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ole" sheetId="1" r:id="rId3"/>
    <sheet state="hidden" name="Página4" sheetId="2" r:id="rId4"/>
    <sheet state="hidden" name="Coord_disc_2018" sheetId="3" r:id="rId5"/>
    <sheet state="hidden" name="Conversão_2019" sheetId="4" r:id="rId6"/>
  </sheets>
  <definedNames>
    <definedName hidden="1" localSheetId="0" name="_xlnm._FilterDatabase">Controle!$B$4:$AQ$250</definedName>
    <definedName hidden="1" localSheetId="2" name="_xlnm._FilterDatabase">Coord_disc_2018!$A$1:$C$157</definedName>
    <definedName hidden="1" localSheetId="3" name="_xlnm._FilterDatabase">'Conversão_2019'!$B$3:$J$59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206">
      <text>
        <t xml:space="preserve">"Curso de formação popular" - 2019 - CH: 10h</t>
      </text>
    </comment>
    <comment authorId="0" ref="F80">
      <text>
        <t xml:space="preserve">ajuste conforme email - 30/03/20 profa Fernanda
	-CCNH UFABC</t>
      </text>
    </comment>
    <comment authorId="0" ref="L124">
      <text>
        <t xml:space="preserve">4 créditos incluídos por solicitação da profa. e confirmação do coordenador
	-CCNH UFABC</t>
      </text>
    </comment>
  </commentList>
</comments>
</file>

<file path=xl/sharedStrings.xml><?xml version="1.0" encoding="utf-8"?>
<sst xmlns="http://schemas.openxmlformats.org/spreadsheetml/2006/main" count="919" uniqueCount="347">
  <si>
    <t>CONSOLIDAÇÃO - ALOCAÇÃO DIDÁTICA CCNH 2019</t>
  </si>
  <si>
    <t>Período</t>
  </si>
  <si>
    <t>1º Quadrimestre</t>
  </si>
  <si>
    <t>2º Quadrimestre</t>
  </si>
  <si>
    <t>3º Quadrimestre</t>
  </si>
  <si>
    <t>Total Anual</t>
  </si>
  <si>
    <t>Curso</t>
  </si>
  <si>
    <t>Docente</t>
  </si>
  <si>
    <t>Total de créditos em 2019</t>
  </si>
  <si>
    <t>Total de crédit. c/ horário de atend. 2019</t>
  </si>
  <si>
    <t>Meta 2019</t>
  </si>
  <si>
    <t>Saldo transferido para 2020</t>
  </si>
  <si>
    <t>BI 1Q</t>
  </si>
  <si>
    <t>OBR ESP 1Q</t>
  </si>
  <si>
    <t>OL ESP 1Q</t>
  </si>
  <si>
    <t>Livre 1Q</t>
  </si>
  <si>
    <t>Pós 1Q</t>
  </si>
  <si>
    <t>Ext. 1Q</t>
  </si>
  <si>
    <t>Total 1Q</t>
  </si>
  <si>
    <t>BI 2Q</t>
  </si>
  <si>
    <t>OBR ESP 2Q</t>
  </si>
  <si>
    <t>OL ESP 2Q</t>
  </si>
  <si>
    <t>Livre 2Q</t>
  </si>
  <si>
    <t>Pós 2Q</t>
  </si>
  <si>
    <t>Ext. 2Q</t>
  </si>
  <si>
    <t>Total 2Q</t>
  </si>
  <si>
    <t>BI 3Q</t>
  </si>
  <si>
    <t>OBR ESP 3Q</t>
  </si>
  <si>
    <t>OL ESP 3Q</t>
  </si>
  <si>
    <t>Livre 3Q</t>
  </si>
  <si>
    <t>Pós 3Q</t>
  </si>
  <si>
    <t>Ext. 3Q</t>
  </si>
  <si>
    <t>Total 3Q</t>
  </si>
  <si>
    <t>Total BI</t>
  </si>
  <si>
    <t>Total OBR ESP</t>
  </si>
  <si>
    <t>TOTAL OL ESP</t>
  </si>
  <si>
    <t>Total Livre</t>
  </si>
  <si>
    <t>TOTAL ANUAL GRADUAÇÃO</t>
  </si>
  <si>
    <t>TOTAL PG</t>
  </si>
  <si>
    <t>Extensão Total</t>
  </si>
  <si>
    <t>Total Extensão + PG</t>
  </si>
  <si>
    <t>PG + Extensão Corrigido</t>
  </si>
  <si>
    <t>Créditos didáticos totais</t>
  </si>
  <si>
    <t>Coordenação disc 2018 ou 2019 ?Na alocação conta como 2019</t>
  </si>
  <si>
    <t>Total c/ coord disc</t>
  </si>
  <si>
    <t xml:space="preserve">Conversão créditos - 2019 </t>
  </si>
  <si>
    <t>Total com conversão</t>
  </si>
  <si>
    <t>Observações</t>
  </si>
  <si>
    <t>Bacharelado em Química</t>
  </si>
  <si>
    <t>Adelaide Faljoni-Alário</t>
  </si>
  <si>
    <t>-</t>
  </si>
  <si>
    <t>Licenciatura em Ciências Biológicas</t>
  </si>
  <si>
    <t>Adriana Pugliese Netto Lamas</t>
  </si>
  <si>
    <t>Bacharelado em Física</t>
  </si>
  <si>
    <t>Adriano Reinaldo Viçoto Benvenho</t>
  </si>
  <si>
    <t>Bacharelado em Ciências Biológicas</t>
  </si>
  <si>
    <t>Alberto José Arab Olavarrieta</t>
  </si>
  <si>
    <t>Alex Gomes Dias</t>
  </si>
  <si>
    <t>Licenciatura em Filosofia</t>
  </si>
  <si>
    <t>Alexander de Freitas</t>
  </si>
  <si>
    <t>Alexandre Zatkovskis Carvalho</t>
  </si>
  <si>
    <t>Bacharelado em Filosofia</t>
  </si>
  <si>
    <t>Aléxia Cruz Bretas</t>
  </si>
  <si>
    <t>Alexsandre Figueiredo Lago</t>
  </si>
  <si>
    <t>Licenciatura em Química</t>
  </si>
  <si>
    <t>Allan Moreira Xavier</t>
  </si>
  <si>
    <t>Alvaro Takeo Omori</t>
  </si>
  <si>
    <t>Alysson Fabio Ferrari</t>
  </si>
  <si>
    <t>Amedea Barozzi Seabra</t>
  </si>
  <si>
    <t>Ana Carolina Bruno Machado</t>
  </si>
  <si>
    <t>Ana Carolina Santos de Souza Galvão</t>
  </si>
  <si>
    <t>Ana Melva Champi Farfan</t>
  </si>
  <si>
    <t>Ana Paula de Mattos Arêas Dau</t>
  </si>
  <si>
    <t>Ana Paula de Moraes</t>
  </si>
  <si>
    <t>Anastasia Guidi Itokazu</t>
  </si>
  <si>
    <t>Anderson de Araújo</t>
  </si>
  <si>
    <t>Anderson Orzari Ribeiro</t>
  </si>
  <si>
    <t>André Eterovic</t>
  </si>
  <si>
    <t>André Gustavo Scagliusi Landulfo</t>
  </si>
  <si>
    <t>André Luis La Salvia</t>
  </si>
  <si>
    <t>André Paniago Lessa</t>
  </si>
  <si>
    <t>André Sarto Polo</t>
  </si>
  <si>
    <t>Andréa Onofre de Araújo</t>
  </si>
  <si>
    <t>Licença</t>
  </si>
  <si>
    <t>Anselmo Nogueira</t>
  </si>
  <si>
    <t>Antonio Alvaro Ranha Neves</t>
  </si>
  <si>
    <t>Antonio Sergio Kimus Braz</t>
  </si>
  <si>
    <t>Arnaldo Rodrigues dos Santos Junior</t>
  </si>
  <si>
    <t>Diretor da Agência de Inovação</t>
  </si>
  <si>
    <t>Artur Franz Keppler</t>
  </si>
  <si>
    <t>Licenciatura em Física</t>
  </si>
  <si>
    <t>Breno Arsioli Moura</t>
  </si>
  <si>
    <t>Breno Marques Gonçalves Teixeira</t>
  </si>
  <si>
    <t>Bruce Lehman Sánchez Veja</t>
  </si>
  <si>
    <t>Bruna Mendes de Vasconcellos</t>
  </si>
  <si>
    <t>Bruno Guzzo Silva</t>
  </si>
  <si>
    <t>Bruno Lemos Batista</t>
  </si>
  <si>
    <t>Bruno Nadai</t>
  </si>
  <si>
    <t>Bruno Rafael Santos de Cerqueira</t>
  </si>
  <si>
    <t>Camilo Andrea Angelucci</t>
  </si>
  <si>
    <t>Carlos Alberto da Silva</t>
  </si>
  <si>
    <t>Carlos Eduardo Ribeiro</t>
  </si>
  <si>
    <t>Carlos Suetoshi Miyazawa</t>
  </si>
  <si>
    <t>Célio Adrega de Moura Júnior</t>
  </si>
  <si>
    <t>Célio Fernando Figueiredo Angolin</t>
  </si>
  <si>
    <t>César Augusto João Ribeiro</t>
  </si>
  <si>
    <t>Charles Morphy Dias dos Santos</t>
  </si>
  <si>
    <t>pró-reitor</t>
  </si>
  <si>
    <t>Chee Sheng Fong</t>
  </si>
  <si>
    <t>Cibele Biondo</t>
  </si>
  <si>
    <t>Claudia Regina Vieira</t>
  </si>
  <si>
    <t>Cristiane Negreiros Abbud Ayoub</t>
  </si>
  <si>
    <t>Bacharelado em Biotecnologia</t>
  </si>
  <si>
    <t>Cristina Ribas Furstenau</t>
  </si>
  <si>
    <t>Dalmo Mandelli</t>
  </si>
  <si>
    <t>Daniel Carneiro Carrettiero</t>
  </si>
  <si>
    <t>Daniel Pansarelli</t>
  </si>
  <si>
    <t>Daniele Ribeiro de Araújo</t>
  </si>
  <si>
    <t>Danilo da Cruz Centeno</t>
  </si>
  <si>
    <t>Danusa Munford</t>
  </si>
  <si>
    <t>Débora Alvim</t>
  </si>
  <si>
    <t>Denise Criado Pereira de Souza</t>
  </si>
  <si>
    <t>Diogo Librandi da Rocha</t>
  </si>
  <si>
    <t>Douglas Norberto</t>
  </si>
  <si>
    <t>Eduardo de Moraes Gregores</t>
  </si>
  <si>
    <t>Eduardo Peres Novais de Sá</t>
  </si>
  <si>
    <t>Elizabete Campos de Lima</t>
  </si>
  <si>
    <t>Eloah Rabello Suarez</t>
  </si>
  <si>
    <t>Ever Aldo Arroyo Montero</t>
  </si>
  <si>
    <t>Fabiana Rodrigues Costa Nunes</t>
  </si>
  <si>
    <t>Fábio Furlan Ferreira</t>
  </si>
  <si>
    <t>Fagner Muruci de Paula</t>
  </si>
  <si>
    <t>Fanny Nascimento Costa</t>
  </si>
  <si>
    <t>Não atuou - Exon / aposent / redist. / outros</t>
  </si>
  <si>
    <t>Felipe Chen Abrego</t>
  </si>
  <si>
    <t>Fernanda Carlos Borges</t>
  </si>
  <si>
    <t>Fernanda Dias da Silva</t>
  </si>
  <si>
    <t>Fernanda Franzolin</t>
  </si>
  <si>
    <t>Fernando Carlos Giacomelli</t>
  </si>
  <si>
    <t>Fernando Costa Mattos</t>
  </si>
  <si>
    <t>Fernando Heering Bartoloni</t>
  </si>
  <si>
    <t>Fernando Luis da Silva Semião</t>
  </si>
  <si>
    <t>Fernando Luiz Cássio Silva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</si>
  <si>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</si>
  <si>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</si>
  <si>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</si>
  <si>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</si>
  <si>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</si>
  <si>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Gayane Karapetyan</t>
  </si>
  <si>
    <t>Gérman Lugones</t>
  </si>
  <si>
    <t>Giselle Cerchiaro</t>
  </si>
  <si>
    <t>Giselle Watanabe</t>
  </si>
  <si>
    <t>Graciela de Souza Oliver</t>
  </si>
  <si>
    <t>Graciella Watanabe</t>
  </si>
  <si>
    <t>Guilherme Cunha Ribeiro</t>
  </si>
  <si>
    <t>Gustavo Martini Dalpian</t>
  </si>
  <si>
    <t>Gustavo Michel Mendoza La Torre</t>
  </si>
  <si>
    <t>Gustavo Morari do Nascimento</t>
  </si>
  <si>
    <t>Gustavo Muniz Dias</t>
  </si>
  <si>
    <t>Hana Paula Masuda</t>
  </si>
  <si>
    <t>Heloisa França Maltez</t>
  </si>
  <si>
    <t>Herculano da Silva Martinho</t>
  </si>
  <si>
    <t>Hueder Paulo Moisés de Oliveira</t>
  </si>
  <si>
    <t>Iseli Lourenço Nantes</t>
  </si>
  <si>
    <t>Ivanise Gaubeur</t>
  </si>
  <si>
    <t>Ives Haifig</t>
  </si>
  <si>
    <t>James Moraes de Almeida</t>
  </si>
  <si>
    <t>Janaina de Souza Garcia</t>
  </si>
  <si>
    <t>Jean-Jacques Bonvent</t>
  </si>
  <si>
    <t>Jiri Borecky</t>
  </si>
  <si>
    <t>João Henrique Ghilardi Lago</t>
  </si>
  <si>
    <t>João Rodrigo Santos da Silva</t>
  </si>
  <si>
    <t>Jose Antonio Souza</t>
  </si>
  <si>
    <t>José Carlos Rodrigues Silva</t>
  </si>
  <si>
    <t>José Guilherme de Oliveira Brockington</t>
  </si>
  <si>
    <t>José Javier Sáez Acuña</t>
  </si>
  <si>
    <t>José Kenichi Mizukoshi</t>
  </si>
  <si>
    <t>Jose Luiz Bastos Neves</t>
  </si>
  <si>
    <t>Julian Andres Munevar Cagigas</t>
  </si>
  <si>
    <t>Juliana dos Santos de Souza</t>
  </si>
  <si>
    <t>Juliana Hanna Leite El Ottra</t>
  </si>
  <si>
    <t>Juliana Marchi</t>
  </si>
  <si>
    <t>Karina Lucas da Silva Brandão</t>
  </si>
  <si>
    <t>Karina Passalacqua Morelli Frin</t>
  </si>
  <si>
    <t>Kate Mamhy Oliveira Kumada</t>
  </si>
  <si>
    <t>Katya Margareth Aurani</t>
  </si>
  <si>
    <t>Klaus Werner Capelle</t>
  </si>
  <si>
    <t>Laura Paulucci Marinho</t>
  </si>
  <si>
    <t>Leonardo José Steil</t>
  </si>
  <si>
    <t>Leticie Mendonça Ferreira</t>
  </si>
  <si>
    <t>Lívia Seno Ferreira Camargo</t>
  </si>
  <si>
    <t>Lorenzo Baravalle</t>
  </si>
  <si>
    <t>Luana Sucupira Pedroza</t>
  </si>
  <si>
    <t>Luca Jean Pitteloud</t>
  </si>
  <si>
    <t>Lucas Almeida Miranda Barreto</t>
  </si>
  <si>
    <t>Luciana Aparecida Palharini</t>
  </si>
  <si>
    <t>Luciana Campos Paulino</t>
  </si>
  <si>
    <t>Luciana Zaterka</t>
  </si>
  <si>
    <t>Luciano Puzer</t>
  </si>
  <si>
    <t>Luciano Soares da Cruz</t>
  </si>
  <si>
    <t>Lúcio Campos Costa</t>
  </si>
  <si>
    <t>Luís Henrique de Lima</t>
  </si>
  <si>
    <t>Luiz Antonio Alves Eva</t>
  </si>
  <si>
    <t>Luiz Fernando Barrére Martin</t>
  </si>
  <si>
    <t>Luiz Francisco Monteiro Leite Ciscato</t>
  </si>
  <si>
    <t>Luiz Roberto Nunes</t>
  </si>
  <si>
    <t>Luzia Peres Novaki</t>
  </si>
  <si>
    <t>Maisa Helena Altarugio</t>
  </si>
  <si>
    <t>Marcela Sorelli Carneiro Ramos</t>
  </si>
  <si>
    <t>Marcella Pecora Milazzotto</t>
  </si>
  <si>
    <t>Marcelo Augusto Christoffolete</t>
  </si>
  <si>
    <t>Marcelo Augusto Leigui de Oliveira</t>
  </si>
  <si>
    <t>Marcelo Oliveira da Costa Pires</t>
  </si>
  <si>
    <t>Marcelo Zanotello</t>
  </si>
  <si>
    <t>Márcia Aparecida da Silva Spinacé</t>
  </si>
  <si>
    <t>Márcia Aparecida Sperança</t>
  </si>
  <si>
    <t>Márcia Helena Alvim</t>
  </si>
  <si>
    <t>Marcio de Souza Werneck</t>
  </si>
  <si>
    <t>Marco Antonio Bueno Filho</t>
  </si>
  <si>
    <t>Marcos de Abreu Avila</t>
  </si>
  <si>
    <t>Marcos Donizeti Rodrigues Sampaio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</si>
  <si>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</si>
  <si>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</si>
  <si>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</si>
  <si>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</si>
  <si>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</si>
  <si>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</si>
  <si>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Maria Inês Ribas Rodrigues</t>
  </si>
  <si>
    <t>Marilia Mello Pisani</t>
  </si>
  <si>
    <t>Marinê de Souza Pereira</t>
  </si>
  <si>
    <t>Mariselma Ferreira</t>
  </si>
  <si>
    <t>Mateus Sudano</t>
  </si>
  <si>
    <t>Matteo Raschietti</t>
  </si>
  <si>
    <t>Mattia Petrolo</t>
  </si>
  <si>
    <t>Mauricio Domingues Coutinho Neto</t>
  </si>
  <si>
    <t>Maurizio Esposito</t>
  </si>
  <si>
    <t>Mauro Coelho dos Santos</t>
  </si>
  <si>
    <t>Mauro Rogério Cosentino</t>
  </si>
  <si>
    <t>Maximiliano Ujevic Tonino</t>
  </si>
  <si>
    <t>Meiri Aparecida Gurgel de Campos Miranda</t>
  </si>
  <si>
    <t>Michela Bordignon</t>
  </si>
  <si>
    <t>Mirela Inês de Sairre</t>
  </si>
  <si>
    <t>Miriam Mesquita Sampaio de Madureira</t>
  </si>
  <si>
    <t>Mirian Pacheco Silva Albrecht</t>
  </si>
  <si>
    <t>Mônica Benicia Mamian Lopez</t>
  </si>
  <si>
    <t>Natália Pirani Ghilardi-Lopes</t>
  </si>
  <si>
    <t>Nathalia de Setta Costa</t>
  </si>
  <si>
    <t>Nathalie de Almeida Bressiani</t>
  </si>
  <si>
    <t>Nelson Studart Filho</t>
  </si>
  <si>
    <t>Otto Müller Patrão de Oliveira</t>
  </si>
  <si>
    <t>Patricia da Silva Sessa</t>
  </si>
  <si>
    <t>Patrícia Dantoni</t>
  </si>
  <si>
    <t>Patrícia Del Nero Velasco</t>
  </si>
  <si>
    <t>Patricia Eliane Fiscarelli</t>
  </si>
  <si>
    <t>Saída 2/8/2018</t>
  </si>
  <si>
    <t>Paula Homem de Mello</t>
  </si>
  <si>
    <t>Paula Linhares Angerami</t>
  </si>
  <si>
    <t>Paula Priscila Braga</t>
  </si>
  <si>
    <t>Paulo de Avila Junior</t>
  </si>
  <si>
    <t>Paulo Jonas de Lima Piva</t>
  </si>
  <si>
    <t>Paulo Tadeu da Silva</t>
  </si>
  <si>
    <t>Pedro Alves da Silva Autreto</t>
  </si>
  <si>
    <t>Pedro Galli Mercadante</t>
  </si>
  <si>
    <t>Pieter Willem Westera</t>
  </si>
  <si>
    <t>Rafael Cava Mori</t>
  </si>
  <si>
    <t>Rafael Rothganger de Paiva</t>
  </si>
  <si>
    <t>Raquel de Almeida Ribeiro</t>
  </si>
  <si>
    <t>Regina Keiko Murakami</t>
  </si>
  <si>
    <t>Reinaldo Luiz Cavasso Filho</t>
  </si>
  <si>
    <t>Renata de Paula Orofino Silva</t>
  </si>
  <si>
    <t>Renata Simões</t>
  </si>
  <si>
    <t>Renato Rodrigues Kinouchi</t>
  </si>
  <si>
    <t>Ricardo Andrade Terini</t>
  </si>
  <si>
    <t>Ricardo Augusto Lombello</t>
  </si>
  <si>
    <t>Ricardo Jannini Sawaya</t>
  </si>
  <si>
    <t>Ricardo Rocamora Paszko</t>
  </si>
  <si>
    <t>Roberto Menezes Serra</t>
  </si>
  <si>
    <t>Robson Macedo Novais</t>
  </si>
  <si>
    <t>Rodrigo Luiz Oliveira Rodrigues Cunha</t>
  </si>
  <si>
    <t>Rodrigo Maghdissian Cordeiro</t>
  </si>
  <si>
    <t>Romarly Fernandes da Costa</t>
  </si>
  <si>
    <t>Ronei Miotto</t>
  </si>
  <si>
    <t>Roosevelt Droppa Junior</t>
  </si>
  <si>
    <t>Roque da Costa Caiero</t>
  </si>
  <si>
    <t>Sérgio Daishi Sasaki</t>
  </si>
  <si>
    <t>Sergio Henrique Bezerra de Sousa Leal</t>
  </si>
  <si>
    <t>Silvio Ricardo Gomes Carneiro</t>
  </si>
  <si>
    <t>Simone Rodrigues de Freitas</t>
  </si>
  <si>
    <t>Solange Wagner Locatelli</t>
  </si>
  <si>
    <t>Sumbal Sama</t>
  </si>
  <si>
    <t>Exercício em 06/09/2019 - Prof Visitante</t>
  </si>
  <si>
    <t>Suze de Oliveira Piza</t>
  </si>
  <si>
    <t>Ted Silva Santana</t>
  </si>
  <si>
    <t>Thiago Branquinho de Queiroz</t>
  </si>
  <si>
    <t>Tiago Araújo Mathias</t>
  </si>
  <si>
    <t>Tiago Fernandes Carrijo</t>
  </si>
  <si>
    <t>Tiago Rodrigues</t>
  </si>
  <si>
    <t>Valery Shchesnovich</t>
  </si>
  <si>
    <t>Vanessa Kruth Verdade</t>
  </si>
  <si>
    <t>Vani Xavier de Oliveira Junior</t>
  </si>
  <si>
    <t>Victor Ximenes Marques</t>
  </si>
  <si>
    <t>Vilson Tonin Zanchin</t>
  </si>
  <si>
    <t>Vinicius de Andrade Oliveira</t>
  </si>
  <si>
    <t>Viviane Viana Silva</t>
  </si>
  <si>
    <t>Wagner Alves Carvalho</t>
  </si>
  <si>
    <t>Wagner Rodrigo de Souza</t>
  </si>
  <si>
    <t>Wanius José Garcia da Silva</t>
  </si>
  <si>
    <t>Weber Beringui Feitosa</t>
  </si>
  <si>
    <t>Wendel Andrade Alves</t>
  </si>
  <si>
    <t>William José Steinle</t>
  </si>
  <si>
    <t>Docentes</t>
  </si>
  <si>
    <t>saldo de créditos em 2019</t>
  </si>
  <si>
    <t>Prof Coordenador</t>
  </si>
  <si>
    <t>Créditos 2018</t>
  </si>
  <si>
    <t>Não inserido no consolidado - Alocaçao não consta o crédito</t>
  </si>
  <si>
    <t>Eduardo Nasser</t>
  </si>
  <si>
    <t>Hugo Barbosa Suffredini</t>
  </si>
  <si>
    <t>Yara Araújo Ferreira Guimarães</t>
  </si>
  <si>
    <t>ANO BASE 2019</t>
  </si>
  <si>
    <t>TITULARES</t>
  </si>
  <si>
    <t>Nome</t>
  </si>
  <si>
    <t>Cargo</t>
  </si>
  <si>
    <t>Início</t>
  </si>
  <si>
    <t>Término</t>
  </si>
  <si>
    <t>Dias no cargo</t>
  </si>
  <si>
    <t>Conversão</t>
  </si>
  <si>
    <t>diretor do CCNH</t>
  </si>
  <si>
    <t>reitor</t>
  </si>
  <si>
    <t>vice-reitor</t>
  </si>
  <si>
    <t>Secretário Geral</t>
  </si>
  <si>
    <t>pró-reitor adjunto</t>
  </si>
  <si>
    <t>vice-diretor do CCNH</t>
  </si>
  <si>
    <t>Assessor de Relações Internacionais</t>
  </si>
  <si>
    <t>coordenador geral dos Laboratórios Multiusuários</t>
  </si>
  <si>
    <t>coordenador de curso de graduação</t>
  </si>
  <si>
    <t>Coordenadora Institucional do Programa Institucional de Bolsa de Iniciação à Docência (PIBID)</t>
  </si>
  <si>
    <t>coordenador de programa de pós-graduação</t>
  </si>
  <si>
    <t>coordenador geral do Programa de Licenciaturas</t>
  </si>
  <si>
    <t>vice-coordenador de curso de graduação</t>
  </si>
  <si>
    <t>Vice-coordenador de curso de graduação</t>
  </si>
  <si>
    <t>vice-coordenador de curso de pós-graduação</t>
  </si>
  <si>
    <t>Coordenador Geral da Editora UFABC</t>
  </si>
  <si>
    <t>pro tempore</t>
  </si>
  <si>
    <t>término indefinido</t>
  </si>
  <si>
    <t>verificar datas</t>
  </si>
  <si>
    <t>Coordenador de programa de pós-graduação</t>
  </si>
  <si>
    <t>Vice-coordenador de curso de pós-graduação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</si>
</sst>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d/mm/yyyy"/>
    <numFmt numFmtId="166" formatCode="d/m/yyyy"/>
  </numFmts>
  <fonts count="21">
    <font>
      <sz val="10.0"/>
      <color rgb="FF000000"/>
      <name val="Arial"/>
    </font>
    <font>
      <b/>
      <sz val="36.0"/>
      <color rgb="FFFFFFFF"/>
      <name val="Montserrat"/>
    </font>
    <font>
      <color rgb="FF000000"/>
      <name val="Montserrat"/>
    </font>
    <font>
      <b/>
      <color rgb="FF000000"/>
      <name val="Montserrat"/>
    </font>
    <font/>
    <font>
      <b/>
      <color rgb="FFFFFFFF"/>
      <name val="Montserrat"/>
    </font>
    <font>
      <b/>
      <sz val="14.0"/>
      <color rgb="FF000000"/>
      <name val="Montserrat"/>
    </font>
    <font>
      <b/>
      <sz val="14.0"/>
      <color rgb="FFFFFFFF"/>
      <name val="Montserrat"/>
    </font>
    <font>
      <b/>
      <sz val="9.0"/>
      <color rgb="FFFFFFFF"/>
      <name val="Montserrat"/>
    </font>
    <font>
      <b/>
      <sz val="9.0"/>
      <color rgb="FF000000"/>
      <name val="Montserrat"/>
    </font>
    <font>
      <sz val="9.0"/>
      <color rgb="FF000000"/>
      <name val="Montserrat"/>
    </font>
    <font>
      <sz val="9.0"/>
      <name val="Montserrat"/>
    </font>
    <font>
      <sz val="11.0"/>
      <color rgb="FF000000"/>
      <name val="Calibri"/>
    </font>
    <font>
      <name val="Calibri"/>
    </font>
    <font>
      <color rgb="FF000000"/>
      <name val="Calibri"/>
    </font>
    <font>
      <sz val="11.0"/>
      <color rgb="FF000000"/>
      <name val="Arial"/>
    </font>
    <font>
      <sz val="11.0"/>
      <color rgb="FF000000"/>
      <name val="Inconsolata"/>
    </font>
    <font>
      <b/>
      <sz val="11.0"/>
      <color rgb="FF000000"/>
      <name val="Calibri"/>
    </font>
    <font>
      <name val="Montserrat"/>
    </font>
    <font>
      <color rgb="FFFFFF00"/>
      <name val="Montserrat"/>
    </font>
    <font>
      <color rgb="FF00000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EEECE1"/>
        <bgColor rgb="FFEEECE1"/>
      </patternFill>
    </fill>
    <fill>
      <patternFill patternType="solid">
        <fgColor rgb="FFFFC000"/>
        <bgColor rgb="FFFFC000"/>
      </patternFill>
    </fill>
    <fill>
      <patternFill patternType="solid">
        <fgColor rgb="FF6D9EEB"/>
        <bgColor rgb="FF6D9EEB"/>
      </patternFill>
    </fill>
    <fill>
      <patternFill patternType="solid">
        <fgColor rgb="FFA2C4C9"/>
        <bgColor rgb="FFA2C4C9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FCE8B2"/>
        <bgColor rgb="FFFCE8B2"/>
      </patternFill>
    </fill>
  </fills>
  <borders count="38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right style="thin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  <top style="medium">
        <color rgb="FFFFFFFF"/>
      </top>
      <bottom style="medium">
        <color rgb="FFFFFFFF"/>
      </bottom>
    </border>
    <border>
      <left style="thin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right style="thin">
        <color rgb="FFFFFFFF"/>
      </right>
      <bottom style="thin">
        <color rgb="FFFFFFFF"/>
      </bottom>
    </border>
    <border>
      <left style="medium">
        <color rgb="FFFFFFFF"/>
      </left>
      <right style="medium">
        <color rgb="FFFFFFFF"/>
      </right>
      <bottom style="thin">
        <color rgb="FFFFFFFF"/>
      </bottom>
    </border>
    <border>
      <right style="medium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medium">
        <color rgb="FFFFFFFF"/>
      </right>
      <bottom style="thin">
        <color rgb="FFFFFFFF"/>
      </bottom>
    </border>
    <border>
      <left style="medium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95B3D7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CCCCCC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left"/>
    </xf>
    <xf borderId="0" fillId="2" fontId="3" numFmtId="0" xfId="0" applyAlignment="1" applyFont="1">
      <alignment horizontal="left" readingOrder="0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0"/>
    </xf>
    <xf borderId="2" fillId="0" fontId="4" numFmtId="0" xfId="0" applyBorder="1" applyFont="1"/>
    <xf borderId="3" fillId="0" fontId="4" numFmtId="0" xfId="0" applyBorder="1" applyFont="1"/>
    <xf borderId="0" fillId="2" fontId="5" numFmtId="0" xfId="0" applyAlignment="1" applyFont="1">
      <alignment horizontal="right" readingOrder="0" shrinkToFit="0" vertical="center" wrapText="1"/>
    </xf>
    <xf borderId="4" fillId="4" fontId="5" numFmtId="0" xfId="0" applyAlignment="1" applyBorder="1" applyFill="1" applyFont="1">
      <alignment horizontal="center" readingOrder="0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4" fontId="5" numFmtId="0" xfId="0" applyAlignment="1" applyBorder="1" applyFont="1">
      <alignment horizontal="center" shrinkToFit="0" vertical="center" wrapText="1"/>
    </xf>
    <xf borderId="7" fillId="4" fontId="6" numFmtId="0" xfId="0" applyAlignment="1" applyBorder="1" applyFont="1">
      <alignment horizontal="center" readingOrder="0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8" fillId="5" fontId="7" numFmtId="0" xfId="0" applyAlignment="1" applyBorder="1" applyFill="1" applyFont="1">
      <alignment horizontal="center" readingOrder="0" shrinkToFit="0" vertical="center" wrapText="1"/>
    </xf>
    <xf borderId="8" fillId="5" fontId="7" numFmtId="0" xfId="0" applyAlignment="1" applyBorder="1" applyFont="1">
      <alignment horizontal="center" shrinkToFit="0" vertical="center" wrapText="1"/>
    </xf>
    <xf borderId="9" fillId="5" fontId="8" numFmtId="0" xfId="0" applyAlignment="1" applyBorder="1" applyFont="1">
      <alignment horizontal="center" readingOrder="0"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5" fontId="8" numFmtId="0" xfId="0" applyAlignment="1" applyBorder="1" applyFont="1">
      <alignment horizontal="center" shrinkToFit="0" vertical="center" wrapText="1"/>
    </xf>
    <xf borderId="9" fillId="5" fontId="8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readingOrder="0" shrinkToFit="0" vertical="center" wrapText="1"/>
    </xf>
    <xf borderId="10" fillId="6" fontId="9" numFmtId="0" xfId="0" applyAlignment="1" applyBorder="1" applyFill="1" applyFont="1">
      <alignment horizontal="center" readingOrder="0" shrinkToFit="0" vertical="center" wrapText="1"/>
    </xf>
    <xf borderId="10" fillId="7" fontId="8" numFmtId="0" xfId="0" applyAlignment="1" applyBorder="1" applyFill="1" applyFont="1">
      <alignment horizontal="center" readingOrder="0" shrinkToFit="0" vertical="center" wrapText="1"/>
    </xf>
    <xf borderId="12" fillId="5" fontId="7" numFmtId="0" xfId="0" applyAlignment="1" applyBorder="1" applyFont="1">
      <alignment horizontal="center" readingOrder="0" shrinkToFit="0" vertical="center" wrapText="1"/>
    </xf>
    <xf borderId="0" fillId="2" fontId="10" numFmtId="0" xfId="0" applyAlignment="1" applyFont="1">
      <alignment horizontal="left" readingOrder="0"/>
    </xf>
    <xf borderId="13" fillId="8" fontId="10" numFmtId="0" xfId="0" applyAlignment="1" applyBorder="1" applyFill="1" applyFont="1">
      <alignment horizontal="left" readingOrder="0"/>
    </xf>
    <xf borderId="13" fillId="8" fontId="10" numFmtId="0" xfId="0" applyAlignment="1" applyBorder="1" applyFont="1">
      <alignment horizontal="left" readingOrder="0"/>
    </xf>
    <xf borderId="14" fillId="8" fontId="9" numFmtId="164" xfId="0" applyAlignment="1" applyBorder="1" applyFont="1" applyNumberFormat="1">
      <alignment horizontal="center" shrinkToFit="0" vertical="center" wrapText="1"/>
    </xf>
    <xf borderId="15" fillId="8" fontId="9" numFmtId="164" xfId="0" applyAlignment="1" applyBorder="1" applyFont="1" applyNumberFormat="1">
      <alignment horizontal="center"/>
    </xf>
    <xf borderId="15" fillId="8" fontId="9" numFmtId="164" xfId="0" applyAlignment="1" applyBorder="1" applyFont="1" applyNumberFormat="1">
      <alignment horizontal="center" readingOrder="0"/>
    </xf>
    <xf borderId="16" fillId="8" fontId="10" numFmtId="0" xfId="0" applyAlignment="1" applyBorder="1" applyFont="1">
      <alignment horizontal="center"/>
    </xf>
    <xf borderId="16" fillId="8" fontId="10" numFmtId="0" xfId="0" applyAlignment="1" applyBorder="1" applyFont="1">
      <alignment horizontal="center" readingOrder="0"/>
    </xf>
    <xf borderId="17" fillId="8" fontId="10" numFmtId="0" xfId="0" applyAlignment="1" applyBorder="1" applyFont="1">
      <alignment horizontal="center" readingOrder="0"/>
    </xf>
    <xf borderId="18" fillId="8" fontId="10" numFmtId="0" xfId="0" applyAlignment="1" applyBorder="1" applyFont="1">
      <alignment horizontal="center"/>
    </xf>
    <xf borderId="16" fillId="8" fontId="11" numFmtId="0" xfId="0" applyAlignment="1" applyBorder="1" applyFont="1">
      <alignment horizontal="center"/>
    </xf>
    <xf borderId="15" fillId="8" fontId="10" numFmtId="164" xfId="0" applyAlignment="1" applyBorder="1" applyFont="1" applyNumberFormat="1">
      <alignment horizontal="center" readingOrder="0"/>
    </xf>
    <xf borderId="17" fillId="8" fontId="10" numFmtId="164" xfId="0" applyAlignment="1" applyBorder="1" applyFont="1" applyNumberFormat="1">
      <alignment horizontal="center"/>
    </xf>
    <xf borderId="19" fillId="8" fontId="10" numFmtId="0" xfId="0" applyAlignment="1" applyBorder="1" applyFont="1">
      <alignment horizontal="center" readingOrder="0"/>
    </xf>
    <xf borderId="0" fillId="8" fontId="10" numFmtId="0" xfId="0" applyAlignment="1" applyFont="1">
      <alignment horizontal="left"/>
    </xf>
    <xf borderId="13" fillId="9" fontId="10" numFmtId="0" xfId="0" applyAlignment="1" applyBorder="1" applyFill="1" applyFont="1">
      <alignment horizontal="left" readingOrder="0"/>
    </xf>
    <xf borderId="13" fillId="9" fontId="10" numFmtId="0" xfId="0" applyAlignment="1" applyBorder="1" applyFont="1">
      <alignment horizontal="left" readingOrder="0"/>
    </xf>
    <xf borderId="14" fillId="9" fontId="9" numFmtId="164" xfId="0" applyAlignment="1" applyBorder="1" applyFont="1" applyNumberFormat="1">
      <alignment horizontal="center" shrinkToFit="0" vertical="center" wrapText="1"/>
    </xf>
    <xf borderId="15" fillId="9" fontId="9" numFmtId="164" xfId="0" applyAlignment="1" applyBorder="1" applyFont="1" applyNumberFormat="1">
      <alignment horizontal="center"/>
    </xf>
    <xf borderId="15" fillId="9" fontId="9" numFmtId="164" xfId="0" applyAlignment="1" applyBorder="1" applyFont="1" applyNumberFormat="1">
      <alignment horizontal="center" readingOrder="0"/>
    </xf>
    <xf borderId="15" fillId="9" fontId="10" numFmtId="0" xfId="0" applyAlignment="1" applyBorder="1" applyFont="1">
      <alignment horizontal="center"/>
    </xf>
    <xf borderId="16" fillId="9" fontId="10" numFmtId="0" xfId="0" applyAlignment="1" applyBorder="1" applyFont="1">
      <alignment horizontal="center" readingOrder="0"/>
    </xf>
    <xf borderId="17" fillId="9" fontId="10" numFmtId="0" xfId="0" applyAlignment="1" applyBorder="1" applyFont="1">
      <alignment horizontal="center" readingOrder="0"/>
    </xf>
    <xf borderId="20" fillId="9" fontId="10" numFmtId="0" xfId="0" applyAlignment="1" applyBorder="1" applyFont="1">
      <alignment horizontal="center"/>
    </xf>
    <xf borderId="20" fillId="9" fontId="10" numFmtId="0" xfId="0" applyAlignment="1" applyBorder="1" applyFont="1">
      <alignment horizontal="center"/>
    </xf>
    <xf borderId="15" fillId="9" fontId="10" numFmtId="0" xfId="0" applyAlignment="1" applyBorder="1" applyFont="1">
      <alignment horizontal="center"/>
    </xf>
    <xf borderId="15" fillId="9" fontId="11" numFmtId="0" xfId="0" applyAlignment="1" applyBorder="1" applyFont="1">
      <alignment horizontal="center"/>
    </xf>
    <xf borderId="15" fillId="9" fontId="10" numFmtId="164" xfId="0" applyAlignment="1" applyBorder="1" applyFont="1" applyNumberFormat="1">
      <alignment horizontal="center" readingOrder="0"/>
    </xf>
    <xf borderId="21" fillId="9" fontId="10" numFmtId="164" xfId="0" applyAlignment="1" applyBorder="1" applyFont="1" applyNumberFormat="1">
      <alignment horizontal="center"/>
    </xf>
    <xf borderId="19" fillId="9" fontId="10" numFmtId="0" xfId="0" applyAlignment="1" applyBorder="1" applyFont="1">
      <alignment horizontal="center"/>
    </xf>
    <xf borderId="0" fillId="9" fontId="10" numFmtId="0" xfId="0" applyAlignment="1" applyFont="1">
      <alignment horizontal="left"/>
    </xf>
    <xf borderId="13" fillId="8" fontId="10" numFmtId="0" xfId="0" applyAlignment="1" applyBorder="1" applyFont="1">
      <alignment horizontal="left"/>
    </xf>
    <xf borderId="16" fillId="8" fontId="10" numFmtId="0" xfId="0" applyAlignment="1" applyBorder="1" applyFont="1">
      <alignment horizontal="center"/>
    </xf>
    <xf borderId="15" fillId="8" fontId="10" numFmtId="0" xfId="0" applyAlignment="1" applyBorder="1" applyFont="1">
      <alignment horizontal="center"/>
    </xf>
    <xf borderId="20" fillId="8" fontId="10" numFmtId="0" xfId="0" applyAlignment="1" applyBorder="1" applyFont="1">
      <alignment horizontal="center"/>
    </xf>
    <xf borderId="20" fillId="8" fontId="10" numFmtId="0" xfId="0" applyAlignment="1" applyBorder="1" applyFont="1">
      <alignment horizontal="center"/>
    </xf>
    <xf borderId="15" fillId="8" fontId="10" numFmtId="0" xfId="0" applyAlignment="1" applyBorder="1" applyFont="1">
      <alignment horizontal="center"/>
    </xf>
    <xf borderId="15" fillId="8" fontId="11" numFmtId="0" xfId="0" applyAlignment="1" applyBorder="1" applyFont="1">
      <alignment horizontal="center"/>
    </xf>
    <xf borderId="21" fillId="8" fontId="10" numFmtId="164" xfId="0" applyAlignment="1" applyBorder="1" applyFont="1" applyNumberFormat="1">
      <alignment horizontal="center"/>
    </xf>
    <xf borderId="19" fillId="8" fontId="10" numFmtId="0" xfId="0" applyAlignment="1" applyBorder="1" applyFont="1">
      <alignment horizontal="center"/>
    </xf>
    <xf borderId="13" fillId="9" fontId="10" numFmtId="0" xfId="0" applyAlignment="1" applyBorder="1" applyFont="1">
      <alignment horizontal="left"/>
    </xf>
    <xf borderId="16" fillId="9" fontId="10" numFmtId="0" xfId="0" applyAlignment="1" applyBorder="1" applyFont="1">
      <alignment horizontal="center"/>
    </xf>
    <xf borderId="19" fillId="9" fontId="10" numFmtId="0" xfId="0" applyAlignment="1" applyBorder="1" applyFont="1">
      <alignment horizontal="center"/>
    </xf>
    <xf borderId="15" fillId="9" fontId="10" numFmtId="0" xfId="0" applyAlignment="1" applyBorder="1" applyFont="1">
      <alignment horizontal="center" readingOrder="0"/>
    </xf>
    <xf borderId="15" fillId="9" fontId="10" numFmtId="164" xfId="0" applyAlignment="1" applyBorder="1" applyFont="1" applyNumberFormat="1">
      <alignment horizontal="center"/>
    </xf>
    <xf borderId="19" fillId="8" fontId="10" numFmtId="0" xfId="0" applyAlignment="1" applyBorder="1" applyFont="1">
      <alignment horizontal="center"/>
    </xf>
    <xf borderId="22" fillId="8" fontId="10" numFmtId="0" xfId="0" applyAlignment="1" applyBorder="1" applyFont="1">
      <alignment horizontal="left" readingOrder="0"/>
    </xf>
    <xf borderId="22" fillId="8" fontId="10" numFmtId="0" xfId="0" applyAlignment="1" applyBorder="1" applyFont="1">
      <alignment horizontal="left" readingOrder="0"/>
    </xf>
    <xf borderId="22" fillId="9" fontId="10" numFmtId="0" xfId="0" applyAlignment="1" applyBorder="1" applyFont="1">
      <alignment horizontal="left" readingOrder="0"/>
    </xf>
    <xf borderId="22" fillId="9" fontId="10" numFmtId="0" xfId="0" applyAlignment="1" applyBorder="1" applyFont="1">
      <alignment horizontal="left"/>
    </xf>
    <xf borderId="19" fillId="9" fontId="10" numFmtId="0" xfId="0" applyAlignment="1" applyBorder="1" applyFont="1">
      <alignment horizontal="center" readingOrder="0"/>
    </xf>
    <xf borderId="22" fillId="8" fontId="10" numFmtId="0" xfId="0" applyAlignment="1" applyBorder="1" applyFont="1">
      <alignment horizontal="left"/>
    </xf>
    <xf borderId="22" fillId="9" fontId="10" numFmtId="0" xfId="0" applyAlignment="1" applyBorder="1" applyFont="1">
      <alignment horizontal="left"/>
    </xf>
    <xf borderId="15" fillId="8" fontId="10" numFmtId="164" xfId="0" applyAlignment="1" applyBorder="1" applyFont="1" applyNumberFormat="1">
      <alignment horizontal="center"/>
    </xf>
    <xf borderId="14" fillId="9" fontId="9" numFmtId="1" xfId="0" applyAlignment="1" applyBorder="1" applyFont="1" applyNumberFormat="1">
      <alignment horizontal="center" shrinkToFit="0" vertical="center" wrapText="1"/>
    </xf>
    <xf borderId="15" fillId="9" fontId="9" numFmtId="1" xfId="0" applyAlignment="1" applyBorder="1" applyFont="1" applyNumberFormat="1">
      <alignment horizontal="center"/>
    </xf>
    <xf borderId="15" fillId="9" fontId="10" numFmtId="1" xfId="0" applyAlignment="1" applyBorder="1" applyFont="1" applyNumberFormat="1">
      <alignment horizontal="center"/>
    </xf>
    <xf borderId="15" fillId="9" fontId="11" numFmtId="1" xfId="0" applyAlignment="1" applyBorder="1" applyFont="1" applyNumberFormat="1">
      <alignment horizontal="center"/>
    </xf>
    <xf borderId="21" fillId="9" fontId="10" numFmtId="1" xfId="0" applyAlignment="1" applyBorder="1" applyFont="1" applyNumberFormat="1">
      <alignment horizontal="center"/>
    </xf>
    <xf borderId="22" fillId="9" fontId="10" numFmtId="0" xfId="0" applyAlignment="1" applyBorder="1" applyFont="1">
      <alignment horizontal="left" readingOrder="0"/>
    </xf>
    <xf borderId="15" fillId="8" fontId="10" numFmtId="0" xfId="0" applyAlignment="1" applyBorder="1" applyFont="1">
      <alignment horizontal="center" readingOrder="0"/>
    </xf>
    <xf borderId="19" fillId="9" fontId="10" numFmtId="0" xfId="0" applyAlignment="1" applyBorder="1" applyFont="1">
      <alignment horizontal="center" readingOrder="0"/>
    </xf>
    <xf borderId="23" fillId="8" fontId="9" numFmtId="164" xfId="0" applyAlignment="1" applyBorder="1" applyFont="1" applyNumberFormat="1">
      <alignment horizontal="center"/>
    </xf>
    <xf borderId="23" fillId="9" fontId="9" numFmtId="164" xfId="0" applyAlignment="1" applyBorder="1" applyFont="1" applyNumberFormat="1">
      <alignment horizontal="center" readingOrder="0"/>
    </xf>
    <xf borderId="0" fillId="2" fontId="2" numFmtId="164" xfId="0" applyAlignment="1" applyFont="1" applyNumberFormat="1">
      <alignment horizontal="left"/>
    </xf>
    <xf borderId="23" fillId="9" fontId="9" numFmtId="164" xfId="0" applyAlignment="1" applyBorder="1" applyFont="1" applyNumberFormat="1">
      <alignment horizontal="center"/>
    </xf>
    <xf borderId="23" fillId="8" fontId="9" numFmtId="164" xfId="0" applyAlignment="1" applyBorder="1" applyFont="1" applyNumberFormat="1">
      <alignment horizontal="center" readingOrder="0"/>
    </xf>
    <xf borderId="19" fillId="8" fontId="10" numFmtId="0" xfId="0" applyAlignment="1" applyBorder="1" applyFont="1">
      <alignment horizontal="center" readingOrder="0"/>
    </xf>
    <xf borderId="22" fillId="8" fontId="10" numFmtId="0" xfId="0" applyAlignment="1" applyBorder="1" applyFont="1">
      <alignment horizontal="left"/>
    </xf>
    <xf borderId="14" fillId="9" fontId="9" numFmtId="2" xfId="0" applyAlignment="1" applyBorder="1" applyFont="1" applyNumberFormat="1">
      <alignment horizontal="center" shrinkToFit="0" vertical="center" wrapText="1"/>
    </xf>
    <xf borderId="15" fillId="9" fontId="9" numFmtId="2" xfId="0" applyAlignment="1" applyBorder="1" applyFont="1" applyNumberFormat="1">
      <alignment horizontal="center"/>
    </xf>
    <xf borderId="15" fillId="9" fontId="9" numFmtId="2" xfId="0" applyAlignment="1" applyBorder="1" applyFont="1" applyNumberFormat="1">
      <alignment horizontal="center" readingOrder="0"/>
    </xf>
    <xf borderId="19" fillId="9" fontId="10" numFmtId="2" xfId="0" applyAlignment="1" applyBorder="1" applyFont="1" applyNumberFormat="1">
      <alignment horizontal="center"/>
    </xf>
    <xf borderId="15" fillId="9" fontId="10" numFmtId="2" xfId="0" applyAlignment="1" applyBorder="1" applyFont="1" applyNumberFormat="1">
      <alignment horizontal="center"/>
    </xf>
    <xf borderId="15" fillId="9" fontId="10" numFmtId="2" xfId="0" applyAlignment="1" applyBorder="1" applyFont="1" applyNumberFormat="1">
      <alignment horizontal="center" readingOrder="0"/>
    </xf>
    <xf borderId="16" fillId="9" fontId="10" numFmtId="2" xfId="0" applyAlignment="1" applyBorder="1" applyFont="1" applyNumberFormat="1">
      <alignment horizontal="center" readingOrder="0"/>
    </xf>
    <xf borderId="17" fillId="9" fontId="10" numFmtId="2" xfId="0" applyAlignment="1" applyBorder="1" applyFont="1" applyNumberFormat="1">
      <alignment horizontal="center" readingOrder="0"/>
    </xf>
    <xf borderId="20" fillId="9" fontId="10" numFmtId="2" xfId="0" applyAlignment="1" applyBorder="1" applyFont="1" applyNumberFormat="1">
      <alignment horizontal="center"/>
    </xf>
    <xf borderId="15" fillId="9" fontId="11" numFmtId="2" xfId="0" applyAlignment="1" applyBorder="1" applyFont="1" applyNumberFormat="1">
      <alignment horizontal="center"/>
    </xf>
    <xf borderId="16" fillId="9" fontId="10" numFmtId="2" xfId="0" applyAlignment="1" applyBorder="1" applyFont="1" applyNumberFormat="1">
      <alignment horizontal="center"/>
    </xf>
    <xf borderId="21" fillId="9" fontId="10" numFmtId="2" xfId="0" applyAlignment="1" applyBorder="1" applyFont="1" applyNumberFormat="1">
      <alignment horizontal="center"/>
    </xf>
    <xf borderId="20" fillId="8" fontId="10" numFmtId="0" xfId="0" applyAlignment="1" applyBorder="1" applyFont="1">
      <alignment horizontal="center" readingOrder="0"/>
    </xf>
    <xf borderId="0" fillId="8" fontId="10" numFmtId="0" xfId="0" applyAlignment="1" applyFont="1">
      <alignment horizontal="left" readingOrder="0"/>
    </xf>
    <xf borderId="19" fillId="8" fontId="9" numFmtId="164" xfId="0" applyAlignment="1" applyBorder="1" applyFont="1" applyNumberFormat="1">
      <alignment horizontal="center"/>
    </xf>
    <xf borderId="0" fillId="8" fontId="2" numFmtId="0" xfId="0" applyAlignment="1" applyFont="1">
      <alignment horizontal="left"/>
    </xf>
    <xf borderId="0" fillId="9" fontId="10" numFmtId="0" xfId="0" applyAlignment="1" applyFont="1">
      <alignment horizontal="left" readingOrder="0"/>
    </xf>
    <xf borderId="19" fillId="9" fontId="9" numFmtId="164" xfId="0" applyAlignment="1" applyBorder="1" applyFont="1" applyNumberFormat="1">
      <alignment horizontal="center"/>
    </xf>
    <xf borderId="0" fillId="9" fontId="2" numFmtId="0" xfId="0" applyAlignment="1" applyFont="1">
      <alignment horizontal="left"/>
    </xf>
    <xf borderId="19" fillId="8" fontId="9" numFmtId="164" xfId="0" applyAlignment="1" applyBorder="1" applyFont="1" applyNumberFormat="1">
      <alignment horizontal="center" readingOrder="0"/>
    </xf>
    <xf borderId="19" fillId="9" fontId="9" numFmtId="164" xfId="0" applyAlignment="1" applyBorder="1" applyFont="1" applyNumberFormat="1">
      <alignment horizontal="center" readingOrder="0"/>
    </xf>
    <xf borderId="0" fillId="9" fontId="10" numFmtId="0" xfId="0" applyAlignment="1" applyFont="1">
      <alignment horizontal="center"/>
    </xf>
    <xf borderId="0" fillId="8" fontId="10" numFmtId="0" xfId="0" applyAlignment="1" applyFont="1">
      <alignment horizontal="center"/>
    </xf>
    <xf borderId="0" fillId="9" fontId="10" numFmtId="0" xfId="0" applyAlignment="1" applyFont="1">
      <alignment horizontal="center" readingOrder="0"/>
    </xf>
    <xf borderId="0" fillId="8" fontId="10" numFmtId="0" xfId="0" applyAlignment="1" applyFont="1">
      <alignment horizontal="center" readingOrder="0"/>
    </xf>
    <xf borderId="15" fillId="9" fontId="10" numFmtId="0" xfId="0" applyAlignment="1" applyBorder="1" applyFont="1">
      <alignment horizontal="center" readingOrder="0"/>
    </xf>
    <xf borderId="0" fillId="9" fontId="10" numFmtId="0" xfId="0" applyAlignment="1" applyFont="1">
      <alignment horizontal="center" readingOrder="0"/>
    </xf>
    <xf borderId="0" fillId="8" fontId="10" numFmtId="0" xfId="0" applyAlignment="1" applyFont="1">
      <alignment horizontal="center" readingOrder="0"/>
    </xf>
    <xf borderId="0" fillId="2" fontId="2" numFmtId="0" xfId="0" applyAlignment="1" applyFont="1">
      <alignment horizontal="center"/>
    </xf>
    <xf borderId="24" fillId="10" fontId="12" numFmtId="0" xfId="0" applyAlignment="1" applyBorder="1" applyFill="1" applyFont="1">
      <alignment readingOrder="0" shrinkToFit="0" vertical="bottom" wrapText="0"/>
    </xf>
    <xf borderId="25" fillId="10" fontId="12" numFmtId="0" xfId="0" applyAlignment="1" applyBorder="1" applyFont="1">
      <alignment readingOrder="0" shrinkToFit="0" vertical="bottom" wrapText="0"/>
    </xf>
    <xf borderId="26" fillId="0" fontId="13" numFmtId="0" xfId="0" applyAlignment="1" applyBorder="1" applyFont="1">
      <alignment readingOrder="0" shrinkToFit="0" vertical="bottom" wrapText="0"/>
    </xf>
    <xf borderId="27" fillId="0" fontId="14" numFmtId="0" xfId="0" applyAlignment="1" applyBorder="1" applyFont="1">
      <alignment readingOrder="0" vertical="bottom"/>
    </xf>
    <xf borderId="0" fillId="0" fontId="4" numFmtId="0" xfId="0" applyAlignment="1" applyFont="1">
      <alignment readingOrder="0"/>
    </xf>
    <xf borderId="0" fillId="2" fontId="15" numFmtId="0" xfId="0" applyAlignment="1" applyFont="1">
      <alignment readingOrder="0"/>
    </xf>
    <xf borderId="0" fillId="2" fontId="16" numFmtId="0" xfId="0" applyAlignment="1" applyFont="1">
      <alignment readingOrder="0"/>
    </xf>
    <xf borderId="28" fillId="0" fontId="13" numFmtId="0" xfId="0" applyAlignment="1" applyBorder="1" applyFont="1">
      <alignment readingOrder="0" shrinkToFit="0" vertical="bottom" wrapText="0"/>
    </xf>
    <xf borderId="29" fillId="0" fontId="14" numFmtId="0" xfId="0" applyAlignment="1" applyBorder="1" applyFont="1">
      <alignment readingOrder="0" vertical="bottom"/>
    </xf>
    <xf borderId="30" fillId="11" fontId="17" numFmtId="0" xfId="0" applyAlignment="1" applyBorder="1" applyFill="1" applyFont="1">
      <alignment horizontal="left" readingOrder="0" shrinkToFit="0" vertical="bottom" wrapText="0"/>
    </xf>
    <xf borderId="30" fillId="11" fontId="17" numFmtId="0" xfId="0" applyAlignment="1" applyBorder="1" applyFont="1">
      <alignment readingOrder="0" shrinkToFit="0" vertical="bottom" wrapText="0"/>
    </xf>
    <xf borderId="0" fillId="2" fontId="12" numFmtId="0" xfId="0" applyAlignment="1" applyFont="1">
      <alignment horizontal="left"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0" fillId="2" fontId="12" numFmtId="0" xfId="0" applyAlignment="1" applyFont="1">
      <alignment horizontal="left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2" fontId="12" numFmtId="0" xfId="0" applyAlignment="1" applyFont="1">
      <alignment horizontal="left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2" fontId="12" numFmtId="0" xfId="0" applyAlignment="1" applyFont="1">
      <alignment horizontal="right" readingOrder="0" shrinkToFit="0" vertical="bottom" wrapText="0"/>
    </xf>
    <xf borderId="0" fillId="2" fontId="4" numFmtId="0" xfId="0" applyFont="1"/>
    <xf borderId="31" fillId="0" fontId="3" numFmtId="0" xfId="0" applyAlignment="1" applyBorder="1" applyFont="1">
      <alignment horizontal="center" readingOrder="0" vertical="bottom"/>
    </xf>
    <xf borderId="32" fillId="0" fontId="4" numFmtId="0" xfId="0" applyBorder="1" applyFont="1"/>
    <xf borderId="33" fillId="0" fontId="4" numFmtId="0" xfId="0" applyBorder="1" applyFont="1"/>
    <xf borderId="0" fillId="0" fontId="12" numFmtId="0" xfId="0" applyAlignment="1" applyFont="1">
      <alignment shrinkToFit="0" vertical="bottom" wrapText="0"/>
    </xf>
    <xf borderId="34" fillId="0" fontId="3" numFmtId="0" xfId="0" applyAlignment="1" applyBorder="1" applyFont="1">
      <alignment horizontal="center" vertical="bottom"/>
    </xf>
    <xf borderId="35" fillId="0" fontId="3" numFmtId="0" xfId="0" applyAlignment="1" applyBorder="1" applyFont="1">
      <alignment horizontal="center" readingOrder="0"/>
    </xf>
    <xf borderId="36" fillId="0" fontId="3" numFmtId="165" xfId="0" applyAlignment="1" applyBorder="1" applyFont="1" applyNumberFormat="1">
      <alignment horizontal="right" readingOrder="0" vertical="bottom"/>
    </xf>
    <xf borderId="35" fillId="0" fontId="3" numFmtId="0" xfId="0" applyAlignment="1" applyBorder="1" applyFont="1">
      <alignment horizontal="center" readingOrder="0" shrinkToFit="0" vertical="bottom" wrapText="0"/>
    </xf>
    <xf borderId="35" fillId="12" fontId="2" numFmtId="0" xfId="0" applyAlignment="1" applyBorder="1" applyFill="1" applyFont="1">
      <alignment horizontal="left" readingOrder="0" shrinkToFit="0" vertical="bottom" wrapText="0"/>
    </xf>
    <xf borderId="35" fillId="12" fontId="2" numFmtId="165" xfId="0" applyAlignment="1" applyBorder="1" applyFont="1" applyNumberFormat="1">
      <alignment horizontal="center" readingOrder="0" shrinkToFit="0" vertical="bottom" wrapText="0"/>
    </xf>
    <xf borderId="35" fillId="12" fontId="2" numFmtId="166" xfId="0" applyAlignment="1" applyBorder="1" applyFont="1" applyNumberFormat="1">
      <alignment horizontal="center" readingOrder="0" shrinkToFit="0" vertical="bottom" wrapText="0"/>
    </xf>
    <xf borderId="35" fillId="12" fontId="2" numFmtId="0" xfId="0" applyAlignment="1" applyBorder="1" applyFont="1">
      <alignment horizontal="center" readingOrder="0" shrinkToFit="0" vertical="bottom" wrapText="0"/>
    </xf>
    <xf borderId="35" fillId="12" fontId="2" numFmtId="9" xfId="0" applyAlignment="1" applyBorder="1" applyFont="1" applyNumberFormat="1">
      <alignment horizontal="center" readingOrder="0" shrinkToFit="0" vertical="bottom" wrapText="0"/>
    </xf>
    <xf borderId="37" fillId="0" fontId="3" numFmtId="0" xfId="0" applyAlignment="1" applyBorder="1" applyFont="1">
      <alignment horizontal="center"/>
    </xf>
    <xf borderId="35" fillId="0" fontId="2" numFmtId="0" xfId="0" applyAlignment="1" applyBorder="1" applyFont="1">
      <alignment horizontal="left" readingOrder="0" shrinkToFit="0" vertical="bottom" wrapText="0"/>
    </xf>
    <xf borderId="35" fillId="0" fontId="2" numFmtId="9" xfId="0" applyAlignment="1" applyBorder="1" applyFont="1" applyNumberFormat="1">
      <alignment horizontal="center" readingOrder="0" shrinkToFit="0" vertical="bottom" wrapText="0"/>
    </xf>
    <xf borderId="35" fillId="13" fontId="2" numFmtId="0" xfId="0" applyAlignment="1" applyBorder="1" applyFill="1" applyFont="1">
      <alignment horizontal="left" readingOrder="0" shrinkToFit="0" vertical="bottom" wrapText="0"/>
    </xf>
    <xf borderId="35" fillId="13" fontId="2" numFmtId="165" xfId="0" applyAlignment="1" applyBorder="1" applyFont="1" applyNumberFormat="1">
      <alignment horizontal="center" readingOrder="0" shrinkToFit="0" vertical="bottom" wrapText="0"/>
    </xf>
    <xf borderId="35" fillId="13" fontId="2" numFmtId="0" xfId="0" applyAlignment="1" applyBorder="1" applyFont="1">
      <alignment horizontal="center" readingOrder="0" shrinkToFit="0" vertical="bottom" wrapText="0"/>
    </xf>
    <xf borderId="35" fillId="13" fontId="2" numFmtId="9" xfId="0" applyAlignment="1" applyBorder="1" applyFont="1" applyNumberFormat="1">
      <alignment horizontal="center" readingOrder="0" shrinkToFit="0" vertical="bottom" wrapText="0"/>
    </xf>
    <xf borderId="35" fillId="14" fontId="2" numFmtId="0" xfId="0" applyAlignment="1" applyBorder="1" applyFill="1" applyFont="1">
      <alignment horizontal="left" readingOrder="0" shrinkToFit="0" vertical="bottom" wrapText="0"/>
    </xf>
    <xf borderId="35" fillId="14" fontId="2" numFmtId="166" xfId="0" applyAlignment="1" applyBorder="1" applyFont="1" applyNumberFormat="1">
      <alignment horizontal="center" readingOrder="0" shrinkToFit="0" vertical="bottom" wrapText="0"/>
    </xf>
    <xf borderId="35" fillId="14" fontId="2" numFmtId="166" xfId="0" applyAlignment="1" applyBorder="1" applyFont="1" applyNumberFormat="1">
      <alignment horizontal="center" readingOrder="0" shrinkToFit="0" vertical="bottom" wrapText="0"/>
    </xf>
    <xf borderId="35" fillId="14" fontId="2" numFmtId="0" xfId="0" applyAlignment="1" applyBorder="1" applyFont="1">
      <alignment horizontal="center" readingOrder="0" shrinkToFit="0" vertical="bottom" wrapText="0"/>
    </xf>
    <xf borderId="35" fillId="14" fontId="2" numFmtId="9" xfId="0" applyAlignment="1" applyBorder="1" applyFont="1" applyNumberFormat="1">
      <alignment horizontal="center" readingOrder="0" shrinkToFit="0" vertical="bottom" wrapText="0"/>
    </xf>
    <xf borderId="35" fillId="15" fontId="18" numFmtId="0" xfId="0" applyAlignment="1" applyBorder="1" applyFill="1" applyFont="1">
      <alignment horizontal="left" readingOrder="0" shrinkToFit="0" vertical="bottom" wrapText="0"/>
    </xf>
    <xf borderId="35" fillId="15" fontId="2" numFmtId="0" xfId="0" applyAlignment="1" applyBorder="1" applyFont="1">
      <alignment horizontal="left" readingOrder="0" shrinkToFit="0" vertical="bottom" wrapText="0"/>
    </xf>
    <xf borderId="35" fillId="15" fontId="2" numFmtId="165" xfId="0" applyAlignment="1" applyBorder="1" applyFont="1" applyNumberFormat="1">
      <alignment horizontal="center" readingOrder="0" shrinkToFit="0" vertical="bottom" wrapText="0"/>
    </xf>
    <xf borderId="35" fillId="15" fontId="2" numFmtId="166" xfId="0" applyAlignment="1" applyBorder="1" applyFont="1" applyNumberFormat="1">
      <alignment horizontal="center" readingOrder="0" shrinkToFit="0" vertical="bottom" wrapText="0"/>
    </xf>
    <xf borderId="35" fillId="15" fontId="2" numFmtId="0" xfId="0" applyAlignment="1" applyBorder="1" applyFont="1">
      <alignment horizontal="center" readingOrder="0" shrinkToFit="0" vertical="bottom" wrapText="0"/>
    </xf>
    <xf borderId="35" fillId="15" fontId="2" numFmtId="9" xfId="0" applyAlignment="1" applyBorder="1" applyFont="1" applyNumberFormat="1">
      <alignment horizontal="center" readingOrder="0" shrinkToFit="0" vertical="bottom" wrapText="0"/>
    </xf>
    <xf borderId="35" fillId="14" fontId="2" numFmtId="165" xfId="0" applyAlignment="1" applyBorder="1" applyFont="1" applyNumberFormat="1">
      <alignment horizontal="center" readingOrder="0" shrinkToFit="0" vertical="bottom" wrapText="0"/>
    </xf>
    <xf borderId="35" fillId="16" fontId="2" numFmtId="0" xfId="0" applyAlignment="1" applyBorder="1" applyFill="1" applyFont="1">
      <alignment horizontal="left" readingOrder="0" shrinkToFit="0" vertical="bottom" wrapText="0"/>
    </xf>
    <xf borderId="35" fillId="14" fontId="19" numFmtId="0" xfId="0" applyAlignment="1" applyBorder="1" applyFont="1">
      <alignment horizontal="left" readingOrder="0" shrinkToFit="0" vertical="bottom" wrapText="0"/>
    </xf>
    <xf borderId="35" fillId="14" fontId="2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left" readingOrder="0" shrinkToFit="0" vertical="bottom" wrapText="0"/>
    </xf>
    <xf borderId="35" fillId="15" fontId="19" numFmtId="0" xfId="0" applyAlignment="1" applyBorder="1" applyFont="1">
      <alignment horizontal="left" readingOrder="0" shrinkToFit="0" vertical="bottom" wrapText="0"/>
    </xf>
    <xf borderId="35" fillId="15" fontId="2" numFmtId="0" xfId="0" applyAlignment="1" applyBorder="1" applyFont="1">
      <alignment horizontal="center" shrinkToFit="0" vertical="bottom" wrapText="0"/>
    </xf>
    <xf borderId="35" fillId="14" fontId="2" numFmtId="165" xfId="0" applyAlignment="1" applyBorder="1" applyFont="1" applyNumberFormat="1">
      <alignment horizontal="center" readingOrder="0" shrinkToFit="0" vertical="bottom" wrapText="0"/>
    </xf>
    <xf borderId="35" fillId="17" fontId="2" numFmtId="0" xfId="0" applyAlignment="1" applyBorder="1" applyFill="1" applyFont="1">
      <alignment horizontal="left" readingOrder="0" shrinkToFit="0" vertical="bottom" wrapText="0"/>
    </xf>
    <xf borderId="35" fillId="17" fontId="2" numFmtId="0" xfId="0" applyAlignment="1" applyBorder="1" applyFont="1">
      <alignment horizontal="left" readingOrder="0" shrinkToFit="0" vertical="bottom" wrapText="0"/>
    </xf>
    <xf borderId="35" fillId="17" fontId="2" numFmtId="165" xfId="0" applyAlignment="1" applyBorder="1" applyFont="1" applyNumberFormat="1">
      <alignment horizontal="center" readingOrder="0" shrinkToFit="0" vertical="bottom" wrapText="0"/>
    </xf>
    <xf borderId="35" fillId="17" fontId="2" numFmtId="0" xfId="0" applyAlignment="1" applyBorder="1" applyFont="1">
      <alignment horizontal="center" readingOrder="0" shrinkToFit="0" vertical="bottom" wrapText="0"/>
    </xf>
    <xf borderId="35" fillId="17" fontId="2" numFmtId="9" xfId="0" applyAlignment="1" applyBorder="1" applyFont="1" applyNumberFormat="1">
      <alignment horizontal="center" readingOrder="0" shrinkToFit="0" vertical="bottom" wrapText="0"/>
    </xf>
    <xf borderId="0" fillId="0" fontId="20" numFmtId="0" xfId="0" applyAlignment="1" applyFont="1">
      <alignment shrinkToFit="0" vertical="bottom" wrapText="0"/>
    </xf>
    <xf borderId="35" fillId="8" fontId="2" numFmtId="0" xfId="0" applyAlignment="1" applyBorder="1" applyFont="1">
      <alignment horizontal="left" readingOrder="0" shrinkToFit="0" vertical="bottom" wrapText="0"/>
    </xf>
    <xf borderId="35" fillId="8" fontId="2" numFmtId="0" xfId="0" applyAlignment="1" applyBorder="1" applyFont="1">
      <alignment horizontal="left" readingOrder="0" shrinkToFit="0" vertical="bottom" wrapText="0"/>
    </xf>
    <xf borderId="35" fillId="8" fontId="2" numFmtId="165" xfId="0" applyAlignment="1" applyBorder="1" applyFont="1" applyNumberFormat="1">
      <alignment horizontal="center" readingOrder="0" shrinkToFit="0" vertical="bottom" wrapText="0"/>
    </xf>
    <xf borderId="35" fillId="8" fontId="2" numFmtId="0" xfId="0" applyAlignment="1" applyBorder="1" applyFont="1">
      <alignment horizontal="center" readingOrder="0" shrinkToFit="0" vertical="bottom" wrapText="0"/>
    </xf>
    <xf borderId="35" fillId="8" fontId="2" numFmtId="9" xfId="0" applyAlignment="1" applyBorder="1" applyFont="1" applyNumberForma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35" fillId="17" fontId="19" numFmtId="0" xfId="0" applyAlignment="1" applyBorder="1" applyFont="1">
      <alignment horizontal="left" readingOrder="0" shrinkToFit="0" vertical="bottom" wrapText="0"/>
    </xf>
    <xf borderId="35" fillId="17" fontId="19" numFmtId="0" xfId="0" applyAlignment="1" applyBorder="1" applyFont="1">
      <alignment horizontal="left" readingOrder="0" shrinkToFit="0" vertical="bottom" wrapText="0"/>
    </xf>
    <xf borderId="35" fillId="17" fontId="19" numFmtId="165" xfId="0" applyAlignment="1" applyBorder="1" applyFont="1" applyNumberFormat="1">
      <alignment horizontal="center" readingOrder="0" shrinkToFit="0" vertical="bottom" wrapText="0"/>
    </xf>
    <xf borderId="35" fillId="17" fontId="19" numFmtId="3" xfId="0" applyAlignment="1" applyBorder="1" applyFont="1" applyNumberFormat="1">
      <alignment horizontal="center" readingOrder="0" shrinkToFit="0" vertical="bottom" wrapText="0"/>
    </xf>
    <xf borderId="35" fillId="17" fontId="19" numFmtId="9" xfId="0" applyAlignment="1" applyBorder="1" applyFont="1" applyNumberFormat="1">
      <alignment horizontal="center" readingOrder="0" shrinkToFit="0" vertical="bottom" wrapText="0"/>
    </xf>
    <xf borderId="0" fillId="0" fontId="20" numFmtId="0" xfId="0" applyAlignment="1" applyFont="1">
      <alignment horizontal="left" readingOrder="0" shrinkToFit="0" vertical="bottom" wrapText="0"/>
    </xf>
    <xf borderId="35" fillId="8" fontId="19" numFmtId="0" xfId="0" applyAlignment="1" applyBorder="1" applyFont="1">
      <alignment horizontal="left" readingOrder="0" shrinkToFit="0" vertical="bottom" wrapText="0"/>
    </xf>
    <xf borderId="35" fillId="8" fontId="19" numFmtId="0" xfId="0" applyAlignment="1" applyBorder="1" applyFont="1">
      <alignment horizontal="left" readingOrder="0" shrinkToFit="0" vertical="bottom" wrapText="0"/>
    </xf>
    <xf borderId="35" fillId="8" fontId="19" numFmtId="165" xfId="0" applyAlignment="1" applyBorder="1" applyFont="1" applyNumberFormat="1">
      <alignment horizontal="center" readingOrder="0" shrinkToFit="0" vertical="bottom" wrapText="0"/>
    </xf>
    <xf borderId="35" fillId="8" fontId="19" numFmtId="3" xfId="0" applyAlignment="1" applyBorder="1" applyFont="1" applyNumberFormat="1">
      <alignment horizontal="center" readingOrder="0" shrinkToFit="0" vertical="bottom" wrapText="0"/>
    </xf>
    <xf borderId="35" fillId="8" fontId="19" numFmtId="9" xfId="0" applyAlignment="1" applyBorder="1" applyFont="1" applyNumberFormat="1">
      <alignment horizontal="center" readingOrder="0" shrinkToFit="0" vertical="bottom" wrapText="0"/>
    </xf>
    <xf borderId="35" fillId="2" fontId="2" numFmtId="165" xfId="0" applyAlignment="1" applyBorder="1" applyFont="1" applyNumberFormat="1">
      <alignment horizontal="center" readingOrder="0" shrinkToFit="0" vertical="bottom" wrapText="0"/>
    </xf>
    <xf borderId="35" fillId="0" fontId="2" numFmtId="0" xfId="0" applyAlignment="1" applyBorder="1" applyFont="1">
      <alignment horizontal="center" readingOrder="0" shrinkToFit="0" vertical="bottom" wrapText="0"/>
    </xf>
    <xf borderId="35" fillId="2" fontId="2" numFmtId="166" xfId="0" applyAlignment="1" applyBorder="1" applyFont="1" applyNumberFormat="1">
      <alignment horizontal="center" readingOrder="0" shrinkToFit="0" vertical="bottom" wrapText="0"/>
    </xf>
    <xf borderId="35" fillId="0" fontId="2" numFmtId="165" xfId="0" applyAlignment="1" applyBorder="1" applyFont="1" applyNumberFormat="1">
      <alignment horizontal="center" readingOrder="0" shrinkToFit="0" vertical="bottom" wrapText="0"/>
    </xf>
    <xf borderId="35" fillId="0" fontId="2" numFmtId="166" xfId="0" applyAlignment="1" applyBorder="1" applyFont="1" applyNumberFormat="1">
      <alignment horizontal="center" readingOrder="0" shrinkToFit="0" vertical="bottom" wrapText="0"/>
    </xf>
    <xf borderId="35" fillId="18" fontId="2" numFmtId="0" xfId="0" applyAlignment="1" applyBorder="1" applyFill="1" applyFont="1">
      <alignment horizontal="left" readingOrder="0" shrinkToFit="0" vertical="bottom" wrapText="0"/>
    </xf>
    <xf borderId="35" fillId="18" fontId="2" numFmtId="165" xfId="0" applyAlignment="1" applyBorder="1" applyFont="1" applyNumberFormat="1">
      <alignment horizontal="center" readingOrder="0" shrinkToFit="0" vertical="bottom" wrapText="0"/>
    </xf>
    <xf borderId="35" fillId="18" fontId="2" numFmtId="166" xfId="0" applyAlignment="1" applyBorder="1" applyFont="1" applyNumberFormat="1">
      <alignment horizontal="center" readingOrder="0" shrinkToFit="0" vertical="bottom" wrapText="0"/>
    </xf>
    <xf borderId="35" fillId="18" fontId="2" numFmtId="0" xfId="0" applyAlignment="1" applyBorder="1" applyFont="1">
      <alignment horizontal="center" readingOrder="0" shrinkToFit="0" vertical="bottom" wrapText="0"/>
    </xf>
    <xf borderId="35" fillId="18" fontId="2" numFmtId="9" xfId="0" applyAlignment="1" applyBorder="1" applyFont="1" applyNumberFormat="1">
      <alignment horizontal="center" readingOrder="0" shrinkToFit="0" vertical="bottom" wrapText="0"/>
    </xf>
    <xf borderId="35" fillId="2" fontId="2" numFmtId="0" xfId="0" applyAlignment="1" applyBorder="1" applyFont="1">
      <alignment horizontal="left" readingOrder="0" shrinkToFit="0" vertical="bottom" wrapText="0"/>
    </xf>
  </cellXfs>
  <cellStyles count="1">
    <cellStyle xfId="0" name="Normal" builtinId="0"/>
  </cellStyles>
  <dxfs count="5">
    <dxf>
      <font>
        <b/>
        <color rgb="FFC53929"/>
      </font>
      <fill>
        <patternFill patternType="none"/>
      </fill>
      <border/>
    </dxf>
    <dxf>
      <font>
        <b/>
        <color rgb="FF0B8043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  <dxf>
      <font>
        <color rgb="FFC53929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0.57"/>
    <col customWidth="1" min="2" max="2" width="35.29"/>
    <col customWidth="1" min="3" max="3" width="36.57"/>
    <col customWidth="1" min="4" max="7" width="12.43"/>
    <col customWidth="1" min="8" max="32" width="6.0"/>
    <col customWidth="1" min="33" max="33" width="9.57"/>
    <col customWidth="1" min="34" max="38" width="10.0"/>
    <col customWidth="1" hidden="1" min="39" max="39" width="11.0"/>
    <col customWidth="1" min="40" max="40" width="10.0"/>
    <col customWidth="1" hidden="1" min="41" max="41" width="10.0"/>
    <col customWidth="1" min="42" max="42" width="10.0"/>
    <col customWidth="1" min="43" max="43" width="27.43"/>
    <col customWidth="1" min="44" max="44" width="10.57"/>
    <col customWidth="1" min="45" max="45" width="12.86"/>
  </cols>
  <sheetData>
    <row r="1" ht="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3"/>
    </row>
    <row r="2" ht="48.75" customHeight="1">
      <c r="A2" s="1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2"/>
      <c r="AS2" s="3"/>
    </row>
    <row r="3" ht="14.25" customHeight="1">
      <c r="A3" s="7"/>
      <c r="B3" s="8" t="s">
        <v>1</v>
      </c>
      <c r="C3" s="9"/>
      <c r="D3" s="9"/>
      <c r="E3" s="9"/>
      <c r="F3" s="9"/>
      <c r="G3" s="10"/>
      <c r="H3" s="11" t="s">
        <v>2</v>
      </c>
      <c r="I3" s="9"/>
      <c r="J3" s="9"/>
      <c r="K3" s="9"/>
      <c r="L3" s="9"/>
      <c r="M3" s="9"/>
      <c r="N3" s="10"/>
      <c r="O3" s="11" t="s">
        <v>3</v>
      </c>
      <c r="P3" s="9"/>
      <c r="Q3" s="9"/>
      <c r="R3" s="9"/>
      <c r="S3" s="9"/>
      <c r="T3" s="9"/>
      <c r="U3" s="10"/>
      <c r="V3" s="11" t="s">
        <v>4</v>
      </c>
      <c r="W3" s="9"/>
      <c r="X3" s="9"/>
      <c r="Y3" s="9"/>
      <c r="Z3" s="9"/>
      <c r="AA3" s="9"/>
      <c r="AB3" s="10"/>
      <c r="AC3" s="11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0"/>
      <c r="AQ3" s="12"/>
      <c r="AR3" s="2"/>
      <c r="AS3" s="3"/>
    </row>
    <row r="4" ht="81.0" customHeight="1">
      <c r="A4" s="13"/>
      <c r="B4" s="14" t="s">
        <v>6</v>
      </c>
      <c r="C4" s="15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7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9" t="s">
        <v>18</v>
      </c>
      <c r="O4" s="17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 t="s">
        <v>24</v>
      </c>
      <c r="U4" s="19" t="s">
        <v>25</v>
      </c>
      <c r="V4" s="17" t="s">
        <v>26</v>
      </c>
      <c r="W4" s="18" t="s">
        <v>27</v>
      </c>
      <c r="X4" s="18" t="s">
        <v>28</v>
      </c>
      <c r="Y4" s="18" t="s">
        <v>29</v>
      </c>
      <c r="Z4" s="18" t="s">
        <v>30</v>
      </c>
      <c r="AA4" s="18" t="s">
        <v>31</v>
      </c>
      <c r="AB4" s="19" t="s">
        <v>32</v>
      </c>
      <c r="AC4" s="20" t="s">
        <v>33</v>
      </c>
      <c r="AD4" s="20" t="s">
        <v>34</v>
      </c>
      <c r="AE4" s="20" t="s">
        <v>35</v>
      </c>
      <c r="AF4" s="17" t="s">
        <v>36</v>
      </c>
      <c r="AG4" s="18" t="s">
        <v>37</v>
      </c>
      <c r="AH4" s="18" t="s">
        <v>38</v>
      </c>
      <c r="AI4" s="18" t="s">
        <v>39</v>
      </c>
      <c r="AJ4" s="18" t="s">
        <v>40</v>
      </c>
      <c r="AK4" s="21" t="s">
        <v>41</v>
      </c>
      <c r="AL4" s="21" t="s">
        <v>42</v>
      </c>
      <c r="AM4" s="22" t="s">
        <v>43</v>
      </c>
      <c r="AN4" s="18" t="s">
        <v>44</v>
      </c>
      <c r="AO4" s="23" t="s">
        <v>45</v>
      </c>
      <c r="AP4" s="19" t="s">
        <v>46</v>
      </c>
      <c r="AQ4" s="24" t="s">
        <v>47</v>
      </c>
      <c r="AR4" s="2"/>
      <c r="AS4" s="3"/>
    </row>
    <row r="5" ht="14.25" customHeight="1">
      <c r="A5" s="25"/>
      <c r="B5" s="26" t="s">
        <v>48</v>
      </c>
      <c r="C5" s="27" t="s">
        <v>49</v>
      </c>
      <c r="D5" s="28">
        <f t="shared" ref="D5:D26" si="3">AP5</f>
        <v>0</v>
      </c>
      <c r="E5" s="29">
        <f t="shared" ref="E5:E26" si="4">D5+(ROUNDUP(SUM(H5:L5)/3))+(ROUNDUP(SUM(O5:S5)/3))+(ROUNDUP(SUM(V5:Z5)/3))</f>
        <v>0</v>
      </c>
      <c r="F5" s="30">
        <v>0.0</v>
      </c>
      <c r="G5" s="30">
        <f t="shared" ref="G5:G190" si="5">E5-F5</f>
        <v>0</v>
      </c>
      <c r="H5" s="31">
        <v>0.0</v>
      </c>
      <c r="I5" s="31">
        <v>0.0</v>
      </c>
      <c r="J5" s="31">
        <v>0.0</v>
      </c>
      <c r="K5" s="31">
        <v>0.0</v>
      </c>
      <c r="L5" s="31">
        <v>0.0</v>
      </c>
      <c r="M5" s="32">
        <v>0.0</v>
      </c>
      <c r="N5" s="33">
        <f t="shared" ref="N5:N250" si="6">SUM(H5:M5)</f>
        <v>0</v>
      </c>
      <c r="O5" s="34">
        <v>0.0</v>
      </c>
      <c r="P5" s="31">
        <v>0.0</v>
      </c>
      <c r="Q5" s="31">
        <v>0.0</v>
      </c>
      <c r="R5" s="31">
        <v>0.0</v>
      </c>
      <c r="S5" s="31">
        <v>0.0</v>
      </c>
      <c r="T5" s="32">
        <v>0.0</v>
      </c>
      <c r="U5" s="33">
        <f t="shared" ref="U5:U250" si="7">SUM(O5:T5)</f>
        <v>0</v>
      </c>
      <c r="V5" s="34">
        <v>0.0</v>
      </c>
      <c r="W5" s="31">
        <v>0.0</v>
      </c>
      <c r="X5" s="31">
        <v>0.0</v>
      </c>
      <c r="Y5" s="31">
        <v>0.0</v>
      </c>
      <c r="Z5" s="31">
        <v>0.0</v>
      </c>
      <c r="AA5" s="32">
        <v>0.0</v>
      </c>
      <c r="AB5" s="33">
        <f t="shared" ref="AB5:AB250" si="8">SUM(V5:AA5)</f>
        <v>0</v>
      </c>
      <c r="AC5" s="34">
        <f t="shared" ref="AC5:AF5" si="1">SUM(H5+O5+V5)</f>
        <v>0</v>
      </c>
      <c r="AD5" s="34">
        <f t="shared" si="1"/>
        <v>0</v>
      </c>
      <c r="AE5" s="34">
        <f t="shared" si="1"/>
        <v>0</v>
      </c>
      <c r="AF5" s="34">
        <f t="shared" si="1"/>
        <v>0</v>
      </c>
      <c r="AG5" s="31">
        <f t="shared" ref="AG5:AG250" si="10">SUM(AC5:AF5)</f>
        <v>0</v>
      </c>
      <c r="AH5" s="31">
        <f t="shared" ref="AH5:AI5" si="2">SUM(L5+S5+Z5)</f>
        <v>0</v>
      </c>
      <c r="AI5" s="31">
        <f t="shared" si="2"/>
        <v>0</v>
      </c>
      <c r="AJ5" s="35">
        <f t="shared" ref="AJ5:AJ250" si="12">SUM(AH5:AI5)</f>
        <v>0</v>
      </c>
      <c r="AK5" s="35">
        <f t="shared" ref="AK5:AK26" si="13">IF(AJ5&gt;(0.25*(SUM(AG5:AI5))),(0.25*(SUM(AG5:AI5))),AJ5)</f>
        <v>0</v>
      </c>
      <c r="AL5" s="31">
        <f t="shared" ref="AL5:AL250" si="14">AG5+AK5</f>
        <v>0</v>
      </c>
      <c r="AM5" s="32">
        <v>0.0</v>
      </c>
      <c r="AN5" s="31">
        <f t="shared" ref="AN5:AN250" si="15">AL5+AM5</f>
        <v>0</v>
      </c>
      <c r="AO5" s="36">
        <v>0.0</v>
      </c>
      <c r="AP5" s="37">
        <f t="shared" ref="AP5:AP250" si="16">AN5+AO5</f>
        <v>0</v>
      </c>
      <c r="AQ5" s="38" t="s">
        <v>50</v>
      </c>
      <c r="AR5" s="2"/>
      <c r="AS5" s="39"/>
    </row>
    <row r="6" ht="14.25" customHeight="1">
      <c r="A6" s="25"/>
      <c r="B6" s="40" t="s">
        <v>51</v>
      </c>
      <c r="C6" s="41" t="s">
        <v>52</v>
      </c>
      <c r="D6" s="42">
        <f t="shared" si="3"/>
        <v>16</v>
      </c>
      <c r="E6" s="43">
        <f t="shared" si="4"/>
        <v>22</v>
      </c>
      <c r="F6" s="43">
        <v>22.0</v>
      </c>
      <c r="G6" s="44">
        <f t="shared" si="5"/>
        <v>0</v>
      </c>
      <c r="H6" s="45">
        <v>4.0</v>
      </c>
      <c r="I6" s="45">
        <v>8.0</v>
      </c>
      <c r="J6" s="45">
        <v>0.0</v>
      </c>
      <c r="K6" s="45">
        <v>0.0</v>
      </c>
      <c r="L6" s="45">
        <v>0.0</v>
      </c>
      <c r="M6" s="46">
        <v>0.0</v>
      </c>
      <c r="N6" s="47">
        <f t="shared" si="6"/>
        <v>12</v>
      </c>
      <c r="O6" s="48">
        <v>0.0</v>
      </c>
      <c r="P6" s="45">
        <v>0.0</v>
      </c>
      <c r="Q6" s="45">
        <v>0.0</v>
      </c>
      <c r="R6" s="45">
        <v>0.0</v>
      </c>
      <c r="S6" s="45">
        <v>0.0</v>
      </c>
      <c r="T6" s="46">
        <v>0.0</v>
      </c>
      <c r="U6" s="47">
        <f t="shared" si="7"/>
        <v>0</v>
      </c>
      <c r="V6" s="48">
        <v>0.0</v>
      </c>
      <c r="W6" s="45">
        <v>2.0</v>
      </c>
      <c r="X6" s="45">
        <v>0.0</v>
      </c>
      <c r="Y6" s="45">
        <v>0.0</v>
      </c>
      <c r="Z6" s="45">
        <v>2.0</v>
      </c>
      <c r="AA6" s="46">
        <v>0.0</v>
      </c>
      <c r="AB6" s="47">
        <f t="shared" si="8"/>
        <v>4</v>
      </c>
      <c r="AC6" s="49">
        <f t="shared" ref="AC6:AF6" si="9">SUM(H6+O6+V6)</f>
        <v>4</v>
      </c>
      <c r="AD6" s="49">
        <f t="shared" si="9"/>
        <v>10</v>
      </c>
      <c r="AE6" s="49">
        <f t="shared" si="9"/>
        <v>0</v>
      </c>
      <c r="AF6" s="49">
        <f t="shared" si="9"/>
        <v>0</v>
      </c>
      <c r="AG6" s="50">
        <f t="shared" si="10"/>
        <v>14</v>
      </c>
      <c r="AH6" s="50">
        <f t="shared" ref="AH6:AI6" si="11">SUM(L6+S6+Z6)</f>
        <v>2</v>
      </c>
      <c r="AI6" s="50">
        <f t="shared" si="11"/>
        <v>0</v>
      </c>
      <c r="AJ6" s="51">
        <f t="shared" si="12"/>
        <v>2</v>
      </c>
      <c r="AK6" s="51">
        <f t="shared" si="13"/>
        <v>2</v>
      </c>
      <c r="AL6" s="50">
        <f t="shared" si="14"/>
        <v>16</v>
      </c>
      <c r="AM6" s="46">
        <v>0.0</v>
      </c>
      <c r="AN6" s="50">
        <f t="shared" si="15"/>
        <v>16</v>
      </c>
      <c r="AO6" s="52">
        <v>0.0</v>
      </c>
      <c r="AP6" s="53">
        <f t="shared" si="16"/>
        <v>16</v>
      </c>
      <c r="AQ6" s="54"/>
      <c r="AR6" s="2"/>
      <c r="AS6" s="55"/>
    </row>
    <row r="7" ht="14.25" customHeight="1">
      <c r="A7" s="25"/>
      <c r="B7" s="26" t="s">
        <v>53</v>
      </c>
      <c r="C7" s="56" t="s">
        <v>54</v>
      </c>
      <c r="D7" s="28">
        <f t="shared" si="3"/>
        <v>19</v>
      </c>
      <c r="E7" s="29">
        <f t="shared" si="4"/>
        <v>26</v>
      </c>
      <c r="F7" s="29">
        <v>24.0</v>
      </c>
      <c r="G7" s="30">
        <f t="shared" si="5"/>
        <v>2</v>
      </c>
      <c r="H7" s="57">
        <v>0.0</v>
      </c>
      <c r="I7" s="57">
        <v>0.0</v>
      </c>
      <c r="J7" s="58">
        <v>0.0</v>
      </c>
      <c r="K7" s="58">
        <v>0.0</v>
      </c>
      <c r="L7" s="58">
        <v>0.0</v>
      </c>
      <c r="M7" s="32">
        <v>0.0</v>
      </c>
      <c r="N7" s="33">
        <f t="shared" si="6"/>
        <v>0</v>
      </c>
      <c r="O7" s="59">
        <v>0.0</v>
      </c>
      <c r="P7" s="58">
        <v>6.0</v>
      </c>
      <c r="Q7" s="58">
        <v>4.0</v>
      </c>
      <c r="R7" s="58">
        <v>0.0</v>
      </c>
      <c r="S7" s="58">
        <v>0.0</v>
      </c>
      <c r="T7" s="32">
        <v>0.0</v>
      </c>
      <c r="U7" s="33">
        <f t="shared" si="7"/>
        <v>10</v>
      </c>
      <c r="V7" s="59">
        <v>7.0</v>
      </c>
      <c r="W7" s="58">
        <v>0.0</v>
      </c>
      <c r="X7" s="58">
        <v>0.0</v>
      </c>
      <c r="Y7" s="58">
        <v>2.0</v>
      </c>
      <c r="Z7" s="58">
        <v>0.0</v>
      </c>
      <c r="AA7" s="32">
        <v>0.0</v>
      </c>
      <c r="AB7" s="33">
        <f t="shared" si="8"/>
        <v>9</v>
      </c>
      <c r="AC7" s="60">
        <f t="shared" ref="AC7:AF7" si="17">SUM(H7+O7+V7)</f>
        <v>7</v>
      </c>
      <c r="AD7" s="60">
        <f t="shared" si="17"/>
        <v>6</v>
      </c>
      <c r="AE7" s="60">
        <f t="shared" si="17"/>
        <v>4</v>
      </c>
      <c r="AF7" s="60">
        <f t="shared" si="17"/>
        <v>2</v>
      </c>
      <c r="AG7" s="61">
        <f t="shared" si="10"/>
        <v>19</v>
      </c>
      <c r="AH7" s="61">
        <f t="shared" ref="AH7:AI7" si="18">SUM(L7+S7+Z7)</f>
        <v>0</v>
      </c>
      <c r="AI7" s="61">
        <f t="shared" si="18"/>
        <v>0</v>
      </c>
      <c r="AJ7" s="62">
        <f t="shared" si="12"/>
        <v>0</v>
      </c>
      <c r="AK7" s="62">
        <f t="shared" si="13"/>
        <v>0</v>
      </c>
      <c r="AL7" s="61">
        <f t="shared" si="14"/>
        <v>19</v>
      </c>
      <c r="AM7" s="32">
        <v>0.0</v>
      </c>
      <c r="AN7" s="61">
        <f t="shared" si="15"/>
        <v>19</v>
      </c>
      <c r="AO7" s="36">
        <v>0.0</v>
      </c>
      <c r="AP7" s="63">
        <f t="shared" si="16"/>
        <v>19</v>
      </c>
      <c r="AQ7" s="64"/>
      <c r="AR7" s="2"/>
      <c r="AS7" s="39"/>
    </row>
    <row r="8" ht="14.25" customHeight="1">
      <c r="A8" s="25"/>
      <c r="B8" s="40" t="s">
        <v>55</v>
      </c>
      <c r="C8" s="65" t="s">
        <v>56</v>
      </c>
      <c r="D8" s="42">
        <f t="shared" si="3"/>
        <v>15</v>
      </c>
      <c r="E8" s="43">
        <f t="shared" si="4"/>
        <v>20</v>
      </c>
      <c r="F8" s="44">
        <v>24.5</v>
      </c>
      <c r="G8" s="44">
        <f t="shared" si="5"/>
        <v>-4.5</v>
      </c>
      <c r="H8" s="45">
        <v>0.0</v>
      </c>
      <c r="I8" s="45">
        <v>0.0</v>
      </c>
      <c r="J8" s="45">
        <v>0.0</v>
      </c>
      <c r="K8" s="45">
        <v>0.0</v>
      </c>
      <c r="L8" s="45">
        <v>0.0</v>
      </c>
      <c r="M8" s="46">
        <v>0.0</v>
      </c>
      <c r="N8" s="47">
        <f t="shared" si="6"/>
        <v>0</v>
      </c>
      <c r="O8" s="48">
        <v>3.0</v>
      </c>
      <c r="P8" s="45">
        <v>0.0</v>
      </c>
      <c r="Q8" s="45">
        <v>0.0</v>
      </c>
      <c r="R8" s="45">
        <v>0.0</v>
      </c>
      <c r="S8" s="45">
        <v>0.0</v>
      </c>
      <c r="T8" s="46">
        <v>0.0</v>
      </c>
      <c r="U8" s="47">
        <f t="shared" si="7"/>
        <v>3</v>
      </c>
      <c r="V8" s="48">
        <v>0.0</v>
      </c>
      <c r="W8" s="45">
        <v>12.0</v>
      </c>
      <c r="X8" s="45">
        <v>0.0</v>
      </c>
      <c r="Y8" s="45">
        <v>0.0</v>
      </c>
      <c r="Z8" s="45">
        <v>0.0</v>
      </c>
      <c r="AA8" s="46">
        <v>0.0</v>
      </c>
      <c r="AB8" s="47">
        <f t="shared" si="8"/>
        <v>12</v>
      </c>
      <c r="AC8" s="49">
        <f t="shared" ref="AC8:AF8" si="19">SUM(H8+O8+V8)</f>
        <v>3</v>
      </c>
      <c r="AD8" s="49">
        <f t="shared" si="19"/>
        <v>12</v>
      </c>
      <c r="AE8" s="49">
        <f t="shared" si="19"/>
        <v>0</v>
      </c>
      <c r="AF8" s="49">
        <f t="shared" si="19"/>
        <v>0</v>
      </c>
      <c r="AG8" s="50">
        <f t="shared" si="10"/>
        <v>15</v>
      </c>
      <c r="AH8" s="50">
        <f t="shared" ref="AH8:AI8" si="20">SUM(L8+S8+Z8)</f>
        <v>0</v>
      </c>
      <c r="AI8" s="50">
        <f t="shared" si="20"/>
        <v>0</v>
      </c>
      <c r="AJ8" s="51">
        <f t="shared" si="12"/>
        <v>0</v>
      </c>
      <c r="AK8" s="51">
        <f t="shared" si="13"/>
        <v>0</v>
      </c>
      <c r="AL8" s="50">
        <f t="shared" si="14"/>
        <v>15</v>
      </c>
      <c r="AM8" s="66">
        <v>0.0</v>
      </c>
      <c r="AN8" s="50">
        <f t="shared" si="15"/>
        <v>15</v>
      </c>
      <c r="AO8" s="52">
        <v>0.0</v>
      </c>
      <c r="AP8" s="53">
        <f t="shared" si="16"/>
        <v>15</v>
      </c>
      <c r="AQ8" s="54"/>
      <c r="AR8" s="2"/>
      <c r="AS8" s="3"/>
    </row>
    <row r="9" ht="14.25" customHeight="1">
      <c r="A9" s="25"/>
      <c r="B9" s="26" t="s">
        <v>53</v>
      </c>
      <c r="C9" s="56" t="s">
        <v>57</v>
      </c>
      <c r="D9" s="28">
        <f t="shared" si="3"/>
        <v>18</v>
      </c>
      <c r="E9" s="29">
        <f t="shared" si="4"/>
        <v>24</v>
      </c>
      <c r="F9" s="29">
        <v>22.8</v>
      </c>
      <c r="G9" s="30">
        <f t="shared" si="5"/>
        <v>1.2</v>
      </c>
      <c r="H9" s="61">
        <v>6.0</v>
      </c>
      <c r="I9" s="61">
        <v>0.0</v>
      </c>
      <c r="J9" s="61">
        <v>0.0</v>
      </c>
      <c r="K9" s="61">
        <v>0.0</v>
      </c>
      <c r="L9" s="61">
        <v>0.0</v>
      </c>
      <c r="M9" s="32">
        <v>0.0</v>
      </c>
      <c r="N9" s="33">
        <f t="shared" si="6"/>
        <v>6</v>
      </c>
      <c r="O9" s="60">
        <v>0.0</v>
      </c>
      <c r="P9" s="61">
        <v>6.0</v>
      </c>
      <c r="Q9" s="61">
        <v>0.0</v>
      </c>
      <c r="R9" s="61">
        <v>0.0</v>
      </c>
      <c r="S9" s="61">
        <v>0.0</v>
      </c>
      <c r="T9" s="32">
        <v>0.0</v>
      </c>
      <c r="U9" s="33">
        <f t="shared" si="7"/>
        <v>6</v>
      </c>
      <c r="V9" s="60">
        <v>0.0</v>
      </c>
      <c r="W9" s="61">
        <v>6.0</v>
      </c>
      <c r="X9" s="61">
        <v>0.0</v>
      </c>
      <c r="Y9" s="61">
        <v>0.0</v>
      </c>
      <c r="Z9" s="61">
        <v>0.0</v>
      </c>
      <c r="AA9" s="32">
        <v>0.0</v>
      </c>
      <c r="AB9" s="33">
        <f t="shared" si="8"/>
        <v>6</v>
      </c>
      <c r="AC9" s="60">
        <f t="shared" ref="AC9:AF9" si="21">SUM(H9+O9+V9)</f>
        <v>6</v>
      </c>
      <c r="AD9" s="60">
        <f t="shared" si="21"/>
        <v>12</v>
      </c>
      <c r="AE9" s="60">
        <f t="shared" si="21"/>
        <v>0</v>
      </c>
      <c r="AF9" s="60">
        <f t="shared" si="21"/>
        <v>0</v>
      </c>
      <c r="AG9" s="61">
        <f t="shared" si="10"/>
        <v>18</v>
      </c>
      <c r="AH9" s="61">
        <f t="shared" ref="AH9:AI9" si="22">SUM(L9+S9+Z9)</f>
        <v>0</v>
      </c>
      <c r="AI9" s="61">
        <f t="shared" si="22"/>
        <v>0</v>
      </c>
      <c r="AJ9" s="62">
        <f t="shared" si="12"/>
        <v>0</v>
      </c>
      <c r="AK9" s="62">
        <f t="shared" si="13"/>
        <v>0</v>
      </c>
      <c r="AL9" s="61">
        <f t="shared" si="14"/>
        <v>18</v>
      </c>
      <c r="AM9" s="32">
        <v>0.0</v>
      </c>
      <c r="AN9" s="61">
        <f t="shared" si="15"/>
        <v>18</v>
      </c>
      <c r="AO9" s="36">
        <v>0.0</v>
      </c>
      <c r="AP9" s="63">
        <f t="shared" si="16"/>
        <v>18</v>
      </c>
      <c r="AQ9" s="64"/>
      <c r="AR9" s="2"/>
      <c r="AS9" s="39"/>
    </row>
    <row r="10" ht="14.25" customHeight="1">
      <c r="A10" s="25"/>
      <c r="B10" s="40" t="s">
        <v>58</v>
      </c>
      <c r="C10" s="40" t="s">
        <v>59</v>
      </c>
      <c r="D10" s="42">
        <f t="shared" si="3"/>
        <v>21</v>
      </c>
      <c r="E10" s="43">
        <f t="shared" si="4"/>
        <v>29</v>
      </c>
      <c r="F10" s="43">
        <v>12.0</v>
      </c>
      <c r="G10" s="44">
        <f t="shared" si="5"/>
        <v>17</v>
      </c>
      <c r="H10" s="67">
        <v>0.0</v>
      </c>
      <c r="I10" s="45">
        <v>0.0</v>
      </c>
      <c r="J10" s="45">
        <v>0.0</v>
      </c>
      <c r="K10" s="45">
        <v>0.0</v>
      </c>
      <c r="L10" s="45">
        <v>0.0</v>
      </c>
      <c r="M10" s="46">
        <v>0.0</v>
      </c>
      <c r="N10" s="47">
        <f t="shared" si="6"/>
        <v>0</v>
      </c>
      <c r="O10" s="48">
        <v>0.0</v>
      </c>
      <c r="P10" s="45">
        <v>8.0</v>
      </c>
      <c r="Q10" s="45">
        <v>0.0</v>
      </c>
      <c r="R10" s="45">
        <v>0.0</v>
      </c>
      <c r="S10" s="68">
        <v>5.0</v>
      </c>
      <c r="T10" s="46">
        <v>0.0</v>
      </c>
      <c r="U10" s="47">
        <f t="shared" si="7"/>
        <v>13</v>
      </c>
      <c r="V10" s="48">
        <v>0.0</v>
      </c>
      <c r="W10" s="45">
        <v>8.0</v>
      </c>
      <c r="X10" s="45">
        <v>0.0</v>
      </c>
      <c r="Y10" s="45">
        <v>0.0</v>
      </c>
      <c r="Z10" s="45">
        <v>0.0</v>
      </c>
      <c r="AA10" s="46">
        <v>0.0</v>
      </c>
      <c r="AB10" s="47">
        <f t="shared" si="8"/>
        <v>8</v>
      </c>
      <c r="AC10" s="49">
        <f t="shared" ref="AC10:AF10" si="23">SUM(H10+O10+V10)</f>
        <v>0</v>
      </c>
      <c r="AD10" s="49">
        <f t="shared" si="23"/>
        <v>16</v>
      </c>
      <c r="AE10" s="49">
        <f t="shared" si="23"/>
        <v>0</v>
      </c>
      <c r="AF10" s="49">
        <f t="shared" si="23"/>
        <v>0</v>
      </c>
      <c r="AG10" s="50">
        <f t="shared" si="10"/>
        <v>16</v>
      </c>
      <c r="AH10" s="50">
        <f t="shared" ref="AH10:AI10" si="24">SUM(L10+S10+Z10)</f>
        <v>5</v>
      </c>
      <c r="AI10" s="50">
        <f t="shared" si="24"/>
        <v>0</v>
      </c>
      <c r="AJ10" s="51">
        <f t="shared" si="12"/>
        <v>5</v>
      </c>
      <c r="AK10" s="51">
        <f t="shared" si="13"/>
        <v>5</v>
      </c>
      <c r="AL10" s="50">
        <f t="shared" si="14"/>
        <v>21</v>
      </c>
      <c r="AM10" s="66">
        <f>IFERROR(VLOOKUP(C10,Coord_disc_2018!$A:$B,2,0),0)</f>
        <v>0</v>
      </c>
      <c r="AN10" s="50">
        <f t="shared" si="15"/>
        <v>21</v>
      </c>
      <c r="AO10" s="52">
        <v>0.0</v>
      </c>
      <c r="AP10" s="53">
        <f t="shared" si="16"/>
        <v>21</v>
      </c>
      <c r="AQ10" s="54"/>
      <c r="AR10" s="2"/>
      <c r="AS10" s="55"/>
    </row>
    <row r="11" ht="14.25" customHeight="1">
      <c r="A11" s="25"/>
      <c r="B11" s="26" t="s">
        <v>48</v>
      </c>
      <c r="C11" s="27" t="s">
        <v>60</v>
      </c>
      <c r="D11" s="28">
        <f t="shared" si="3"/>
        <v>17</v>
      </c>
      <c r="E11" s="29">
        <f t="shared" si="4"/>
        <v>23</v>
      </c>
      <c r="F11" s="29">
        <v>30.0</v>
      </c>
      <c r="G11" s="30">
        <f t="shared" si="5"/>
        <v>-7</v>
      </c>
      <c r="H11" s="64">
        <v>4.0</v>
      </c>
      <c r="I11" s="61">
        <v>4.0</v>
      </c>
      <c r="J11" s="61">
        <v>0.0</v>
      </c>
      <c r="K11" s="61">
        <v>0.0</v>
      </c>
      <c r="L11" s="61">
        <v>0.0</v>
      </c>
      <c r="M11" s="32">
        <v>0.0</v>
      </c>
      <c r="N11" s="33">
        <f t="shared" si="6"/>
        <v>8</v>
      </c>
      <c r="O11" s="60">
        <v>0.0</v>
      </c>
      <c r="P11" s="61">
        <v>6.0</v>
      </c>
      <c r="Q11" s="61">
        <v>0.0</v>
      </c>
      <c r="R11" s="61">
        <v>0.0</v>
      </c>
      <c r="S11" s="61">
        <v>0.0</v>
      </c>
      <c r="T11" s="32">
        <v>0.0</v>
      </c>
      <c r="U11" s="33">
        <f t="shared" si="7"/>
        <v>6</v>
      </c>
      <c r="V11" s="60">
        <v>0.0</v>
      </c>
      <c r="W11" s="61">
        <v>3.0</v>
      </c>
      <c r="X11" s="61">
        <v>0.0</v>
      </c>
      <c r="Y11" s="61">
        <v>0.0</v>
      </c>
      <c r="Z11" s="61">
        <v>0.0</v>
      </c>
      <c r="AA11" s="32">
        <v>0.0</v>
      </c>
      <c r="AB11" s="33">
        <f t="shared" si="8"/>
        <v>3</v>
      </c>
      <c r="AC11" s="60">
        <f t="shared" ref="AC11:AF11" si="25">SUM(H11+O11+V11)</f>
        <v>4</v>
      </c>
      <c r="AD11" s="60">
        <f t="shared" si="25"/>
        <v>13</v>
      </c>
      <c r="AE11" s="60">
        <f t="shared" si="25"/>
        <v>0</v>
      </c>
      <c r="AF11" s="60">
        <f t="shared" si="25"/>
        <v>0</v>
      </c>
      <c r="AG11" s="61">
        <f t="shared" si="10"/>
        <v>17</v>
      </c>
      <c r="AH11" s="61">
        <f t="shared" ref="AH11:AI11" si="26">SUM(L11+S11+Z11)</f>
        <v>0</v>
      </c>
      <c r="AI11" s="61">
        <f t="shared" si="26"/>
        <v>0</v>
      </c>
      <c r="AJ11" s="62">
        <f t="shared" si="12"/>
        <v>0</v>
      </c>
      <c r="AK11" s="62">
        <f t="shared" si="13"/>
        <v>0</v>
      </c>
      <c r="AL11" s="61">
        <f t="shared" si="14"/>
        <v>17</v>
      </c>
      <c r="AM11" s="32">
        <v>0.0</v>
      </c>
      <c r="AN11" s="61">
        <f t="shared" si="15"/>
        <v>17</v>
      </c>
      <c r="AO11" s="36">
        <v>0.0</v>
      </c>
      <c r="AP11" s="63">
        <f t="shared" si="16"/>
        <v>17</v>
      </c>
      <c r="AQ11" s="64"/>
      <c r="AR11" s="2"/>
      <c r="AS11" s="39"/>
    </row>
    <row r="12" ht="14.25" customHeight="1">
      <c r="A12" s="25"/>
      <c r="B12" s="40" t="s">
        <v>61</v>
      </c>
      <c r="C12" s="65" t="s">
        <v>62</v>
      </c>
      <c r="D12" s="42">
        <f t="shared" si="3"/>
        <v>20</v>
      </c>
      <c r="E12" s="43">
        <f t="shared" si="4"/>
        <v>28</v>
      </c>
      <c r="F12" s="43">
        <v>25.0</v>
      </c>
      <c r="G12" s="44">
        <f t="shared" si="5"/>
        <v>3</v>
      </c>
      <c r="H12" s="67">
        <v>8.0</v>
      </c>
      <c r="I12" s="45">
        <v>0.0</v>
      </c>
      <c r="J12" s="45">
        <v>0.0</v>
      </c>
      <c r="K12" s="45">
        <v>0.0</v>
      </c>
      <c r="L12" s="45">
        <v>0.0</v>
      </c>
      <c r="M12" s="46">
        <v>0.0</v>
      </c>
      <c r="N12" s="47">
        <f t="shared" si="6"/>
        <v>8</v>
      </c>
      <c r="O12" s="48">
        <v>0.0</v>
      </c>
      <c r="P12" s="45">
        <v>8.0</v>
      </c>
      <c r="Q12" s="45">
        <v>0.0</v>
      </c>
      <c r="R12" s="45">
        <v>0.0</v>
      </c>
      <c r="S12" s="45">
        <v>0.0</v>
      </c>
      <c r="T12" s="46">
        <v>0.0</v>
      </c>
      <c r="U12" s="47">
        <f t="shared" si="7"/>
        <v>8</v>
      </c>
      <c r="V12" s="48">
        <v>4.0</v>
      </c>
      <c r="W12" s="45">
        <v>0.0</v>
      </c>
      <c r="X12" s="45">
        <v>0.0</v>
      </c>
      <c r="Y12" s="45">
        <v>0.0</v>
      </c>
      <c r="Z12" s="45">
        <v>0.0</v>
      </c>
      <c r="AA12" s="46">
        <v>0.0</v>
      </c>
      <c r="AB12" s="47">
        <f t="shared" si="8"/>
        <v>4</v>
      </c>
      <c r="AC12" s="49">
        <f t="shared" ref="AC12:AF12" si="27">SUM(H12+O12+V12)</f>
        <v>12</v>
      </c>
      <c r="AD12" s="49">
        <f t="shared" si="27"/>
        <v>8</v>
      </c>
      <c r="AE12" s="49">
        <f t="shared" si="27"/>
        <v>0</v>
      </c>
      <c r="AF12" s="49">
        <f t="shared" si="27"/>
        <v>0</v>
      </c>
      <c r="AG12" s="50">
        <f t="shared" si="10"/>
        <v>20</v>
      </c>
      <c r="AH12" s="50">
        <f t="shared" ref="AH12:AI12" si="28">SUM(L12+S12+Z12)</f>
        <v>0</v>
      </c>
      <c r="AI12" s="50">
        <f t="shared" si="28"/>
        <v>0</v>
      </c>
      <c r="AJ12" s="51">
        <f t="shared" si="12"/>
        <v>0</v>
      </c>
      <c r="AK12" s="51">
        <f t="shared" si="13"/>
        <v>0</v>
      </c>
      <c r="AL12" s="50">
        <f t="shared" si="14"/>
        <v>20</v>
      </c>
      <c r="AM12" s="66">
        <f>IFERROR(VLOOKUP(C12,Coord_disc_2018!$A:$B,2,0),0)</f>
        <v>0</v>
      </c>
      <c r="AN12" s="50">
        <f t="shared" si="15"/>
        <v>20</v>
      </c>
      <c r="AO12" s="69">
        <f>IFERROR(18*VLOOKUP(C12,'Conversão_2019'!$B:$G,6,0),0)</f>
        <v>0</v>
      </c>
      <c r="AP12" s="53">
        <f t="shared" si="16"/>
        <v>20</v>
      </c>
      <c r="AQ12" s="54"/>
      <c r="AR12" s="2"/>
      <c r="AS12" s="55"/>
    </row>
    <row r="13" ht="14.25" customHeight="1">
      <c r="A13" s="25"/>
      <c r="B13" s="26" t="s">
        <v>48</v>
      </c>
      <c r="C13" s="27" t="s">
        <v>63</v>
      </c>
      <c r="D13" s="28">
        <f t="shared" si="3"/>
        <v>19</v>
      </c>
      <c r="E13" s="29">
        <f t="shared" si="4"/>
        <v>26</v>
      </c>
      <c r="F13" s="29">
        <v>26.0</v>
      </c>
      <c r="G13" s="30">
        <f t="shared" si="5"/>
        <v>0</v>
      </c>
      <c r="H13" s="70">
        <v>5.0</v>
      </c>
      <c r="I13" s="58">
        <v>0.0</v>
      </c>
      <c r="J13" s="58">
        <v>0.0</v>
      </c>
      <c r="K13" s="58">
        <v>0.0</v>
      </c>
      <c r="L13" s="58">
        <v>0.0</v>
      </c>
      <c r="M13" s="32">
        <v>0.0</v>
      </c>
      <c r="N13" s="33">
        <f t="shared" si="6"/>
        <v>5</v>
      </c>
      <c r="O13" s="59">
        <v>0.0</v>
      </c>
      <c r="P13" s="58">
        <v>8.0</v>
      </c>
      <c r="Q13" s="58">
        <v>0.0</v>
      </c>
      <c r="R13" s="58">
        <v>0.0</v>
      </c>
      <c r="S13" s="58">
        <v>0.0</v>
      </c>
      <c r="T13" s="32">
        <v>0.0</v>
      </c>
      <c r="U13" s="33">
        <f t="shared" si="7"/>
        <v>8</v>
      </c>
      <c r="V13" s="59">
        <v>0.0</v>
      </c>
      <c r="W13" s="58">
        <v>6.0</v>
      </c>
      <c r="X13" s="58">
        <v>0.0</v>
      </c>
      <c r="Y13" s="58">
        <v>0.0</v>
      </c>
      <c r="Z13" s="58">
        <v>0.0</v>
      </c>
      <c r="AA13" s="32">
        <v>0.0</v>
      </c>
      <c r="AB13" s="33">
        <f t="shared" si="8"/>
        <v>6</v>
      </c>
      <c r="AC13" s="60">
        <f t="shared" ref="AC13:AF13" si="29">SUM(H13+O13+V13)</f>
        <v>5</v>
      </c>
      <c r="AD13" s="60">
        <f t="shared" si="29"/>
        <v>14</v>
      </c>
      <c r="AE13" s="60">
        <f t="shared" si="29"/>
        <v>0</v>
      </c>
      <c r="AF13" s="60">
        <f t="shared" si="29"/>
        <v>0</v>
      </c>
      <c r="AG13" s="61">
        <f t="shared" si="10"/>
        <v>19</v>
      </c>
      <c r="AH13" s="61">
        <f t="shared" ref="AH13:AI13" si="30">SUM(L13+S13+Z13)</f>
        <v>0</v>
      </c>
      <c r="AI13" s="61">
        <f t="shared" si="30"/>
        <v>0</v>
      </c>
      <c r="AJ13" s="62">
        <f t="shared" si="12"/>
        <v>0</v>
      </c>
      <c r="AK13" s="62">
        <f t="shared" si="13"/>
        <v>0</v>
      </c>
      <c r="AL13" s="61">
        <f t="shared" si="14"/>
        <v>19</v>
      </c>
      <c r="AM13" s="32">
        <v>0.0</v>
      </c>
      <c r="AN13" s="61">
        <f t="shared" si="15"/>
        <v>19</v>
      </c>
      <c r="AO13" s="36">
        <v>0.0</v>
      </c>
      <c r="AP13" s="63">
        <f t="shared" si="16"/>
        <v>19</v>
      </c>
      <c r="AQ13" s="64"/>
      <c r="AR13" s="2"/>
      <c r="AS13" s="39"/>
    </row>
    <row r="14" ht="14.25" customHeight="1">
      <c r="A14" s="25"/>
      <c r="B14" s="40" t="s">
        <v>64</v>
      </c>
      <c r="C14" s="41" t="s">
        <v>65</v>
      </c>
      <c r="D14" s="42">
        <f t="shared" si="3"/>
        <v>16</v>
      </c>
      <c r="E14" s="43">
        <f t="shared" si="4"/>
        <v>22</v>
      </c>
      <c r="F14" s="43">
        <v>17.052054794520547</v>
      </c>
      <c r="G14" s="44">
        <f t="shared" si="5"/>
        <v>4.947945205</v>
      </c>
      <c r="H14" s="54">
        <v>0.0</v>
      </c>
      <c r="I14" s="50">
        <v>6.0</v>
      </c>
      <c r="J14" s="50">
        <v>0.0</v>
      </c>
      <c r="K14" s="50">
        <v>0.0</v>
      </c>
      <c r="L14" s="50">
        <v>0.0</v>
      </c>
      <c r="M14" s="46">
        <v>0.0</v>
      </c>
      <c r="N14" s="47">
        <f t="shared" si="6"/>
        <v>6</v>
      </c>
      <c r="O14" s="49">
        <v>0.0</v>
      </c>
      <c r="P14" s="50">
        <v>10.0</v>
      </c>
      <c r="Q14" s="50">
        <v>0.0</v>
      </c>
      <c r="R14" s="50">
        <v>0.0</v>
      </c>
      <c r="S14" s="50">
        <v>0.0</v>
      </c>
      <c r="T14" s="46">
        <v>0.0</v>
      </c>
      <c r="U14" s="47">
        <f t="shared" si="7"/>
        <v>10</v>
      </c>
      <c r="V14" s="49">
        <v>0.0</v>
      </c>
      <c r="W14" s="50">
        <v>0.0</v>
      </c>
      <c r="X14" s="50">
        <v>0.0</v>
      </c>
      <c r="Y14" s="50">
        <v>0.0</v>
      </c>
      <c r="Z14" s="50">
        <v>0.0</v>
      </c>
      <c r="AA14" s="46">
        <v>0.0</v>
      </c>
      <c r="AB14" s="47">
        <f t="shared" si="8"/>
        <v>0</v>
      </c>
      <c r="AC14" s="49">
        <f t="shared" ref="AC14:AF14" si="31">SUM(H14+O14+V14)</f>
        <v>0</v>
      </c>
      <c r="AD14" s="49">
        <f t="shared" si="31"/>
        <v>16</v>
      </c>
      <c r="AE14" s="49">
        <f t="shared" si="31"/>
        <v>0</v>
      </c>
      <c r="AF14" s="49">
        <f t="shared" si="31"/>
        <v>0</v>
      </c>
      <c r="AG14" s="50">
        <f t="shared" si="10"/>
        <v>16</v>
      </c>
      <c r="AH14" s="50">
        <f t="shared" ref="AH14:AI14" si="32">SUM(L14+S14+Z14)</f>
        <v>0</v>
      </c>
      <c r="AI14" s="50">
        <f t="shared" si="32"/>
        <v>0</v>
      </c>
      <c r="AJ14" s="51">
        <f t="shared" si="12"/>
        <v>0</v>
      </c>
      <c r="AK14" s="51">
        <f t="shared" si="13"/>
        <v>0</v>
      </c>
      <c r="AL14" s="50">
        <f t="shared" si="14"/>
        <v>16</v>
      </c>
      <c r="AM14" s="46">
        <v>0.0</v>
      </c>
      <c r="AN14" s="50">
        <f t="shared" si="15"/>
        <v>16</v>
      </c>
      <c r="AO14" s="52">
        <v>0.0</v>
      </c>
      <c r="AP14" s="53">
        <f t="shared" si="16"/>
        <v>16</v>
      </c>
      <c r="AQ14" s="54"/>
      <c r="AR14" s="2"/>
      <c r="AS14" s="55"/>
    </row>
    <row r="15" ht="14.25" customHeight="1">
      <c r="A15" s="25"/>
      <c r="B15" s="71" t="s">
        <v>48</v>
      </c>
      <c r="C15" s="72" t="s">
        <v>66</v>
      </c>
      <c r="D15" s="28">
        <f t="shared" si="3"/>
        <v>14</v>
      </c>
      <c r="E15" s="29">
        <f t="shared" si="4"/>
        <v>20</v>
      </c>
      <c r="F15" s="29">
        <v>25.0</v>
      </c>
      <c r="G15" s="30">
        <f t="shared" si="5"/>
        <v>-5</v>
      </c>
      <c r="H15" s="70">
        <v>3.0</v>
      </c>
      <c r="I15" s="58">
        <v>4.0</v>
      </c>
      <c r="J15" s="58">
        <v>0.0</v>
      </c>
      <c r="K15" s="58">
        <v>0.0</v>
      </c>
      <c r="L15" s="58">
        <v>0.0</v>
      </c>
      <c r="M15" s="32">
        <v>0.0</v>
      </c>
      <c r="N15" s="33">
        <f t="shared" si="6"/>
        <v>7</v>
      </c>
      <c r="O15" s="59">
        <v>0.0</v>
      </c>
      <c r="P15" s="58">
        <v>0.0</v>
      </c>
      <c r="Q15" s="58">
        <v>0.0</v>
      </c>
      <c r="R15" s="58">
        <v>0.0</v>
      </c>
      <c r="S15" s="58">
        <v>0.0</v>
      </c>
      <c r="T15" s="32">
        <v>0.0</v>
      </c>
      <c r="U15" s="33">
        <f t="shared" si="7"/>
        <v>0</v>
      </c>
      <c r="V15" s="59">
        <v>7.0</v>
      </c>
      <c r="W15" s="58">
        <v>0.0</v>
      </c>
      <c r="X15" s="58">
        <v>0.0</v>
      </c>
      <c r="Y15" s="58">
        <v>0.0</v>
      </c>
      <c r="Z15" s="58">
        <v>0.0</v>
      </c>
      <c r="AA15" s="32">
        <v>0.0</v>
      </c>
      <c r="AB15" s="33">
        <f t="shared" si="8"/>
        <v>7</v>
      </c>
      <c r="AC15" s="60">
        <f t="shared" ref="AC15:AF15" si="33">SUM(H15+O15+V15)</f>
        <v>10</v>
      </c>
      <c r="AD15" s="60">
        <f t="shared" si="33"/>
        <v>4</v>
      </c>
      <c r="AE15" s="60">
        <f t="shared" si="33"/>
        <v>0</v>
      </c>
      <c r="AF15" s="60">
        <f t="shared" si="33"/>
        <v>0</v>
      </c>
      <c r="AG15" s="61">
        <f t="shared" si="10"/>
        <v>14</v>
      </c>
      <c r="AH15" s="61">
        <f t="shared" ref="AH15:AI15" si="34">SUM(L15+S15+Z15)</f>
        <v>0</v>
      </c>
      <c r="AI15" s="61">
        <f t="shared" si="34"/>
        <v>0</v>
      </c>
      <c r="AJ15" s="62">
        <f t="shared" si="12"/>
        <v>0</v>
      </c>
      <c r="AK15" s="62">
        <f t="shared" si="13"/>
        <v>0</v>
      </c>
      <c r="AL15" s="61">
        <f t="shared" si="14"/>
        <v>14</v>
      </c>
      <c r="AM15" s="32">
        <v>0.0</v>
      </c>
      <c r="AN15" s="61">
        <f t="shared" si="15"/>
        <v>14</v>
      </c>
      <c r="AO15" s="36">
        <v>0.0</v>
      </c>
      <c r="AP15" s="63">
        <f t="shared" si="16"/>
        <v>14</v>
      </c>
      <c r="AQ15" s="38"/>
      <c r="AR15" s="2"/>
      <c r="AS15" s="39"/>
    </row>
    <row r="16" ht="14.25" customHeight="1">
      <c r="A16" s="25"/>
      <c r="B16" s="73" t="s">
        <v>53</v>
      </c>
      <c r="C16" s="74" t="s">
        <v>67</v>
      </c>
      <c r="D16" s="42">
        <f t="shared" si="3"/>
        <v>18</v>
      </c>
      <c r="E16" s="43">
        <f t="shared" si="4"/>
        <v>25</v>
      </c>
      <c r="F16" s="43">
        <v>20.42958904109589</v>
      </c>
      <c r="G16" s="44">
        <f t="shared" si="5"/>
        <v>4.570410959</v>
      </c>
      <c r="H16" s="67">
        <v>0.0</v>
      </c>
      <c r="I16" s="45">
        <v>0.0</v>
      </c>
      <c r="J16" s="45">
        <v>4.0</v>
      </c>
      <c r="K16" s="45">
        <v>0.0</v>
      </c>
      <c r="L16" s="45">
        <v>0.0</v>
      </c>
      <c r="M16" s="46">
        <v>0.0</v>
      </c>
      <c r="N16" s="47">
        <f t="shared" si="6"/>
        <v>4</v>
      </c>
      <c r="O16" s="48">
        <v>0.0</v>
      </c>
      <c r="P16" s="45">
        <v>4.0</v>
      </c>
      <c r="Q16" s="45">
        <v>0.0</v>
      </c>
      <c r="R16" s="45">
        <v>0.0</v>
      </c>
      <c r="S16" s="45">
        <v>4.0</v>
      </c>
      <c r="T16" s="46">
        <v>0.0</v>
      </c>
      <c r="U16" s="47">
        <f t="shared" si="7"/>
        <v>8</v>
      </c>
      <c r="V16" s="48">
        <v>6.0</v>
      </c>
      <c r="W16" s="45">
        <v>0.0</v>
      </c>
      <c r="X16" s="45">
        <v>0.0</v>
      </c>
      <c r="Y16" s="45">
        <v>0.0</v>
      </c>
      <c r="Z16" s="45">
        <v>0.0</v>
      </c>
      <c r="AA16" s="46">
        <v>0.0</v>
      </c>
      <c r="AB16" s="47">
        <f t="shared" si="8"/>
        <v>6</v>
      </c>
      <c r="AC16" s="49">
        <f t="shared" ref="AC16:AF16" si="35">SUM(H16+O16+V16)</f>
        <v>6</v>
      </c>
      <c r="AD16" s="49">
        <f t="shared" si="35"/>
        <v>4</v>
      </c>
      <c r="AE16" s="49">
        <f t="shared" si="35"/>
        <v>4</v>
      </c>
      <c r="AF16" s="49">
        <f t="shared" si="35"/>
        <v>0</v>
      </c>
      <c r="AG16" s="50">
        <f t="shared" si="10"/>
        <v>14</v>
      </c>
      <c r="AH16" s="50">
        <f t="shared" ref="AH16:AI16" si="36">SUM(L16+S16+Z16)</f>
        <v>4</v>
      </c>
      <c r="AI16" s="50">
        <f t="shared" si="36"/>
        <v>0</v>
      </c>
      <c r="AJ16" s="51">
        <f t="shared" si="12"/>
        <v>4</v>
      </c>
      <c r="AK16" s="51">
        <f t="shared" si="13"/>
        <v>4</v>
      </c>
      <c r="AL16" s="50">
        <f t="shared" si="14"/>
        <v>18</v>
      </c>
      <c r="AM16" s="46">
        <v>0.0</v>
      </c>
      <c r="AN16" s="50">
        <f t="shared" si="15"/>
        <v>18</v>
      </c>
      <c r="AO16" s="52">
        <v>0.0</v>
      </c>
      <c r="AP16" s="53">
        <f t="shared" si="16"/>
        <v>18</v>
      </c>
      <c r="AQ16" s="75"/>
      <c r="AR16" s="2"/>
      <c r="AS16" s="55"/>
    </row>
    <row r="17" ht="14.25" customHeight="1">
      <c r="A17" s="25"/>
      <c r="B17" s="71" t="s">
        <v>48</v>
      </c>
      <c r="C17" s="72" t="s">
        <v>68</v>
      </c>
      <c r="D17" s="28">
        <f t="shared" si="3"/>
        <v>11.5</v>
      </c>
      <c r="E17" s="29">
        <f t="shared" si="4"/>
        <v>16.5</v>
      </c>
      <c r="F17" s="29">
        <v>26.0</v>
      </c>
      <c r="G17" s="30">
        <f t="shared" si="5"/>
        <v>-9.5</v>
      </c>
      <c r="H17" s="64">
        <v>4.0</v>
      </c>
      <c r="I17" s="61">
        <v>0.0</v>
      </c>
      <c r="J17" s="61">
        <v>0.0</v>
      </c>
      <c r="K17" s="61">
        <v>0.0</v>
      </c>
      <c r="L17" s="61">
        <v>4.0</v>
      </c>
      <c r="M17" s="32">
        <v>0.0</v>
      </c>
      <c r="N17" s="33">
        <f t="shared" si="6"/>
        <v>8</v>
      </c>
      <c r="O17" s="60">
        <v>2.0</v>
      </c>
      <c r="P17" s="61">
        <v>2.0</v>
      </c>
      <c r="Q17" s="61">
        <v>0.0</v>
      </c>
      <c r="R17" s="61">
        <v>0.0</v>
      </c>
      <c r="S17" s="61">
        <v>2.0</v>
      </c>
      <c r="T17" s="32">
        <v>0.0</v>
      </c>
      <c r="U17" s="33">
        <f t="shared" si="7"/>
        <v>6</v>
      </c>
      <c r="V17" s="60">
        <v>0.0</v>
      </c>
      <c r="W17" s="61">
        <v>0.0</v>
      </c>
      <c r="X17" s="61">
        <v>0.0</v>
      </c>
      <c r="Y17" s="61">
        <v>0.0</v>
      </c>
      <c r="Z17" s="61">
        <v>0.0</v>
      </c>
      <c r="AA17" s="32">
        <v>0.0</v>
      </c>
      <c r="AB17" s="33">
        <f t="shared" si="8"/>
        <v>0</v>
      </c>
      <c r="AC17" s="60">
        <f t="shared" ref="AC17:AF17" si="37">SUM(H17+O17+V17)</f>
        <v>6</v>
      </c>
      <c r="AD17" s="60">
        <f t="shared" si="37"/>
        <v>2</v>
      </c>
      <c r="AE17" s="60">
        <f t="shared" si="37"/>
        <v>0</v>
      </c>
      <c r="AF17" s="60">
        <f t="shared" si="37"/>
        <v>0</v>
      </c>
      <c r="AG17" s="61">
        <f t="shared" si="10"/>
        <v>8</v>
      </c>
      <c r="AH17" s="61">
        <f t="shared" ref="AH17:AI17" si="38">SUM(L17+S17+Z17)</f>
        <v>6</v>
      </c>
      <c r="AI17" s="61">
        <f t="shared" si="38"/>
        <v>0</v>
      </c>
      <c r="AJ17" s="62">
        <f t="shared" si="12"/>
        <v>6</v>
      </c>
      <c r="AK17" s="62">
        <f t="shared" si="13"/>
        <v>3.5</v>
      </c>
      <c r="AL17" s="61">
        <f t="shared" si="14"/>
        <v>11.5</v>
      </c>
      <c r="AM17" s="32">
        <v>0.0</v>
      </c>
      <c r="AN17" s="61">
        <f t="shared" si="15"/>
        <v>11.5</v>
      </c>
      <c r="AO17" s="36">
        <v>0.0</v>
      </c>
      <c r="AP17" s="63">
        <f t="shared" si="16"/>
        <v>11.5</v>
      </c>
      <c r="AQ17" s="64"/>
      <c r="AR17" s="2"/>
      <c r="AS17" s="39"/>
    </row>
    <row r="18" ht="14.25" customHeight="1">
      <c r="A18" s="25"/>
      <c r="B18" s="73" t="s">
        <v>53</v>
      </c>
      <c r="C18" s="74" t="s">
        <v>69</v>
      </c>
      <c r="D18" s="42">
        <f t="shared" si="3"/>
        <v>16</v>
      </c>
      <c r="E18" s="43">
        <f t="shared" si="4"/>
        <v>22</v>
      </c>
      <c r="F18" s="43">
        <v>24.0</v>
      </c>
      <c r="G18" s="44">
        <f t="shared" si="5"/>
        <v>-2</v>
      </c>
      <c r="H18" s="67">
        <v>0.0</v>
      </c>
      <c r="I18" s="45">
        <v>0.0</v>
      </c>
      <c r="J18" s="45">
        <v>0.0</v>
      </c>
      <c r="K18" s="45">
        <v>0.0</v>
      </c>
      <c r="L18" s="45">
        <v>0.0</v>
      </c>
      <c r="M18" s="46">
        <v>0.0</v>
      </c>
      <c r="N18" s="47">
        <f t="shared" si="6"/>
        <v>0</v>
      </c>
      <c r="O18" s="48">
        <v>6.0</v>
      </c>
      <c r="P18" s="45">
        <v>0.0</v>
      </c>
      <c r="Q18" s="45">
        <v>0.0</v>
      </c>
      <c r="R18" s="45">
        <v>2.0</v>
      </c>
      <c r="S18" s="45">
        <v>0.0</v>
      </c>
      <c r="T18" s="46">
        <v>0.0</v>
      </c>
      <c r="U18" s="47">
        <f t="shared" si="7"/>
        <v>8</v>
      </c>
      <c r="V18" s="48">
        <v>0.0</v>
      </c>
      <c r="W18" s="45">
        <v>8.0</v>
      </c>
      <c r="X18" s="45">
        <v>0.0</v>
      </c>
      <c r="Y18" s="45">
        <v>0.0</v>
      </c>
      <c r="Z18" s="45">
        <v>0.0</v>
      </c>
      <c r="AA18" s="46">
        <v>0.0</v>
      </c>
      <c r="AB18" s="47">
        <f t="shared" si="8"/>
        <v>8</v>
      </c>
      <c r="AC18" s="49">
        <f t="shared" ref="AC18:AF18" si="39">SUM(H18+O18+V18)</f>
        <v>6</v>
      </c>
      <c r="AD18" s="49">
        <f t="shared" si="39"/>
        <v>8</v>
      </c>
      <c r="AE18" s="49">
        <f t="shared" si="39"/>
        <v>0</v>
      </c>
      <c r="AF18" s="49">
        <f t="shared" si="39"/>
        <v>2</v>
      </c>
      <c r="AG18" s="50">
        <f t="shared" si="10"/>
        <v>16</v>
      </c>
      <c r="AH18" s="50">
        <f t="shared" ref="AH18:AI18" si="40">SUM(L18+S18+Z18)</f>
        <v>0</v>
      </c>
      <c r="AI18" s="50">
        <f t="shared" si="40"/>
        <v>0</v>
      </c>
      <c r="AJ18" s="51">
        <f t="shared" si="12"/>
        <v>0</v>
      </c>
      <c r="AK18" s="51">
        <f t="shared" si="13"/>
        <v>0</v>
      </c>
      <c r="AL18" s="50">
        <f t="shared" si="14"/>
        <v>16</v>
      </c>
      <c r="AM18" s="46">
        <v>0.0</v>
      </c>
      <c r="AN18" s="50">
        <f t="shared" si="15"/>
        <v>16</v>
      </c>
      <c r="AO18" s="52">
        <v>0.0</v>
      </c>
      <c r="AP18" s="53">
        <f t="shared" si="16"/>
        <v>16</v>
      </c>
      <c r="AQ18" s="54"/>
      <c r="AR18" s="2"/>
      <c r="AS18" s="55"/>
    </row>
    <row r="19" ht="14.25" customHeight="1">
      <c r="A19" s="25"/>
      <c r="B19" s="71" t="s">
        <v>55</v>
      </c>
      <c r="C19" s="76" t="s">
        <v>70</v>
      </c>
      <c r="D19" s="28">
        <f t="shared" si="3"/>
        <v>14</v>
      </c>
      <c r="E19" s="29">
        <f t="shared" si="4"/>
        <v>19</v>
      </c>
      <c r="F19" s="30">
        <v>16.0</v>
      </c>
      <c r="G19" s="30">
        <f t="shared" si="5"/>
        <v>3</v>
      </c>
      <c r="H19" s="70">
        <v>0.0</v>
      </c>
      <c r="I19" s="58">
        <v>2.0</v>
      </c>
      <c r="J19" s="58">
        <v>0.0</v>
      </c>
      <c r="K19" s="58">
        <v>0.0</v>
      </c>
      <c r="L19" s="58">
        <v>0.0</v>
      </c>
      <c r="M19" s="32">
        <v>0.0</v>
      </c>
      <c r="N19" s="33">
        <f t="shared" si="6"/>
        <v>2</v>
      </c>
      <c r="O19" s="59">
        <v>0.0</v>
      </c>
      <c r="P19" s="58">
        <v>6.0</v>
      </c>
      <c r="Q19" s="58">
        <v>0.0</v>
      </c>
      <c r="R19" s="58">
        <v>0.0</v>
      </c>
      <c r="S19" s="58">
        <v>0.0</v>
      </c>
      <c r="T19" s="32">
        <v>0.0</v>
      </c>
      <c r="U19" s="33">
        <f t="shared" si="7"/>
        <v>6</v>
      </c>
      <c r="V19" s="59">
        <v>6.0</v>
      </c>
      <c r="W19" s="58">
        <v>0.0</v>
      </c>
      <c r="X19" s="58">
        <v>0.0</v>
      </c>
      <c r="Y19" s="58">
        <v>0.0</v>
      </c>
      <c r="Z19" s="58">
        <v>0.0</v>
      </c>
      <c r="AA19" s="32">
        <v>0.0</v>
      </c>
      <c r="AB19" s="33">
        <f t="shared" si="8"/>
        <v>6</v>
      </c>
      <c r="AC19" s="60">
        <f t="shared" ref="AC19:AF19" si="41">SUM(H19+O19+V19)</f>
        <v>6</v>
      </c>
      <c r="AD19" s="60">
        <f t="shared" si="41"/>
        <v>8</v>
      </c>
      <c r="AE19" s="60">
        <f t="shared" si="41"/>
        <v>0</v>
      </c>
      <c r="AF19" s="60">
        <f t="shared" si="41"/>
        <v>0</v>
      </c>
      <c r="AG19" s="61">
        <f t="shared" si="10"/>
        <v>14</v>
      </c>
      <c r="AH19" s="61">
        <f t="shared" ref="AH19:AI19" si="42">SUM(L19+S19+Z19)</f>
        <v>0</v>
      </c>
      <c r="AI19" s="61">
        <f t="shared" si="42"/>
        <v>0</v>
      </c>
      <c r="AJ19" s="62">
        <f t="shared" si="12"/>
        <v>0</v>
      </c>
      <c r="AK19" s="62">
        <f t="shared" si="13"/>
        <v>0</v>
      </c>
      <c r="AL19" s="61">
        <f t="shared" si="14"/>
        <v>14</v>
      </c>
      <c r="AM19" s="57">
        <v>0.0</v>
      </c>
      <c r="AN19" s="61">
        <f t="shared" si="15"/>
        <v>14</v>
      </c>
      <c r="AO19" s="36">
        <v>0.0</v>
      </c>
      <c r="AP19" s="63">
        <f t="shared" si="16"/>
        <v>14</v>
      </c>
      <c r="AQ19" s="64"/>
      <c r="AR19" s="2"/>
      <c r="AS19" s="3"/>
    </row>
    <row r="20" ht="14.25" customHeight="1">
      <c r="A20" s="25"/>
      <c r="B20" s="73" t="s">
        <v>53</v>
      </c>
      <c r="C20" s="77" t="s">
        <v>71</v>
      </c>
      <c r="D20" s="42">
        <f t="shared" si="3"/>
        <v>15</v>
      </c>
      <c r="E20" s="43">
        <f t="shared" si="4"/>
        <v>21</v>
      </c>
      <c r="F20" s="43">
        <v>24.0</v>
      </c>
      <c r="G20" s="44">
        <f t="shared" si="5"/>
        <v>-3</v>
      </c>
      <c r="H20" s="67">
        <v>0.0</v>
      </c>
      <c r="I20" s="45">
        <v>0.0</v>
      </c>
      <c r="J20" s="45">
        <v>0.0</v>
      </c>
      <c r="K20" s="45">
        <v>0.0</v>
      </c>
      <c r="L20" s="45">
        <v>0.0</v>
      </c>
      <c r="M20" s="46">
        <v>0.0</v>
      </c>
      <c r="N20" s="47">
        <f t="shared" si="6"/>
        <v>0</v>
      </c>
      <c r="O20" s="48">
        <v>10.0</v>
      </c>
      <c r="P20" s="45">
        <v>0.0</v>
      </c>
      <c r="Q20" s="45">
        <v>0.0</v>
      </c>
      <c r="R20" s="45">
        <v>0.0</v>
      </c>
      <c r="S20" s="45">
        <v>0.0</v>
      </c>
      <c r="T20" s="46">
        <v>0.0</v>
      </c>
      <c r="U20" s="47">
        <f t="shared" si="7"/>
        <v>10</v>
      </c>
      <c r="V20" s="48">
        <v>5.0</v>
      </c>
      <c r="W20" s="45">
        <v>0.0</v>
      </c>
      <c r="X20" s="45">
        <v>0.0</v>
      </c>
      <c r="Y20" s="45">
        <v>0.0</v>
      </c>
      <c r="Z20" s="45">
        <v>0.0</v>
      </c>
      <c r="AA20" s="46">
        <v>0.0</v>
      </c>
      <c r="AB20" s="47">
        <f t="shared" si="8"/>
        <v>5</v>
      </c>
      <c r="AC20" s="49">
        <f t="shared" ref="AC20:AF20" si="43">SUM(H20+O20+V20)</f>
        <v>15</v>
      </c>
      <c r="AD20" s="49">
        <f t="shared" si="43"/>
        <v>0</v>
      </c>
      <c r="AE20" s="49">
        <f t="shared" si="43"/>
        <v>0</v>
      </c>
      <c r="AF20" s="49">
        <f t="shared" si="43"/>
        <v>0</v>
      </c>
      <c r="AG20" s="50">
        <f t="shared" si="10"/>
        <v>15</v>
      </c>
      <c r="AH20" s="50">
        <f t="shared" ref="AH20:AI20" si="44">SUM(L20+S20+Z20)</f>
        <v>0</v>
      </c>
      <c r="AI20" s="50">
        <f t="shared" si="44"/>
        <v>0</v>
      </c>
      <c r="AJ20" s="51">
        <f t="shared" si="12"/>
        <v>0</v>
      </c>
      <c r="AK20" s="51">
        <f t="shared" si="13"/>
        <v>0</v>
      </c>
      <c r="AL20" s="50">
        <f t="shared" si="14"/>
        <v>15</v>
      </c>
      <c r="AM20" s="46">
        <v>0.0</v>
      </c>
      <c r="AN20" s="50">
        <f t="shared" si="15"/>
        <v>15</v>
      </c>
      <c r="AO20" s="52">
        <v>0.0</v>
      </c>
      <c r="AP20" s="53">
        <f t="shared" si="16"/>
        <v>15</v>
      </c>
      <c r="AQ20" s="54"/>
      <c r="AR20" s="2"/>
      <c r="AS20" s="55"/>
    </row>
    <row r="21" ht="14.25" customHeight="1">
      <c r="A21" s="25"/>
      <c r="B21" s="71" t="s">
        <v>55</v>
      </c>
      <c r="C21" s="76" t="s">
        <v>72</v>
      </c>
      <c r="D21" s="28">
        <f t="shared" si="3"/>
        <v>20</v>
      </c>
      <c r="E21" s="29">
        <f t="shared" si="4"/>
        <v>27</v>
      </c>
      <c r="F21" s="30">
        <v>25.0</v>
      </c>
      <c r="G21" s="30">
        <f t="shared" si="5"/>
        <v>2</v>
      </c>
      <c r="H21" s="70">
        <v>0.0</v>
      </c>
      <c r="I21" s="58">
        <v>0.0</v>
      </c>
      <c r="J21" s="58">
        <v>0.0</v>
      </c>
      <c r="K21" s="58">
        <v>0.0</v>
      </c>
      <c r="L21" s="58">
        <v>0.0</v>
      </c>
      <c r="M21" s="32">
        <v>0.0</v>
      </c>
      <c r="N21" s="33">
        <f t="shared" si="6"/>
        <v>0</v>
      </c>
      <c r="O21" s="59">
        <v>4.0</v>
      </c>
      <c r="P21" s="58">
        <v>4.0</v>
      </c>
      <c r="Q21" s="58">
        <v>0.0</v>
      </c>
      <c r="R21" s="58">
        <v>0.0</v>
      </c>
      <c r="S21" s="58">
        <v>0.0</v>
      </c>
      <c r="T21" s="32">
        <v>0.0</v>
      </c>
      <c r="U21" s="33">
        <f t="shared" si="7"/>
        <v>8</v>
      </c>
      <c r="V21" s="59">
        <v>12.0</v>
      </c>
      <c r="W21" s="58">
        <v>0.0</v>
      </c>
      <c r="X21" s="58">
        <v>0.0</v>
      </c>
      <c r="Y21" s="58">
        <v>0.0</v>
      </c>
      <c r="Z21" s="58">
        <v>0.0</v>
      </c>
      <c r="AA21" s="32">
        <v>0.0</v>
      </c>
      <c r="AB21" s="33">
        <f t="shared" si="8"/>
        <v>12</v>
      </c>
      <c r="AC21" s="60">
        <f t="shared" ref="AC21:AF21" si="45">SUM(H21+O21+V21)</f>
        <v>16</v>
      </c>
      <c r="AD21" s="60">
        <f t="shared" si="45"/>
        <v>4</v>
      </c>
      <c r="AE21" s="60">
        <f t="shared" si="45"/>
        <v>0</v>
      </c>
      <c r="AF21" s="60">
        <f t="shared" si="45"/>
        <v>0</v>
      </c>
      <c r="AG21" s="61">
        <f t="shared" si="10"/>
        <v>20</v>
      </c>
      <c r="AH21" s="61">
        <f t="shared" ref="AH21:AI21" si="46">SUM(L21+S21+Z21)</f>
        <v>0</v>
      </c>
      <c r="AI21" s="61">
        <f t="shared" si="46"/>
        <v>0</v>
      </c>
      <c r="AJ21" s="62">
        <f t="shared" si="12"/>
        <v>0</v>
      </c>
      <c r="AK21" s="62">
        <f t="shared" si="13"/>
        <v>0</v>
      </c>
      <c r="AL21" s="61">
        <f t="shared" si="14"/>
        <v>20</v>
      </c>
      <c r="AM21" s="57">
        <v>0.0</v>
      </c>
      <c r="AN21" s="61">
        <f t="shared" si="15"/>
        <v>20</v>
      </c>
      <c r="AO21" s="36">
        <v>0.0</v>
      </c>
      <c r="AP21" s="63">
        <f t="shared" si="16"/>
        <v>20</v>
      </c>
      <c r="AQ21" s="64"/>
      <c r="AR21" s="2"/>
      <c r="AS21" s="3"/>
    </row>
    <row r="22" ht="14.25" customHeight="1">
      <c r="A22" s="25"/>
      <c r="B22" s="73" t="s">
        <v>55</v>
      </c>
      <c r="C22" s="77" t="s">
        <v>73</v>
      </c>
      <c r="D22" s="42">
        <f t="shared" si="3"/>
        <v>14</v>
      </c>
      <c r="E22" s="43">
        <f t="shared" si="4"/>
        <v>19</v>
      </c>
      <c r="F22" s="44">
        <v>19.0</v>
      </c>
      <c r="G22" s="44">
        <f t="shared" si="5"/>
        <v>0</v>
      </c>
      <c r="H22" s="67">
        <v>0.0</v>
      </c>
      <c r="I22" s="45">
        <v>6.0</v>
      </c>
      <c r="J22" s="45">
        <v>0.0</v>
      </c>
      <c r="K22" s="45">
        <v>0.0</v>
      </c>
      <c r="L22" s="45">
        <v>0.0</v>
      </c>
      <c r="M22" s="46">
        <v>0.0</v>
      </c>
      <c r="N22" s="47">
        <f t="shared" si="6"/>
        <v>6</v>
      </c>
      <c r="O22" s="48">
        <v>0.0</v>
      </c>
      <c r="P22" s="45">
        <v>0.0</v>
      </c>
      <c r="Q22" s="45">
        <v>0.0</v>
      </c>
      <c r="R22" s="45">
        <v>0.0</v>
      </c>
      <c r="S22" s="45">
        <v>0.0</v>
      </c>
      <c r="T22" s="46">
        <v>0.0</v>
      </c>
      <c r="U22" s="47">
        <f t="shared" si="7"/>
        <v>0</v>
      </c>
      <c r="V22" s="48">
        <v>0.0</v>
      </c>
      <c r="W22" s="45">
        <v>8.0</v>
      </c>
      <c r="X22" s="45">
        <v>0.0</v>
      </c>
      <c r="Y22" s="45">
        <v>0.0</v>
      </c>
      <c r="Z22" s="45">
        <v>0.0</v>
      </c>
      <c r="AA22" s="46">
        <v>0.0</v>
      </c>
      <c r="AB22" s="47">
        <f t="shared" si="8"/>
        <v>8</v>
      </c>
      <c r="AC22" s="49">
        <f t="shared" ref="AC22:AF22" si="47">SUM(H22+O22+V22)</f>
        <v>0</v>
      </c>
      <c r="AD22" s="49">
        <f t="shared" si="47"/>
        <v>14</v>
      </c>
      <c r="AE22" s="49">
        <f t="shared" si="47"/>
        <v>0</v>
      </c>
      <c r="AF22" s="49">
        <f t="shared" si="47"/>
        <v>0</v>
      </c>
      <c r="AG22" s="50">
        <f t="shared" si="10"/>
        <v>14</v>
      </c>
      <c r="AH22" s="50">
        <f t="shared" ref="AH22:AI22" si="48">SUM(L22+S22+Z22)</f>
        <v>0</v>
      </c>
      <c r="AI22" s="50">
        <f t="shared" si="48"/>
        <v>0</v>
      </c>
      <c r="AJ22" s="51">
        <f t="shared" si="12"/>
        <v>0</v>
      </c>
      <c r="AK22" s="51">
        <f t="shared" si="13"/>
        <v>0</v>
      </c>
      <c r="AL22" s="50">
        <f t="shared" si="14"/>
        <v>14</v>
      </c>
      <c r="AM22" s="66">
        <v>0.0</v>
      </c>
      <c r="AN22" s="50">
        <f t="shared" si="15"/>
        <v>14</v>
      </c>
      <c r="AO22" s="52">
        <v>0.0</v>
      </c>
      <c r="AP22" s="53">
        <f t="shared" si="16"/>
        <v>14</v>
      </c>
      <c r="AQ22" s="54"/>
      <c r="AR22" s="2"/>
      <c r="AS22" s="3"/>
    </row>
    <row r="23" ht="14.25" customHeight="1">
      <c r="A23" s="25"/>
      <c r="B23" s="71" t="s">
        <v>61</v>
      </c>
      <c r="C23" s="76" t="s">
        <v>74</v>
      </c>
      <c r="D23" s="28">
        <f t="shared" si="3"/>
        <v>17</v>
      </c>
      <c r="E23" s="29">
        <f t="shared" si="4"/>
        <v>24</v>
      </c>
      <c r="F23" s="29">
        <v>24.0</v>
      </c>
      <c r="G23" s="30">
        <f t="shared" si="5"/>
        <v>0</v>
      </c>
      <c r="H23" s="70">
        <v>0.0</v>
      </c>
      <c r="I23" s="58">
        <v>4.0</v>
      </c>
      <c r="J23" s="58">
        <v>0.0</v>
      </c>
      <c r="K23" s="58">
        <v>0.0</v>
      </c>
      <c r="L23" s="58">
        <v>0.0</v>
      </c>
      <c r="M23" s="32">
        <v>0.0</v>
      </c>
      <c r="N23" s="33">
        <f t="shared" si="6"/>
        <v>4</v>
      </c>
      <c r="O23" s="59">
        <v>3.0</v>
      </c>
      <c r="P23" s="58">
        <v>0.0</v>
      </c>
      <c r="Q23" s="58">
        <v>0.0</v>
      </c>
      <c r="R23" s="58">
        <v>0.0</v>
      </c>
      <c r="S23" s="58">
        <v>0.0</v>
      </c>
      <c r="T23" s="32">
        <v>0.0</v>
      </c>
      <c r="U23" s="33">
        <f t="shared" si="7"/>
        <v>3</v>
      </c>
      <c r="V23" s="59">
        <v>6.0</v>
      </c>
      <c r="W23" s="58">
        <v>4.0</v>
      </c>
      <c r="X23" s="58">
        <v>0.0</v>
      </c>
      <c r="Y23" s="58">
        <v>0.0</v>
      </c>
      <c r="Z23" s="58">
        <v>0.0</v>
      </c>
      <c r="AA23" s="32">
        <v>0.0</v>
      </c>
      <c r="AB23" s="33">
        <f t="shared" si="8"/>
        <v>10</v>
      </c>
      <c r="AC23" s="60">
        <f t="shared" ref="AC23:AF23" si="49">SUM(H23+O23+V23)</f>
        <v>9</v>
      </c>
      <c r="AD23" s="60">
        <f t="shared" si="49"/>
        <v>8</v>
      </c>
      <c r="AE23" s="60">
        <f t="shared" si="49"/>
        <v>0</v>
      </c>
      <c r="AF23" s="60">
        <f t="shared" si="49"/>
        <v>0</v>
      </c>
      <c r="AG23" s="61">
        <f t="shared" si="10"/>
        <v>17</v>
      </c>
      <c r="AH23" s="61">
        <f t="shared" ref="AH23:AI23" si="50">SUM(L23+S23+Z23)</f>
        <v>0</v>
      </c>
      <c r="AI23" s="61">
        <f t="shared" si="50"/>
        <v>0</v>
      </c>
      <c r="AJ23" s="62">
        <f t="shared" si="12"/>
        <v>0</v>
      </c>
      <c r="AK23" s="62">
        <f t="shared" si="13"/>
        <v>0</v>
      </c>
      <c r="AL23" s="61">
        <f t="shared" si="14"/>
        <v>17</v>
      </c>
      <c r="AM23" s="57">
        <f>IFERROR(VLOOKUP(C23,Coord_disc_2018!$A:$B,2,0),0)</f>
        <v>0</v>
      </c>
      <c r="AN23" s="61">
        <f t="shared" si="15"/>
        <v>17</v>
      </c>
      <c r="AO23" s="78">
        <f>IFERROR(18*VLOOKUP(C23,'Conversão_2019'!$B:$G,6,0),0)</f>
        <v>0</v>
      </c>
      <c r="AP23" s="63">
        <f t="shared" si="16"/>
        <v>17</v>
      </c>
      <c r="AQ23" s="64"/>
      <c r="AR23" s="2"/>
      <c r="AS23" s="39"/>
    </row>
    <row r="24" ht="14.25" customHeight="1">
      <c r="A24" s="25"/>
      <c r="B24" s="73" t="s">
        <v>61</v>
      </c>
      <c r="C24" s="77" t="s">
        <v>75</v>
      </c>
      <c r="D24" s="42">
        <f t="shared" si="3"/>
        <v>16</v>
      </c>
      <c r="E24" s="43">
        <f t="shared" si="4"/>
        <v>22</v>
      </c>
      <c r="F24" s="44">
        <v>26.0</v>
      </c>
      <c r="G24" s="44">
        <f t="shared" si="5"/>
        <v>-4</v>
      </c>
      <c r="H24" s="54">
        <v>0.0</v>
      </c>
      <c r="I24" s="50">
        <v>4.0</v>
      </c>
      <c r="J24" s="50">
        <v>4.0</v>
      </c>
      <c r="K24" s="50">
        <v>0.0</v>
      </c>
      <c r="L24" s="50">
        <v>0.0</v>
      </c>
      <c r="M24" s="46">
        <v>0.0</v>
      </c>
      <c r="N24" s="47">
        <f t="shared" si="6"/>
        <v>8</v>
      </c>
      <c r="O24" s="49">
        <v>0.0</v>
      </c>
      <c r="P24" s="50">
        <v>0.0</v>
      </c>
      <c r="Q24" s="50">
        <v>0.0</v>
      </c>
      <c r="R24" s="50">
        <v>0.0</v>
      </c>
      <c r="S24" s="50">
        <v>0.0</v>
      </c>
      <c r="T24" s="46">
        <v>0.0</v>
      </c>
      <c r="U24" s="47">
        <f t="shared" si="7"/>
        <v>0</v>
      </c>
      <c r="V24" s="49">
        <v>8.0</v>
      </c>
      <c r="W24" s="50">
        <v>0.0</v>
      </c>
      <c r="X24" s="50">
        <v>0.0</v>
      </c>
      <c r="Y24" s="50">
        <v>0.0</v>
      </c>
      <c r="Z24" s="50">
        <v>0.0</v>
      </c>
      <c r="AA24" s="46">
        <v>0.0</v>
      </c>
      <c r="AB24" s="47">
        <f t="shared" si="8"/>
        <v>8</v>
      </c>
      <c r="AC24" s="49">
        <f t="shared" ref="AC24:AF24" si="51">SUM(H24+O24+V24)</f>
        <v>8</v>
      </c>
      <c r="AD24" s="49">
        <f t="shared" si="51"/>
        <v>4</v>
      </c>
      <c r="AE24" s="49">
        <f t="shared" si="51"/>
        <v>4</v>
      </c>
      <c r="AF24" s="49">
        <f t="shared" si="51"/>
        <v>0</v>
      </c>
      <c r="AG24" s="50">
        <f t="shared" si="10"/>
        <v>16</v>
      </c>
      <c r="AH24" s="50">
        <f t="shared" ref="AH24:AI24" si="52">SUM(L24+S24+Z24)</f>
        <v>0</v>
      </c>
      <c r="AI24" s="50">
        <f t="shared" si="52"/>
        <v>0</v>
      </c>
      <c r="AJ24" s="51">
        <f t="shared" si="12"/>
        <v>0</v>
      </c>
      <c r="AK24" s="51">
        <f t="shared" si="13"/>
        <v>0</v>
      </c>
      <c r="AL24" s="50">
        <f t="shared" si="14"/>
        <v>16</v>
      </c>
      <c r="AM24" s="66">
        <f>IFERROR(VLOOKUP(C24,Coord_disc_2018!$A:$B,2,0),0)</f>
        <v>0</v>
      </c>
      <c r="AN24" s="50">
        <f t="shared" si="15"/>
        <v>16</v>
      </c>
      <c r="AO24" s="69">
        <f>IFERROR(18*VLOOKUP(C24,'Conversão_2019'!$B:$G,6,0),0)</f>
        <v>0</v>
      </c>
      <c r="AP24" s="53">
        <f t="shared" si="16"/>
        <v>16</v>
      </c>
      <c r="AQ24" s="54"/>
      <c r="AR24" s="2"/>
      <c r="AS24" s="55"/>
    </row>
    <row r="25" ht="14.25" customHeight="1">
      <c r="A25" s="25"/>
      <c r="B25" s="71" t="s">
        <v>48</v>
      </c>
      <c r="C25" s="72" t="s">
        <v>76</v>
      </c>
      <c r="D25" s="28">
        <f t="shared" si="3"/>
        <v>18</v>
      </c>
      <c r="E25" s="29">
        <f t="shared" si="4"/>
        <v>27</v>
      </c>
      <c r="F25" s="29">
        <v>26.0</v>
      </c>
      <c r="G25" s="30">
        <f t="shared" si="5"/>
        <v>1</v>
      </c>
      <c r="H25" s="70">
        <v>10.0</v>
      </c>
      <c r="I25" s="58">
        <v>0.0</v>
      </c>
      <c r="J25" s="58">
        <v>0.0</v>
      </c>
      <c r="K25" s="58">
        <v>0.0</v>
      </c>
      <c r="L25" s="58">
        <v>4.0</v>
      </c>
      <c r="M25" s="32">
        <v>0.0</v>
      </c>
      <c r="N25" s="33">
        <f t="shared" si="6"/>
        <v>14</v>
      </c>
      <c r="O25" s="59">
        <v>0.0</v>
      </c>
      <c r="P25" s="58">
        <v>0.0</v>
      </c>
      <c r="Q25" s="58">
        <v>0.0</v>
      </c>
      <c r="R25" s="58">
        <v>0.0</v>
      </c>
      <c r="S25" s="58">
        <v>0.0</v>
      </c>
      <c r="T25" s="32">
        <v>0.0</v>
      </c>
      <c r="U25" s="33">
        <f t="shared" si="7"/>
        <v>0</v>
      </c>
      <c r="V25" s="59">
        <v>2.0</v>
      </c>
      <c r="W25" s="58">
        <v>0.0</v>
      </c>
      <c r="X25" s="58">
        <v>0.0</v>
      </c>
      <c r="Y25" s="58">
        <v>0.0</v>
      </c>
      <c r="Z25" s="58">
        <v>8.0</v>
      </c>
      <c r="AA25" s="32">
        <v>0.0</v>
      </c>
      <c r="AB25" s="33">
        <f t="shared" si="8"/>
        <v>10</v>
      </c>
      <c r="AC25" s="60">
        <f t="shared" ref="AC25:AF25" si="53">SUM(H25+O25+V25)</f>
        <v>12</v>
      </c>
      <c r="AD25" s="60">
        <f t="shared" si="53"/>
        <v>0</v>
      </c>
      <c r="AE25" s="60">
        <f t="shared" si="53"/>
        <v>0</v>
      </c>
      <c r="AF25" s="60">
        <f t="shared" si="53"/>
        <v>0</v>
      </c>
      <c r="AG25" s="61">
        <f t="shared" si="10"/>
        <v>12</v>
      </c>
      <c r="AH25" s="61">
        <f t="shared" ref="AH25:AI25" si="54">SUM(L25+S25+Z25)</f>
        <v>12</v>
      </c>
      <c r="AI25" s="61">
        <f t="shared" si="54"/>
        <v>0</v>
      </c>
      <c r="AJ25" s="62">
        <f t="shared" si="12"/>
        <v>12</v>
      </c>
      <c r="AK25" s="62">
        <f t="shared" si="13"/>
        <v>6</v>
      </c>
      <c r="AL25" s="61">
        <f t="shared" si="14"/>
        <v>18</v>
      </c>
      <c r="AM25" s="32">
        <v>0.0</v>
      </c>
      <c r="AN25" s="61">
        <f t="shared" si="15"/>
        <v>18</v>
      </c>
      <c r="AO25" s="36">
        <v>0.0</v>
      </c>
      <c r="AP25" s="63">
        <f t="shared" si="16"/>
        <v>18</v>
      </c>
      <c r="AQ25" s="64"/>
      <c r="AR25" s="2"/>
      <c r="AS25" s="39"/>
    </row>
    <row r="26" ht="14.25" customHeight="1">
      <c r="A26" s="25"/>
      <c r="B26" s="73" t="s">
        <v>55</v>
      </c>
      <c r="C26" s="77" t="s">
        <v>77</v>
      </c>
      <c r="D26" s="42">
        <f t="shared" si="3"/>
        <v>12</v>
      </c>
      <c r="E26" s="43">
        <f t="shared" si="4"/>
        <v>16</v>
      </c>
      <c r="F26" s="44">
        <v>14.0</v>
      </c>
      <c r="G26" s="44">
        <f t="shared" si="5"/>
        <v>2</v>
      </c>
      <c r="H26" s="67">
        <v>0.0</v>
      </c>
      <c r="I26" s="45">
        <v>0.0</v>
      </c>
      <c r="J26" s="45">
        <v>0.0</v>
      </c>
      <c r="K26" s="45">
        <v>0.0</v>
      </c>
      <c r="L26" s="45">
        <v>0.0</v>
      </c>
      <c r="M26" s="46">
        <v>0.0</v>
      </c>
      <c r="N26" s="47">
        <f t="shared" si="6"/>
        <v>0</v>
      </c>
      <c r="O26" s="48">
        <v>0.0</v>
      </c>
      <c r="P26" s="45">
        <v>6.0</v>
      </c>
      <c r="Q26" s="45">
        <v>0.0</v>
      </c>
      <c r="R26" s="45">
        <v>0.0</v>
      </c>
      <c r="S26" s="45">
        <v>0.0</v>
      </c>
      <c r="T26" s="46">
        <v>0.0</v>
      </c>
      <c r="U26" s="47">
        <f t="shared" si="7"/>
        <v>6</v>
      </c>
      <c r="V26" s="48">
        <v>6.0</v>
      </c>
      <c r="W26" s="45">
        <v>0.0</v>
      </c>
      <c r="X26" s="45">
        <v>0.0</v>
      </c>
      <c r="Y26" s="45">
        <v>0.0</v>
      </c>
      <c r="Z26" s="45">
        <v>0.0</v>
      </c>
      <c r="AA26" s="46">
        <v>0.0</v>
      </c>
      <c r="AB26" s="47">
        <f t="shared" si="8"/>
        <v>6</v>
      </c>
      <c r="AC26" s="49">
        <f t="shared" ref="AC26:AF26" si="55">SUM(H26+O26+V26)</f>
        <v>6</v>
      </c>
      <c r="AD26" s="49">
        <f t="shared" si="55"/>
        <v>6</v>
      </c>
      <c r="AE26" s="49">
        <f t="shared" si="55"/>
        <v>0</v>
      </c>
      <c r="AF26" s="49">
        <f t="shared" si="55"/>
        <v>0</v>
      </c>
      <c r="AG26" s="50">
        <f t="shared" si="10"/>
        <v>12</v>
      </c>
      <c r="AH26" s="50">
        <f t="shared" ref="AH26:AI26" si="56">SUM(L26+S26+Z26)</f>
        <v>0</v>
      </c>
      <c r="AI26" s="50">
        <f t="shared" si="56"/>
        <v>0</v>
      </c>
      <c r="AJ26" s="51">
        <f t="shared" si="12"/>
        <v>0</v>
      </c>
      <c r="AK26" s="51">
        <f t="shared" si="13"/>
        <v>0</v>
      </c>
      <c r="AL26" s="50">
        <f t="shared" si="14"/>
        <v>12</v>
      </c>
      <c r="AM26" s="66">
        <v>0.0</v>
      </c>
      <c r="AN26" s="50">
        <f t="shared" si="15"/>
        <v>12</v>
      </c>
      <c r="AO26" s="52">
        <v>0.0</v>
      </c>
      <c r="AP26" s="53">
        <f t="shared" si="16"/>
        <v>12</v>
      </c>
      <c r="AQ26" s="54"/>
      <c r="AR26" s="2"/>
      <c r="AS26" s="3"/>
    </row>
    <row r="27" ht="14.25" customHeight="1">
      <c r="A27" s="25"/>
      <c r="B27" s="71" t="s">
        <v>53</v>
      </c>
      <c r="C27" s="76" t="s">
        <v>78</v>
      </c>
      <c r="D27" s="28">
        <f>(AP27-AM27)</f>
        <v>15</v>
      </c>
      <c r="E27" s="29">
        <f>(D27+(ROUNDUP(SUM(H27:L27)/3))+(ROUNDUP(SUM(O27:S27)/3))+(ROUNDUP(SUM(V27:Z27)/3)))+AM27</f>
        <v>22.5</v>
      </c>
      <c r="F27" s="29">
        <v>22.0</v>
      </c>
      <c r="G27" s="30">
        <f t="shared" si="5"/>
        <v>0.5</v>
      </c>
      <c r="H27" s="64">
        <v>0.0</v>
      </c>
      <c r="I27" s="61">
        <v>0.0</v>
      </c>
      <c r="J27" s="61">
        <v>0.0</v>
      </c>
      <c r="K27" s="61">
        <v>0.0</v>
      </c>
      <c r="L27" s="61">
        <v>0.0</v>
      </c>
      <c r="M27" s="32">
        <v>0.0</v>
      </c>
      <c r="N27" s="33">
        <f t="shared" si="6"/>
        <v>0</v>
      </c>
      <c r="O27" s="60">
        <v>11.0</v>
      </c>
      <c r="P27" s="61">
        <v>0.0</v>
      </c>
      <c r="Q27" s="61">
        <v>0.0</v>
      </c>
      <c r="R27" s="61">
        <v>0.0</v>
      </c>
      <c r="S27" s="61">
        <v>0.0</v>
      </c>
      <c r="T27" s="32">
        <v>0.0</v>
      </c>
      <c r="U27" s="33">
        <f t="shared" si="7"/>
        <v>11</v>
      </c>
      <c r="V27" s="60">
        <v>0.0</v>
      </c>
      <c r="W27" s="61">
        <v>0.0</v>
      </c>
      <c r="X27" s="61">
        <v>0.0</v>
      </c>
      <c r="Y27" s="61">
        <v>0.0</v>
      </c>
      <c r="Z27" s="61">
        <v>6.0</v>
      </c>
      <c r="AA27" s="32">
        <v>0.0</v>
      </c>
      <c r="AB27" s="33">
        <f t="shared" si="8"/>
        <v>6</v>
      </c>
      <c r="AC27" s="60">
        <f t="shared" ref="AC27:AF27" si="57">SUM(H27+O27+V27)</f>
        <v>11</v>
      </c>
      <c r="AD27" s="60">
        <f t="shared" si="57"/>
        <v>0</v>
      </c>
      <c r="AE27" s="60">
        <f t="shared" si="57"/>
        <v>0</v>
      </c>
      <c r="AF27" s="60">
        <f t="shared" si="57"/>
        <v>0</v>
      </c>
      <c r="AG27" s="61">
        <f t="shared" si="10"/>
        <v>11</v>
      </c>
      <c r="AH27" s="61">
        <f t="shared" ref="AH27:AI27" si="58">SUM(L27+S27+Z27)</f>
        <v>6</v>
      </c>
      <c r="AI27" s="61">
        <f t="shared" si="58"/>
        <v>0</v>
      </c>
      <c r="AJ27" s="62">
        <f t="shared" si="12"/>
        <v>6</v>
      </c>
      <c r="AK27" s="62">
        <f>ROUNDDOWN(IF(AJ27&gt;(0.25*(SUM(AG27:AI27))),(0.25*(SUM(AG27:AI27))),AJ27))</f>
        <v>4</v>
      </c>
      <c r="AL27" s="61">
        <f t="shared" si="14"/>
        <v>15</v>
      </c>
      <c r="AM27" s="57">
        <v>1.5</v>
      </c>
      <c r="AN27" s="61">
        <f t="shared" si="15"/>
        <v>16.5</v>
      </c>
      <c r="AO27" s="36">
        <v>0.0</v>
      </c>
      <c r="AP27" s="63">
        <f t="shared" si="16"/>
        <v>16.5</v>
      </c>
      <c r="AQ27" s="64"/>
      <c r="AR27" s="2"/>
      <c r="AS27" s="39"/>
    </row>
    <row r="28" ht="14.25" customHeight="1">
      <c r="A28" s="25"/>
      <c r="B28" s="73" t="s">
        <v>58</v>
      </c>
      <c r="C28" s="73" t="s">
        <v>79</v>
      </c>
      <c r="D28" s="79">
        <f t="shared" ref="D28:D250" si="61">AP28</f>
        <v>19.75</v>
      </c>
      <c r="E28" s="43">
        <f t="shared" ref="E28:E95" si="62">D28+(ROUNDUP(SUM(H28:L28)/3))+(ROUNDUP(SUM(O28:S28)/3))+(ROUNDUP(SUM(V28:Z28)/3))</f>
        <v>28.75</v>
      </c>
      <c r="F28" s="80">
        <v>-3.0</v>
      </c>
      <c r="G28" s="44">
        <f t="shared" si="5"/>
        <v>31.75</v>
      </c>
      <c r="H28" s="54">
        <v>0.0</v>
      </c>
      <c r="I28" s="50">
        <v>4.0</v>
      </c>
      <c r="J28" s="50">
        <v>0.0</v>
      </c>
      <c r="K28" s="50">
        <v>0.0</v>
      </c>
      <c r="L28" s="50">
        <v>5.0</v>
      </c>
      <c r="M28" s="46">
        <v>0.0</v>
      </c>
      <c r="N28" s="47">
        <f t="shared" si="6"/>
        <v>9</v>
      </c>
      <c r="O28" s="49">
        <v>0.0</v>
      </c>
      <c r="P28" s="50">
        <v>4.0</v>
      </c>
      <c r="Q28" s="50">
        <v>0.0</v>
      </c>
      <c r="R28" s="50">
        <v>0.0</v>
      </c>
      <c r="S28" s="50">
        <v>0.0</v>
      </c>
      <c r="T28" s="46">
        <v>0.0</v>
      </c>
      <c r="U28" s="47">
        <f t="shared" si="7"/>
        <v>4</v>
      </c>
      <c r="V28" s="49">
        <v>0.0</v>
      </c>
      <c r="W28" s="50">
        <v>6.0</v>
      </c>
      <c r="X28" s="50">
        <v>0.0</v>
      </c>
      <c r="Y28" s="50">
        <v>0.0</v>
      </c>
      <c r="Z28" s="68">
        <v>4.0</v>
      </c>
      <c r="AA28" s="46">
        <v>0.0</v>
      </c>
      <c r="AB28" s="47">
        <f t="shared" si="8"/>
        <v>10</v>
      </c>
      <c r="AC28" s="49">
        <f t="shared" ref="AC28:AF28" si="59">SUM(H28+O28+V28)</f>
        <v>0</v>
      </c>
      <c r="AD28" s="49">
        <f t="shared" si="59"/>
        <v>14</v>
      </c>
      <c r="AE28" s="49">
        <f t="shared" si="59"/>
        <v>0</v>
      </c>
      <c r="AF28" s="49">
        <f t="shared" si="59"/>
        <v>0</v>
      </c>
      <c r="AG28" s="81">
        <f t="shared" si="10"/>
        <v>14</v>
      </c>
      <c r="AH28" s="81">
        <f t="shared" ref="AH28:AI28" si="60">SUM(L28+S28+Z28)</f>
        <v>9</v>
      </c>
      <c r="AI28" s="81">
        <f t="shared" si="60"/>
        <v>0</v>
      </c>
      <c r="AJ28" s="82">
        <f t="shared" si="12"/>
        <v>9</v>
      </c>
      <c r="AK28" s="82">
        <f t="shared" ref="AK28:AK88" si="65">IF(AJ28&gt;(0.25*(SUM(AG28:AI28))),(0.25*(SUM(AG28:AI28))),AJ28)</f>
        <v>5.75</v>
      </c>
      <c r="AL28" s="81">
        <f t="shared" si="14"/>
        <v>19.75</v>
      </c>
      <c r="AM28" s="66">
        <f>IFERROR(VLOOKUP(C28,Coord_disc_2018!$A:$B,2,0),0)</f>
        <v>0</v>
      </c>
      <c r="AN28" s="81">
        <f t="shared" si="15"/>
        <v>19.75</v>
      </c>
      <c r="AO28" s="52">
        <v>0.0</v>
      </c>
      <c r="AP28" s="83">
        <f t="shared" si="16"/>
        <v>19.75</v>
      </c>
      <c r="AQ28" s="54"/>
      <c r="AR28" s="2"/>
      <c r="AS28" s="55"/>
    </row>
    <row r="29" ht="14.25" customHeight="1">
      <c r="A29" s="25"/>
      <c r="B29" s="71" t="s">
        <v>53</v>
      </c>
      <c r="C29" s="76" t="s">
        <v>80</v>
      </c>
      <c r="D29" s="28">
        <f t="shared" si="61"/>
        <v>17.5</v>
      </c>
      <c r="E29" s="29">
        <f t="shared" si="62"/>
        <v>23.5</v>
      </c>
      <c r="F29" s="29">
        <v>25.0</v>
      </c>
      <c r="G29" s="30">
        <f t="shared" si="5"/>
        <v>-1.5</v>
      </c>
      <c r="H29" s="64">
        <v>0.0</v>
      </c>
      <c r="I29" s="61">
        <v>8.0</v>
      </c>
      <c r="J29" s="61">
        <v>0.0</v>
      </c>
      <c r="K29" s="61">
        <v>0.0</v>
      </c>
      <c r="L29" s="61">
        <v>0.0</v>
      </c>
      <c r="M29" s="32">
        <v>0.0</v>
      </c>
      <c r="N29" s="33">
        <f t="shared" si="6"/>
        <v>8</v>
      </c>
      <c r="O29" s="60">
        <v>0.0</v>
      </c>
      <c r="P29" s="61">
        <v>0.0</v>
      </c>
      <c r="Q29" s="61">
        <v>0.0</v>
      </c>
      <c r="R29" s="61">
        <v>0.0</v>
      </c>
      <c r="S29" s="61">
        <v>0.0</v>
      </c>
      <c r="T29" s="32">
        <v>0.0</v>
      </c>
      <c r="U29" s="33">
        <f t="shared" si="7"/>
        <v>0</v>
      </c>
      <c r="V29" s="60">
        <v>6.0</v>
      </c>
      <c r="W29" s="61">
        <v>0.0</v>
      </c>
      <c r="X29" s="61">
        <v>0.0</v>
      </c>
      <c r="Y29" s="61">
        <v>2.0</v>
      </c>
      <c r="Z29" s="61">
        <v>0.0</v>
      </c>
      <c r="AA29" s="32">
        <v>0.0</v>
      </c>
      <c r="AB29" s="33">
        <f t="shared" si="8"/>
        <v>8</v>
      </c>
      <c r="AC29" s="60">
        <f t="shared" ref="AC29:AF29" si="63">SUM(H29+O29+V29)</f>
        <v>6</v>
      </c>
      <c r="AD29" s="60">
        <f t="shared" si="63"/>
        <v>8</v>
      </c>
      <c r="AE29" s="60">
        <f t="shared" si="63"/>
        <v>0</v>
      </c>
      <c r="AF29" s="60">
        <f t="shared" si="63"/>
        <v>2</v>
      </c>
      <c r="AG29" s="61">
        <f t="shared" si="10"/>
        <v>16</v>
      </c>
      <c r="AH29" s="61">
        <f t="shared" ref="AH29:AI29" si="64">SUM(L29+S29+Z29)</f>
        <v>0</v>
      </c>
      <c r="AI29" s="61">
        <f t="shared" si="64"/>
        <v>0</v>
      </c>
      <c r="AJ29" s="62">
        <f t="shared" si="12"/>
        <v>0</v>
      </c>
      <c r="AK29" s="62">
        <f t="shared" si="65"/>
        <v>0</v>
      </c>
      <c r="AL29" s="61">
        <f t="shared" si="14"/>
        <v>16</v>
      </c>
      <c r="AM29" s="32">
        <v>1.5</v>
      </c>
      <c r="AN29" s="61">
        <f t="shared" si="15"/>
        <v>17.5</v>
      </c>
      <c r="AO29" s="36">
        <v>0.0</v>
      </c>
      <c r="AP29" s="63">
        <f t="shared" si="16"/>
        <v>17.5</v>
      </c>
      <c r="AQ29" s="64"/>
      <c r="AR29" s="2"/>
      <c r="AS29" s="39"/>
    </row>
    <row r="30" ht="14.25" customHeight="1">
      <c r="A30" s="25"/>
      <c r="B30" s="73" t="s">
        <v>48</v>
      </c>
      <c r="C30" s="84" t="s">
        <v>81</v>
      </c>
      <c r="D30" s="42">
        <f t="shared" si="61"/>
        <v>9</v>
      </c>
      <c r="E30" s="43">
        <f t="shared" si="62"/>
        <v>13</v>
      </c>
      <c r="F30" s="43">
        <v>9.5</v>
      </c>
      <c r="G30" s="44">
        <f t="shared" si="5"/>
        <v>3.5</v>
      </c>
      <c r="H30" s="54">
        <v>5.0</v>
      </c>
      <c r="I30" s="50">
        <v>0.0</v>
      </c>
      <c r="J30" s="50">
        <v>0.0</v>
      </c>
      <c r="K30" s="50">
        <v>0.0</v>
      </c>
      <c r="L30" s="50">
        <v>0.0</v>
      </c>
      <c r="M30" s="46">
        <v>0.0</v>
      </c>
      <c r="N30" s="47">
        <f t="shared" si="6"/>
        <v>5</v>
      </c>
      <c r="O30" s="49">
        <v>0.0</v>
      </c>
      <c r="P30" s="50">
        <v>4.0</v>
      </c>
      <c r="Q30" s="50">
        <v>0.0</v>
      </c>
      <c r="R30" s="50">
        <v>0.0</v>
      </c>
      <c r="S30" s="50">
        <v>0.0</v>
      </c>
      <c r="T30" s="46">
        <v>0.0</v>
      </c>
      <c r="U30" s="47">
        <f t="shared" si="7"/>
        <v>4</v>
      </c>
      <c r="V30" s="49">
        <v>0.0</v>
      </c>
      <c r="W30" s="50">
        <v>0.0</v>
      </c>
      <c r="X30" s="50">
        <v>0.0</v>
      </c>
      <c r="Y30" s="50">
        <v>0.0</v>
      </c>
      <c r="Z30" s="50">
        <v>0.0</v>
      </c>
      <c r="AA30" s="46">
        <v>0.0</v>
      </c>
      <c r="AB30" s="47">
        <f t="shared" si="8"/>
        <v>0</v>
      </c>
      <c r="AC30" s="49">
        <f t="shared" ref="AC30:AF30" si="66">SUM(H30+O30+V30)</f>
        <v>5</v>
      </c>
      <c r="AD30" s="49">
        <f t="shared" si="66"/>
        <v>4</v>
      </c>
      <c r="AE30" s="49">
        <f t="shared" si="66"/>
        <v>0</v>
      </c>
      <c r="AF30" s="49">
        <f t="shared" si="66"/>
        <v>0</v>
      </c>
      <c r="AG30" s="50">
        <f t="shared" si="10"/>
        <v>9</v>
      </c>
      <c r="AH30" s="50">
        <f t="shared" ref="AH30:AI30" si="67">SUM(L30+S30+Z30)</f>
        <v>0</v>
      </c>
      <c r="AI30" s="50">
        <f t="shared" si="67"/>
        <v>0</v>
      </c>
      <c r="AJ30" s="51">
        <f t="shared" si="12"/>
        <v>0</v>
      </c>
      <c r="AK30" s="51">
        <f t="shared" si="65"/>
        <v>0</v>
      </c>
      <c r="AL30" s="50">
        <f t="shared" si="14"/>
        <v>9</v>
      </c>
      <c r="AM30" s="46">
        <v>0.0</v>
      </c>
      <c r="AN30" s="50">
        <f t="shared" si="15"/>
        <v>9</v>
      </c>
      <c r="AO30" s="52">
        <v>0.0</v>
      </c>
      <c r="AP30" s="53">
        <f t="shared" si="16"/>
        <v>9</v>
      </c>
      <c r="AQ30" s="54"/>
      <c r="AR30" s="2"/>
      <c r="AS30" s="55"/>
    </row>
    <row r="31" ht="14.25" customHeight="1">
      <c r="A31" s="25"/>
      <c r="B31" s="71" t="s">
        <v>55</v>
      </c>
      <c r="C31" s="76" t="s">
        <v>82</v>
      </c>
      <c r="D31" s="28">
        <f t="shared" si="61"/>
        <v>0</v>
      </c>
      <c r="E31" s="29">
        <f t="shared" si="62"/>
        <v>0</v>
      </c>
      <c r="F31" s="29">
        <v>0.0</v>
      </c>
      <c r="G31" s="30">
        <f t="shared" si="5"/>
        <v>0</v>
      </c>
      <c r="H31" s="70">
        <v>0.0</v>
      </c>
      <c r="I31" s="58">
        <v>0.0</v>
      </c>
      <c r="J31" s="58">
        <v>0.0</v>
      </c>
      <c r="K31" s="58">
        <v>0.0</v>
      </c>
      <c r="L31" s="58">
        <v>0.0</v>
      </c>
      <c r="M31" s="32">
        <v>0.0</v>
      </c>
      <c r="N31" s="33">
        <f t="shared" si="6"/>
        <v>0</v>
      </c>
      <c r="O31" s="59">
        <v>0.0</v>
      </c>
      <c r="P31" s="58">
        <v>0.0</v>
      </c>
      <c r="Q31" s="58">
        <v>0.0</v>
      </c>
      <c r="R31" s="58">
        <v>0.0</v>
      </c>
      <c r="S31" s="58">
        <v>0.0</v>
      </c>
      <c r="T31" s="32">
        <v>0.0</v>
      </c>
      <c r="U31" s="33">
        <f t="shared" si="7"/>
        <v>0</v>
      </c>
      <c r="V31" s="59">
        <v>0.0</v>
      </c>
      <c r="W31" s="58">
        <v>0.0</v>
      </c>
      <c r="X31" s="58">
        <v>0.0</v>
      </c>
      <c r="Y31" s="58">
        <v>0.0</v>
      </c>
      <c r="Z31" s="58">
        <v>0.0</v>
      </c>
      <c r="AA31" s="32">
        <v>0.0</v>
      </c>
      <c r="AB31" s="33">
        <f t="shared" si="8"/>
        <v>0</v>
      </c>
      <c r="AC31" s="60">
        <f t="shared" ref="AC31:AF31" si="68">SUM(H31+O31+V31)</f>
        <v>0</v>
      </c>
      <c r="AD31" s="60">
        <f t="shared" si="68"/>
        <v>0</v>
      </c>
      <c r="AE31" s="60">
        <f t="shared" si="68"/>
        <v>0</v>
      </c>
      <c r="AF31" s="60">
        <f t="shared" si="68"/>
        <v>0</v>
      </c>
      <c r="AG31" s="61">
        <f t="shared" si="10"/>
        <v>0</v>
      </c>
      <c r="AH31" s="61">
        <f t="shared" ref="AH31:AI31" si="69">SUM(L31+S31+Z31)</f>
        <v>0</v>
      </c>
      <c r="AI31" s="61">
        <f t="shared" si="69"/>
        <v>0</v>
      </c>
      <c r="AJ31" s="62">
        <f t="shared" si="12"/>
        <v>0</v>
      </c>
      <c r="AK31" s="62">
        <f t="shared" si="65"/>
        <v>0</v>
      </c>
      <c r="AL31" s="61">
        <f t="shared" si="14"/>
        <v>0</v>
      </c>
      <c r="AM31" s="57">
        <v>0.0</v>
      </c>
      <c r="AN31" s="61">
        <f t="shared" si="15"/>
        <v>0</v>
      </c>
      <c r="AO31" s="36">
        <v>0.0</v>
      </c>
      <c r="AP31" s="63">
        <f t="shared" si="16"/>
        <v>0</v>
      </c>
      <c r="AQ31" s="38" t="s">
        <v>83</v>
      </c>
      <c r="AR31" s="2"/>
      <c r="AS31" s="3"/>
    </row>
    <row r="32" ht="14.25" customHeight="1">
      <c r="A32" s="25"/>
      <c r="B32" s="73" t="s">
        <v>55</v>
      </c>
      <c r="C32" s="77" t="s">
        <v>84</v>
      </c>
      <c r="D32" s="42">
        <f t="shared" si="61"/>
        <v>14</v>
      </c>
      <c r="E32" s="43">
        <f t="shared" si="62"/>
        <v>19</v>
      </c>
      <c r="F32" s="44">
        <v>23.0</v>
      </c>
      <c r="G32" s="44">
        <f t="shared" si="5"/>
        <v>-4</v>
      </c>
      <c r="H32" s="67">
        <v>0.0</v>
      </c>
      <c r="I32" s="45">
        <v>4.0</v>
      </c>
      <c r="J32" s="45">
        <v>4.0</v>
      </c>
      <c r="K32" s="45">
        <v>0.0</v>
      </c>
      <c r="L32" s="45">
        <v>0.0</v>
      </c>
      <c r="M32" s="46">
        <v>0.0</v>
      </c>
      <c r="N32" s="47">
        <f t="shared" si="6"/>
        <v>8</v>
      </c>
      <c r="O32" s="48">
        <v>6.0</v>
      </c>
      <c r="P32" s="45">
        <v>0.0</v>
      </c>
      <c r="Q32" s="45">
        <v>0.0</v>
      </c>
      <c r="R32" s="45">
        <v>0.0</v>
      </c>
      <c r="S32" s="45">
        <v>0.0</v>
      </c>
      <c r="T32" s="46">
        <v>0.0</v>
      </c>
      <c r="U32" s="47">
        <f t="shared" si="7"/>
        <v>6</v>
      </c>
      <c r="V32" s="48">
        <v>0.0</v>
      </c>
      <c r="W32" s="45">
        <v>0.0</v>
      </c>
      <c r="X32" s="45">
        <v>0.0</v>
      </c>
      <c r="Y32" s="45">
        <v>0.0</v>
      </c>
      <c r="Z32" s="45">
        <v>0.0</v>
      </c>
      <c r="AA32" s="46">
        <v>0.0</v>
      </c>
      <c r="AB32" s="47">
        <f t="shared" si="8"/>
        <v>0</v>
      </c>
      <c r="AC32" s="49">
        <f t="shared" ref="AC32:AF32" si="70">SUM(H32+O32+V32)</f>
        <v>6</v>
      </c>
      <c r="AD32" s="49">
        <f t="shared" si="70"/>
        <v>4</v>
      </c>
      <c r="AE32" s="49">
        <f t="shared" si="70"/>
        <v>4</v>
      </c>
      <c r="AF32" s="49">
        <f t="shared" si="70"/>
        <v>0</v>
      </c>
      <c r="AG32" s="50">
        <f t="shared" si="10"/>
        <v>14</v>
      </c>
      <c r="AH32" s="50">
        <f t="shared" ref="AH32:AI32" si="71">SUM(L32+S32+Z32)</f>
        <v>0</v>
      </c>
      <c r="AI32" s="50">
        <f t="shared" si="71"/>
        <v>0</v>
      </c>
      <c r="AJ32" s="51">
        <f t="shared" si="12"/>
        <v>0</v>
      </c>
      <c r="AK32" s="51">
        <f t="shared" si="65"/>
        <v>0</v>
      </c>
      <c r="AL32" s="50">
        <f t="shared" si="14"/>
        <v>14</v>
      </c>
      <c r="AM32" s="66">
        <v>0.0</v>
      </c>
      <c r="AN32" s="50">
        <f t="shared" si="15"/>
        <v>14</v>
      </c>
      <c r="AO32" s="52">
        <v>0.0</v>
      </c>
      <c r="AP32" s="53">
        <f t="shared" si="16"/>
        <v>14</v>
      </c>
      <c r="AQ32" s="54"/>
      <c r="AR32" s="2"/>
      <c r="AS32" s="3"/>
    </row>
    <row r="33" ht="14.25" customHeight="1">
      <c r="A33" s="25"/>
      <c r="B33" s="71" t="s">
        <v>53</v>
      </c>
      <c r="C33" s="76" t="s">
        <v>85</v>
      </c>
      <c r="D33" s="28">
        <f t="shared" si="61"/>
        <v>16</v>
      </c>
      <c r="E33" s="29">
        <f t="shared" si="62"/>
        <v>22</v>
      </c>
      <c r="F33" s="29">
        <v>24.5</v>
      </c>
      <c r="G33" s="30">
        <f t="shared" si="5"/>
        <v>-2.5</v>
      </c>
      <c r="H33" s="64">
        <v>10.0</v>
      </c>
      <c r="I33" s="61">
        <v>0.0</v>
      </c>
      <c r="J33" s="61">
        <v>0.0</v>
      </c>
      <c r="K33" s="61">
        <v>0.0</v>
      </c>
      <c r="L33" s="61">
        <v>0.0</v>
      </c>
      <c r="M33" s="32">
        <v>0.0</v>
      </c>
      <c r="N33" s="33">
        <f t="shared" si="6"/>
        <v>10</v>
      </c>
      <c r="O33" s="60">
        <v>0.0</v>
      </c>
      <c r="P33" s="61">
        <v>6.0</v>
      </c>
      <c r="Q33" s="61">
        <v>0.0</v>
      </c>
      <c r="R33" s="61">
        <v>0.0</v>
      </c>
      <c r="S33" s="61">
        <v>0.0</v>
      </c>
      <c r="T33" s="32">
        <v>0.0</v>
      </c>
      <c r="U33" s="33">
        <f t="shared" si="7"/>
        <v>6</v>
      </c>
      <c r="V33" s="60">
        <v>0.0</v>
      </c>
      <c r="W33" s="61">
        <v>0.0</v>
      </c>
      <c r="X33" s="61">
        <v>0.0</v>
      </c>
      <c r="Y33" s="61">
        <v>0.0</v>
      </c>
      <c r="Z33" s="61">
        <v>0.0</v>
      </c>
      <c r="AA33" s="32">
        <v>0.0</v>
      </c>
      <c r="AB33" s="33">
        <f t="shared" si="8"/>
        <v>0</v>
      </c>
      <c r="AC33" s="60">
        <f t="shared" ref="AC33:AF33" si="72">SUM(H33+O33+V33)</f>
        <v>10</v>
      </c>
      <c r="AD33" s="60">
        <f t="shared" si="72"/>
        <v>6</v>
      </c>
      <c r="AE33" s="60">
        <f t="shared" si="72"/>
        <v>0</v>
      </c>
      <c r="AF33" s="60">
        <f t="shared" si="72"/>
        <v>0</v>
      </c>
      <c r="AG33" s="61">
        <f t="shared" si="10"/>
        <v>16</v>
      </c>
      <c r="AH33" s="61">
        <f t="shared" ref="AH33:AI33" si="73">SUM(L33+S33+Z33)</f>
        <v>0</v>
      </c>
      <c r="AI33" s="61">
        <f t="shared" si="73"/>
        <v>0</v>
      </c>
      <c r="AJ33" s="62">
        <f t="shared" si="12"/>
        <v>0</v>
      </c>
      <c r="AK33" s="62">
        <f t="shared" si="65"/>
        <v>0</v>
      </c>
      <c r="AL33" s="61">
        <f t="shared" si="14"/>
        <v>16</v>
      </c>
      <c r="AM33" s="32">
        <v>0.0</v>
      </c>
      <c r="AN33" s="61">
        <f t="shared" si="15"/>
        <v>16</v>
      </c>
      <c r="AO33" s="36">
        <v>0.0</v>
      </c>
      <c r="AP33" s="63">
        <f t="shared" si="16"/>
        <v>16</v>
      </c>
      <c r="AQ33" s="64"/>
      <c r="AR33" s="2"/>
      <c r="AS33" s="39"/>
    </row>
    <row r="34" ht="14.25" customHeight="1">
      <c r="A34" s="25"/>
      <c r="B34" s="73" t="s">
        <v>55</v>
      </c>
      <c r="C34" s="77" t="s">
        <v>86</v>
      </c>
      <c r="D34" s="42">
        <f t="shared" si="61"/>
        <v>10</v>
      </c>
      <c r="E34" s="43">
        <f t="shared" si="62"/>
        <v>14</v>
      </c>
      <c r="F34" s="44">
        <v>20.0</v>
      </c>
      <c r="G34" s="44">
        <f t="shared" si="5"/>
        <v>-6</v>
      </c>
      <c r="H34" s="67">
        <v>0.0</v>
      </c>
      <c r="I34" s="45">
        <v>0.0</v>
      </c>
      <c r="J34" s="45">
        <v>0.0</v>
      </c>
      <c r="K34" s="45">
        <v>0.0</v>
      </c>
      <c r="L34" s="45">
        <v>0.0</v>
      </c>
      <c r="M34" s="46">
        <v>0.0</v>
      </c>
      <c r="N34" s="47">
        <f t="shared" si="6"/>
        <v>0</v>
      </c>
      <c r="O34" s="48">
        <v>6.0</v>
      </c>
      <c r="P34" s="45">
        <v>0.0</v>
      </c>
      <c r="Q34" s="45">
        <v>0.0</v>
      </c>
      <c r="R34" s="45">
        <v>0.0</v>
      </c>
      <c r="S34" s="45">
        <v>0.0</v>
      </c>
      <c r="T34" s="46">
        <v>0.0</v>
      </c>
      <c r="U34" s="47">
        <f t="shared" si="7"/>
        <v>6</v>
      </c>
      <c r="V34" s="48">
        <v>3.0</v>
      </c>
      <c r="W34" s="45">
        <v>0.0</v>
      </c>
      <c r="X34" s="45">
        <v>1.0</v>
      </c>
      <c r="Y34" s="45">
        <v>0.0</v>
      </c>
      <c r="Z34" s="45">
        <v>0.0</v>
      </c>
      <c r="AA34" s="46">
        <v>0.0</v>
      </c>
      <c r="AB34" s="47">
        <f t="shared" si="8"/>
        <v>4</v>
      </c>
      <c r="AC34" s="49">
        <f t="shared" ref="AC34:AF34" si="74">SUM(H34+O34+V34)</f>
        <v>9</v>
      </c>
      <c r="AD34" s="49">
        <f t="shared" si="74"/>
        <v>0</v>
      </c>
      <c r="AE34" s="49">
        <f t="shared" si="74"/>
        <v>1</v>
      </c>
      <c r="AF34" s="49">
        <f t="shared" si="74"/>
        <v>0</v>
      </c>
      <c r="AG34" s="50">
        <f t="shared" si="10"/>
        <v>10</v>
      </c>
      <c r="AH34" s="50">
        <f t="shared" ref="AH34:AI34" si="75">SUM(L34+S34+Z34)</f>
        <v>0</v>
      </c>
      <c r="AI34" s="50">
        <f t="shared" si="75"/>
        <v>0</v>
      </c>
      <c r="AJ34" s="51">
        <f t="shared" si="12"/>
        <v>0</v>
      </c>
      <c r="AK34" s="51">
        <f t="shared" si="65"/>
        <v>0</v>
      </c>
      <c r="AL34" s="50">
        <f t="shared" si="14"/>
        <v>10</v>
      </c>
      <c r="AM34" s="66">
        <v>0.0</v>
      </c>
      <c r="AN34" s="50">
        <f t="shared" si="15"/>
        <v>10</v>
      </c>
      <c r="AO34" s="52">
        <v>0.0</v>
      </c>
      <c r="AP34" s="53">
        <f t="shared" si="16"/>
        <v>10</v>
      </c>
      <c r="AQ34" s="54"/>
      <c r="AR34" s="2"/>
      <c r="AS34" s="3"/>
    </row>
    <row r="35" ht="14.25" customHeight="1">
      <c r="A35" s="25"/>
      <c r="B35" s="71" t="s">
        <v>55</v>
      </c>
      <c r="C35" s="76" t="s">
        <v>87</v>
      </c>
      <c r="D35" s="28">
        <f t="shared" si="61"/>
        <v>0</v>
      </c>
      <c r="E35" s="29">
        <f t="shared" si="62"/>
        <v>0</v>
      </c>
      <c r="F35" s="30">
        <v>0.0</v>
      </c>
      <c r="G35" s="30">
        <f t="shared" si="5"/>
        <v>0</v>
      </c>
      <c r="H35" s="70">
        <v>0.0</v>
      </c>
      <c r="I35" s="58">
        <v>0.0</v>
      </c>
      <c r="J35" s="58">
        <v>0.0</v>
      </c>
      <c r="K35" s="58">
        <v>0.0</v>
      </c>
      <c r="L35" s="58">
        <v>0.0</v>
      </c>
      <c r="M35" s="32">
        <v>0.0</v>
      </c>
      <c r="N35" s="33">
        <f t="shared" si="6"/>
        <v>0</v>
      </c>
      <c r="O35" s="59">
        <v>0.0</v>
      </c>
      <c r="P35" s="58">
        <v>0.0</v>
      </c>
      <c r="Q35" s="58">
        <v>0.0</v>
      </c>
      <c r="R35" s="58">
        <v>0.0</v>
      </c>
      <c r="S35" s="58">
        <v>0.0</v>
      </c>
      <c r="T35" s="32">
        <v>0.0</v>
      </c>
      <c r="U35" s="33">
        <f t="shared" si="7"/>
        <v>0</v>
      </c>
      <c r="V35" s="59">
        <v>0.0</v>
      </c>
      <c r="W35" s="58">
        <v>0.0</v>
      </c>
      <c r="X35" s="58">
        <v>0.0</v>
      </c>
      <c r="Y35" s="58">
        <v>0.0</v>
      </c>
      <c r="Z35" s="58">
        <v>0.0</v>
      </c>
      <c r="AA35" s="32">
        <v>0.0</v>
      </c>
      <c r="AB35" s="33">
        <f t="shared" si="8"/>
        <v>0</v>
      </c>
      <c r="AC35" s="60">
        <f t="shared" ref="AC35:AF35" si="76">SUM(H35+O35+V35)</f>
        <v>0</v>
      </c>
      <c r="AD35" s="60">
        <f t="shared" si="76"/>
        <v>0</v>
      </c>
      <c r="AE35" s="60">
        <f t="shared" si="76"/>
        <v>0</v>
      </c>
      <c r="AF35" s="60">
        <f t="shared" si="76"/>
        <v>0</v>
      </c>
      <c r="AG35" s="61">
        <f t="shared" si="10"/>
        <v>0</v>
      </c>
      <c r="AH35" s="61">
        <f t="shared" ref="AH35:AI35" si="77">SUM(L35+S35+Z35)</f>
        <v>0</v>
      </c>
      <c r="AI35" s="61">
        <f t="shared" si="77"/>
        <v>0</v>
      </c>
      <c r="AJ35" s="62">
        <f t="shared" si="12"/>
        <v>0</v>
      </c>
      <c r="AK35" s="62">
        <f t="shared" si="65"/>
        <v>0</v>
      </c>
      <c r="AL35" s="61">
        <f t="shared" si="14"/>
        <v>0</v>
      </c>
      <c r="AM35" s="57">
        <v>0.0</v>
      </c>
      <c r="AN35" s="61">
        <f t="shared" si="15"/>
        <v>0</v>
      </c>
      <c r="AO35" s="36">
        <v>0.0</v>
      </c>
      <c r="AP35" s="63">
        <f t="shared" si="16"/>
        <v>0</v>
      </c>
      <c r="AQ35" s="38" t="s">
        <v>88</v>
      </c>
      <c r="AR35" s="2"/>
      <c r="AS35" s="3"/>
    </row>
    <row r="36" ht="14.25" customHeight="1">
      <c r="A36" s="25"/>
      <c r="B36" s="73" t="s">
        <v>48</v>
      </c>
      <c r="C36" s="84" t="s">
        <v>89</v>
      </c>
      <c r="D36" s="42">
        <f t="shared" si="61"/>
        <v>14</v>
      </c>
      <c r="E36" s="43">
        <f t="shared" si="62"/>
        <v>19</v>
      </c>
      <c r="F36" s="43">
        <v>27.0</v>
      </c>
      <c r="G36" s="44">
        <f t="shared" si="5"/>
        <v>-8</v>
      </c>
      <c r="H36" s="54">
        <v>0.0</v>
      </c>
      <c r="I36" s="50">
        <v>8.0</v>
      </c>
      <c r="J36" s="50">
        <v>0.0</v>
      </c>
      <c r="K36" s="50">
        <v>0.0</v>
      </c>
      <c r="L36" s="50">
        <v>0.0</v>
      </c>
      <c r="M36" s="46">
        <v>0.0</v>
      </c>
      <c r="N36" s="47">
        <f t="shared" si="6"/>
        <v>8</v>
      </c>
      <c r="O36" s="49">
        <v>6.0</v>
      </c>
      <c r="P36" s="50">
        <v>0.0</v>
      </c>
      <c r="Q36" s="50">
        <v>0.0</v>
      </c>
      <c r="R36" s="50">
        <v>0.0</v>
      </c>
      <c r="S36" s="50">
        <v>0.0</v>
      </c>
      <c r="T36" s="46">
        <v>0.0</v>
      </c>
      <c r="U36" s="47">
        <f t="shared" si="7"/>
        <v>6</v>
      </c>
      <c r="V36" s="49">
        <v>0.0</v>
      </c>
      <c r="W36" s="50">
        <v>0.0</v>
      </c>
      <c r="X36" s="50">
        <v>0.0</v>
      </c>
      <c r="Y36" s="50">
        <v>0.0</v>
      </c>
      <c r="Z36" s="50">
        <v>0.0</v>
      </c>
      <c r="AA36" s="46">
        <v>0.0</v>
      </c>
      <c r="AB36" s="47">
        <f t="shared" si="8"/>
        <v>0</v>
      </c>
      <c r="AC36" s="49">
        <f t="shared" ref="AC36:AF36" si="78">SUM(H36+O36+V36)</f>
        <v>6</v>
      </c>
      <c r="AD36" s="49">
        <f t="shared" si="78"/>
        <v>8</v>
      </c>
      <c r="AE36" s="49">
        <f t="shared" si="78"/>
        <v>0</v>
      </c>
      <c r="AF36" s="49">
        <f t="shared" si="78"/>
        <v>0</v>
      </c>
      <c r="AG36" s="50">
        <f t="shared" si="10"/>
        <v>14</v>
      </c>
      <c r="AH36" s="50">
        <f t="shared" ref="AH36:AI36" si="79">SUM(L36+S36+Z36)</f>
        <v>0</v>
      </c>
      <c r="AI36" s="50">
        <f t="shared" si="79"/>
        <v>0</v>
      </c>
      <c r="AJ36" s="51">
        <f t="shared" si="12"/>
        <v>0</v>
      </c>
      <c r="AK36" s="51">
        <f t="shared" si="65"/>
        <v>0</v>
      </c>
      <c r="AL36" s="50">
        <f t="shared" si="14"/>
        <v>14</v>
      </c>
      <c r="AM36" s="46">
        <v>0.0</v>
      </c>
      <c r="AN36" s="50">
        <f t="shared" si="15"/>
        <v>14</v>
      </c>
      <c r="AO36" s="52">
        <v>0.0</v>
      </c>
      <c r="AP36" s="53">
        <f t="shared" si="16"/>
        <v>14</v>
      </c>
      <c r="AQ36" s="54"/>
      <c r="AR36" s="2"/>
      <c r="AS36" s="55"/>
    </row>
    <row r="37" ht="14.25" customHeight="1">
      <c r="A37" s="25"/>
      <c r="B37" s="71" t="s">
        <v>90</v>
      </c>
      <c r="C37" s="72" t="s">
        <v>91</v>
      </c>
      <c r="D37" s="28">
        <f t="shared" si="61"/>
        <v>20</v>
      </c>
      <c r="E37" s="29">
        <f t="shared" si="62"/>
        <v>28</v>
      </c>
      <c r="F37" s="29">
        <v>26.0</v>
      </c>
      <c r="G37" s="30">
        <f t="shared" si="5"/>
        <v>2</v>
      </c>
      <c r="H37" s="70">
        <v>0.0</v>
      </c>
      <c r="I37" s="58">
        <v>0.0</v>
      </c>
      <c r="J37" s="58">
        <v>0.0</v>
      </c>
      <c r="K37" s="58">
        <v>0.0</v>
      </c>
      <c r="L37" s="58">
        <v>0.0</v>
      </c>
      <c r="M37" s="32">
        <v>0.0</v>
      </c>
      <c r="N37" s="33">
        <f t="shared" si="6"/>
        <v>0</v>
      </c>
      <c r="O37" s="59">
        <v>0.0</v>
      </c>
      <c r="P37" s="58">
        <v>6.0</v>
      </c>
      <c r="Q37" s="58">
        <v>4.0</v>
      </c>
      <c r="R37" s="58">
        <v>0.0</v>
      </c>
      <c r="S37" s="58">
        <v>0.0</v>
      </c>
      <c r="T37" s="32">
        <v>0.0</v>
      </c>
      <c r="U37" s="33">
        <f t="shared" si="7"/>
        <v>10</v>
      </c>
      <c r="V37" s="59">
        <v>0.0</v>
      </c>
      <c r="W37" s="58">
        <v>6.0</v>
      </c>
      <c r="X37" s="58">
        <v>0.0</v>
      </c>
      <c r="Y37" s="58">
        <v>0.0</v>
      </c>
      <c r="Z37" s="58">
        <v>4.0</v>
      </c>
      <c r="AA37" s="32">
        <v>0.0</v>
      </c>
      <c r="AB37" s="33">
        <f t="shared" si="8"/>
        <v>10</v>
      </c>
      <c r="AC37" s="60">
        <f t="shared" ref="AC37:AF37" si="80">SUM(H37+O37+V37)</f>
        <v>0</v>
      </c>
      <c r="AD37" s="60">
        <f t="shared" si="80"/>
        <v>12</v>
      </c>
      <c r="AE37" s="60">
        <f t="shared" si="80"/>
        <v>4</v>
      </c>
      <c r="AF37" s="60">
        <f t="shared" si="80"/>
        <v>0</v>
      </c>
      <c r="AG37" s="61">
        <f t="shared" si="10"/>
        <v>16</v>
      </c>
      <c r="AH37" s="61">
        <f t="shared" ref="AH37:AI37" si="81">SUM(L37+S37+Z37)</f>
        <v>4</v>
      </c>
      <c r="AI37" s="61">
        <f t="shared" si="81"/>
        <v>0</v>
      </c>
      <c r="AJ37" s="62">
        <f t="shared" si="12"/>
        <v>4</v>
      </c>
      <c r="AK37" s="62">
        <f t="shared" si="65"/>
        <v>4</v>
      </c>
      <c r="AL37" s="61">
        <f t="shared" si="14"/>
        <v>20</v>
      </c>
      <c r="AM37" s="32">
        <v>0.0</v>
      </c>
      <c r="AN37" s="61">
        <f t="shared" si="15"/>
        <v>20</v>
      </c>
      <c r="AO37" s="36">
        <v>0.0</v>
      </c>
      <c r="AP37" s="63">
        <f t="shared" si="16"/>
        <v>20</v>
      </c>
      <c r="AQ37" s="64"/>
      <c r="AR37" s="2"/>
      <c r="AS37" s="39"/>
    </row>
    <row r="38" ht="14.25" customHeight="1">
      <c r="A38" s="25"/>
      <c r="B38" s="73" t="s">
        <v>53</v>
      </c>
      <c r="C38" s="77" t="s">
        <v>92</v>
      </c>
      <c r="D38" s="42">
        <f t="shared" si="61"/>
        <v>19</v>
      </c>
      <c r="E38" s="43">
        <f t="shared" si="62"/>
        <v>27</v>
      </c>
      <c r="F38" s="43">
        <v>26.0</v>
      </c>
      <c r="G38" s="44">
        <f t="shared" si="5"/>
        <v>1</v>
      </c>
      <c r="H38" s="54">
        <v>0.0</v>
      </c>
      <c r="I38" s="50">
        <v>4.0</v>
      </c>
      <c r="J38" s="50">
        <v>0.0</v>
      </c>
      <c r="K38" s="50">
        <v>0.0</v>
      </c>
      <c r="L38" s="50">
        <v>0.0</v>
      </c>
      <c r="M38" s="46">
        <v>0.0</v>
      </c>
      <c r="N38" s="47">
        <f t="shared" si="6"/>
        <v>4</v>
      </c>
      <c r="O38" s="49">
        <v>11.0</v>
      </c>
      <c r="P38" s="50">
        <v>0.0</v>
      </c>
      <c r="Q38" s="50">
        <v>0.0</v>
      </c>
      <c r="R38" s="50">
        <v>0.0</v>
      </c>
      <c r="S38" s="50">
        <v>0.0</v>
      </c>
      <c r="T38" s="46">
        <v>0.0</v>
      </c>
      <c r="U38" s="47">
        <f t="shared" si="7"/>
        <v>11</v>
      </c>
      <c r="V38" s="49">
        <v>0.0</v>
      </c>
      <c r="W38" s="50">
        <v>4.0</v>
      </c>
      <c r="X38" s="50">
        <v>0.0</v>
      </c>
      <c r="Y38" s="50">
        <v>0.0</v>
      </c>
      <c r="Z38" s="50">
        <v>0.0</v>
      </c>
      <c r="AA38" s="46">
        <v>0.0</v>
      </c>
      <c r="AB38" s="47">
        <f t="shared" si="8"/>
        <v>4</v>
      </c>
      <c r="AC38" s="49">
        <f t="shared" ref="AC38:AF38" si="82">SUM(H38+O38+V38)</f>
        <v>11</v>
      </c>
      <c r="AD38" s="49">
        <f t="shared" si="82"/>
        <v>8</v>
      </c>
      <c r="AE38" s="49">
        <f t="shared" si="82"/>
        <v>0</v>
      </c>
      <c r="AF38" s="49">
        <f t="shared" si="82"/>
        <v>0</v>
      </c>
      <c r="AG38" s="50">
        <f t="shared" si="10"/>
        <v>19</v>
      </c>
      <c r="AH38" s="50">
        <f t="shared" ref="AH38:AI38" si="83">SUM(L38+S38+Z38)</f>
        <v>0</v>
      </c>
      <c r="AI38" s="50">
        <f t="shared" si="83"/>
        <v>0</v>
      </c>
      <c r="AJ38" s="51">
        <f t="shared" si="12"/>
        <v>0</v>
      </c>
      <c r="AK38" s="51">
        <f t="shared" si="65"/>
        <v>0</v>
      </c>
      <c r="AL38" s="50">
        <f t="shared" si="14"/>
        <v>19</v>
      </c>
      <c r="AM38" s="46">
        <v>0.0</v>
      </c>
      <c r="AN38" s="50">
        <f t="shared" si="15"/>
        <v>19</v>
      </c>
      <c r="AO38" s="52">
        <v>0.0</v>
      </c>
      <c r="AP38" s="53">
        <f t="shared" si="16"/>
        <v>19</v>
      </c>
      <c r="AQ38" s="54"/>
      <c r="AR38" s="2"/>
      <c r="AS38" s="55"/>
    </row>
    <row r="39" ht="14.25" customHeight="1">
      <c r="A39" s="25"/>
      <c r="B39" s="71" t="s">
        <v>53</v>
      </c>
      <c r="C39" s="76" t="s">
        <v>93</v>
      </c>
      <c r="D39" s="28">
        <f t="shared" si="61"/>
        <v>17</v>
      </c>
      <c r="E39" s="29">
        <f t="shared" si="62"/>
        <v>24</v>
      </c>
      <c r="F39" s="29">
        <v>23.0</v>
      </c>
      <c r="G39" s="30">
        <f t="shared" si="5"/>
        <v>1</v>
      </c>
      <c r="H39" s="70">
        <v>5.0</v>
      </c>
      <c r="I39" s="58">
        <v>0.0</v>
      </c>
      <c r="J39" s="58">
        <v>0.0</v>
      </c>
      <c r="K39" s="58">
        <v>2.0</v>
      </c>
      <c r="L39" s="58">
        <v>0.0</v>
      </c>
      <c r="M39" s="32">
        <v>0.0</v>
      </c>
      <c r="N39" s="33">
        <f t="shared" si="6"/>
        <v>7</v>
      </c>
      <c r="O39" s="59">
        <v>0.0</v>
      </c>
      <c r="P39" s="58">
        <v>4.0</v>
      </c>
      <c r="Q39" s="58">
        <v>0.0</v>
      </c>
      <c r="R39" s="58">
        <v>0.0</v>
      </c>
      <c r="S39" s="58">
        <v>0.0</v>
      </c>
      <c r="T39" s="32">
        <v>0.0</v>
      </c>
      <c r="U39" s="33">
        <f t="shared" si="7"/>
        <v>4</v>
      </c>
      <c r="V39" s="59">
        <v>6.0</v>
      </c>
      <c r="W39" s="58">
        <v>0.0</v>
      </c>
      <c r="X39" s="58">
        <v>0.0</v>
      </c>
      <c r="Y39" s="58">
        <v>0.0</v>
      </c>
      <c r="Z39" s="58">
        <v>0.0</v>
      </c>
      <c r="AA39" s="32">
        <v>0.0</v>
      </c>
      <c r="AB39" s="33">
        <f t="shared" si="8"/>
        <v>6</v>
      </c>
      <c r="AC39" s="60">
        <f t="shared" ref="AC39:AF39" si="84">SUM(H39+O39+V39)</f>
        <v>11</v>
      </c>
      <c r="AD39" s="60">
        <f t="shared" si="84"/>
        <v>4</v>
      </c>
      <c r="AE39" s="60">
        <f t="shared" si="84"/>
        <v>0</v>
      </c>
      <c r="AF39" s="60">
        <f t="shared" si="84"/>
        <v>2</v>
      </c>
      <c r="AG39" s="61">
        <f t="shared" si="10"/>
        <v>17</v>
      </c>
      <c r="AH39" s="61">
        <f t="shared" ref="AH39:AI39" si="85">SUM(L39+S39+Z39)</f>
        <v>0</v>
      </c>
      <c r="AI39" s="61">
        <f t="shared" si="85"/>
        <v>0</v>
      </c>
      <c r="AJ39" s="62">
        <f t="shared" si="12"/>
        <v>0</v>
      </c>
      <c r="AK39" s="62">
        <f t="shared" si="65"/>
        <v>0</v>
      </c>
      <c r="AL39" s="61">
        <f t="shared" si="14"/>
        <v>17</v>
      </c>
      <c r="AM39" s="32">
        <v>0.0</v>
      </c>
      <c r="AN39" s="61">
        <f t="shared" si="15"/>
        <v>17</v>
      </c>
      <c r="AO39" s="36">
        <v>0.0</v>
      </c>
      <c r="AP39" s="63">
        <f t="shared" si="16"/>
        <v>17</v>
      </c>
      <c r="AQ39" s="64"/>
      <c r="AR39" s="2"/>
      <c r="AS39" s="39"/>
    </row>
    <row r="40" ht="14.25" customHeight="1">
      <c r="A40" s="25"/>
      <c r="B40" s="73" t="s">
        <v>61</v>
      </c>
      <c r="C40" s="77" t="s">
        <v>94</v>
      </c>
      <c r="D40" s="42">
        <f t="shared" si="61"/>
        <v>17</v>
      </c>
      <c r="E40" s="43">
        <f t="shared" si="62"/>
        <v>24</v>
      </c>
      <c r="F40" s="43">
        <v>24.0</v>
      </c>
      <c r="G40" s="44">
        <f t="shared" si="5"/>
        <v>0</v>
      </c>
      <c r="H40" s="54">
        <v>0.0</v>
      </c>
      <c r="I40" s="50">
        <v>4.0</v>
      </c>
      <c r="J40" s="50">
        <v>0.0</v>
      </c>
      <c r="K40" s="50">
        <v>0.0</v>
      </c>
      <c r="L40" s="50">
        <v>0.0</v>
      </c>
      <c r="M40" s="46">
        <v>0.0</v>
      </c>
      <c r="N40" s="47">
        <f t="shared" si="6"/>
        <v>4</v>
      </c>
      <c r="O40" s="49">
        <v>6.0</v>
      </c>
      <c r="P40" s="50">
        <v>4.0</v>
      </c>
      <c r="Q40" s="50">
        <v>0.0</v>
      </c>
      <c r="R40" s="50">
        <v>0.0</v>
      </c>
      <c r="S40" s="50">
        <v>0.0</v>
      </c>
      <c r="T40" s="46">
        <v>0.0</v>
      </c>
      <c r="U40" s="47">
        <f t="shared" si="7"/>
        <v>10</v>
      </c>
      <c r="V40" s="49">
        <v>3.0</v>
      </c>
      <c r="W40" s="50">
        <v>0.0</v>
      </c>
      <c r="X40" s="50">
        <v>0.0</v>
      </c>
      <c r="Y40" s="50">
        <v>0.0</v>
      </c>
      <c r="Z40" s="50">
        <v>0.0</v>
      </c>
      <c r="AA40" s="46">
        <v>0.0</v>
      </c>
      <c r="AB40" s="47">
        <f t="shared" si="8"/>
        <v>3</v>
      </c>
      <c r="AC40" s="49">
        <f t="shared" ref="AC40:AF40" si="86">SUM(H40+O40+V40)</f>
        <v>9</v>
      </c>
      <c r="AD40" s="49">
        <f t="shared" si="86"/>
        <v>8</v>
      </c>
      <c r="AE40" s="49">
        <f t="shared" si="86"/>
        <v>0</v>
      </c>
      <c r="AF40" s="49">
        <f t="shared" si="86"/>
        <v>0</v>
      </c>
      <c r="AG40" s="50">
        <f t="shared" si="10"/>
        <v>17</v>
      </c>
      <c r="AH40" s="50">
        <f t="shared" ref="AH40:AI40" si="87">SUM(L40+S40+Z40)</f>
        <v>0</v>
      </c>
      <c r="AI40" s="50">
        <f t="shared" si="87"/>
        <v>0</v>
      </c>
      <c r="AJ40" s="51">
        <f t="shared" si="12"/>
        <v>0</v>
      </c>
      <c r="AK40" s="51">
        <f t="shared" si="65"/>
        <v>0</v>
      </c>
      <c r="AL40" s="50">
        <f t="shared" si="14"/>
        <v>17</v>
      </c>
      <c r="AM40" s="66">
        <f>IFERROR(VLOOKUP(C40,Coord_disc_2018!$A:$B,2,0),0)</f>
        <v>0</v>
      </c>
      <c r="AN40" s="50">
        <f t="shared" si="15"/>
        <v>17</v>
      </c>
      <c r="AO40" s="69">
        <f>IFERROR(18*VLOOKUP(C40,'Conversão_2019'!$B:$G,6,0),0)</f>
        <v>0</v>
      </c>
      <c r="AP40" s="53">
        <f t="shared" si="16"/>
        <v>17</v>
      </c>
      <c r="AQ40" s="54"/>
      <c r="AR40" s="2"/>
      <c r="AS40" s="55"/>
    </row>
    <row r="41" ht="14.25" customHeight="1">
      <c r="A41" s="25"/>
      <c r="B41" s="71" t="s">
        <v>48</v>
      </c>
      <c r="C41" s="72" t="s">
        <v>95</v>
      </c>
      <c r="D41" s="28">
        <f t="shared" si="61"/>
        <v>19</v>
      </c>
      <c r="E41" s="29">
        <f t="shared" si="62"/>
        <v>26</v>
      </c>
      <c r="F41" s="29">
        <v>24.0</v>
      </c>
      <c r="G41" s="30">
        <f t="shared" si="5"/>
        <v>2</v>
      </c>
      <c r="H41" s="64">
        <v>0.0</v>
      </c>
      <c r="I41" s="61">
        <v>0.0</v>
      </c>
      <c r="J41" s="61">
        <v>0.0</v>
      </c>
      <c r="K41" s="61">
        <v>0.0</v>
      </c>
      <c r="L41" s="61">
        <v>0.0</v>
      </c>
      <c r="M41" s="85">
        <v>0.0</v>
      </c>
      <c r="N41" s="33">
        <f t="shared" si="6"/>
        <v>0</v>
      </c>
      <c r="O41" s="60">
        <v>3.0</v>
      </c>
      <c r="P41" s="61">
        <v>0.0</v>
      </c>
      <c r="Q41" s="61">
        <v>8.0</v>
      </c>
      <c r="R41" s="61">
        <v>0.0</v>
      </c>
      <c r="S41" s="61">
        <v>0.0</v>
      </c>
      <c r="T41" s="32">
        <v>0.0</v>
      </c>
      <c r="U41" s="33">
        <f t="shared" si="7"/>
        <v>11</v>
      </c>
      <c r="V41" s="60">
        <v>0.0</v>
      </c>
      <c r="W41" s="61">
        <v>0.0</v>
      </c>
      <c r="X41" s="61">
        <v>8.0</v>
      </c>
      <c r="Y41" s="61">
        <v>0.0</v>
      </c>
      <c r="Z41" s="61">
        <v>0.0</v>
      </c>
      <c r="AA41" s="32">
        <v>0.0</v>
      </c>
      <c r="AB41" s="33">
        <f t="shared" si="8"/>
        <v>8</v>
      </c>
      <c r="AC41" s="60">
        <f t="shared" ref="AC41:AF41" si="88">SUM(H41+O41+V41)</f>
        <v>3</v>
      </c>
      <c r="AD41" s="60">
        <f t="shared" si="88"/>
        <v>0</v>
      </c>
      <c r="AE41" s="60">
        <f t="shared" si="88"/>
        <v>16</v>
      </c>
      <c r="AF41" s="60">
        <f t="shared" si="88"/>
        <v>0</v>
      </c>
      <c r="AG41" s="61">
        <f t="shared" si="10"/>
        <v>19</v>
      </c>
      <c r="AH41" s="61">
        <f t="shared" ref="AH41:AI41" si="89">SUM(L41+S41+Z41)</f>
        <v>0</v>
      </c>
      <c r="AI41" s="61">
        <f t="shared" si="89"/>
        <v>0</v>
      </c>
      <c r="AJ41" s="62">
        <f t="shared" si="12"/>
        <v>0</v>
      </c>
      <c r="AK41" s="62">
        <f t="shared" si="65"/>
        <v>0</v>
      </c>
      <c r="AL41" s="61">
        <f t="shared" si="14"/>
        <v>19</v>
      </c>
      <c r="AM41" s="32">
        <v>0.0</v>
      </c>
      <c r="AN41" s="61">
        <f t="shared" si="15"/>
        <v>19</v>
      </c>
      <c r="AO41" s="36">
        <v>0.0</v>
      </c>
      <c r="AP41" s="63">
        <f t="shared" si="16"/>
        <v>19</v>
      </c>
      <c r="AQ41" s="64"/>
      <c r="AR41" s="2"/>
      <c r="AS41" s="39"/>
    </row>
    <row r="42" ht="14.25" customHeight="1">
      <c r="A42" s="25"/>
      <c r="B42" s="73" t="s">
        <v>48</v>
      </c>
      <c r="C42" s="84" t="s">
        <v>96</v>
      </c>
      <c r="D42" s="42">
        <f t="shared" si="61"/>
        <v>12</v>
      </c>
      <c r="E42" s="43">
        <f t="shared" si="62"/>
        <v>17</v>
      </c>
      <c r="F42" s="43">
        <v>15.3</v>
      </c>
      <c r="G42" s="44">
        <f t="shared" si="5"/>
        <v>1.7</v>
      </c>
      <c r="H42" s="67">
        <v>2.0</v>
      </c>
      <c r="I42" s="45">
        <v>0.0</v>
      </c>
      <c r="J42" s="45">
        <v>0.0</v>
      </c>
      <c r="K42" s="45">
        <v>0.0</v>
      </c>
      <c r="L42" s="45">
        <v>0.0</v>
      </c>
      <c r="M42" s="46">
        <v>0.0</v>
      </c>
      <c r="N42" s="47">
        <f t="shared" si="6"/>
        <v>2</v>
      </c>
      <c r="O42" s="48">
        <v>2.0</v>
      </c>
      <c r="P42" s="45">
        <v>6.0</v>
      </c>
      <c r="Q42" s="45">
        <v>0.0</v>
      </c>
      <c r="R42" s="45">
        <v>0.0</v>
      </c>
      <c r="S42" s="45">
        <v>2.0</v>
      </c>
      <c r="T42" s="46">
        <v>0.0</v>
      </c>
      <c r="U42" s="47">
        <f t="shared" si="7"/>
        <v>10</v>
      </c>
      <c r="V42" s="48">
        <v>0.0</v>
      </c>
      <c r="W42" s="45">
        <v>0.0</v>
      </c>
      <c r="X42" s="45">
        <v>0.0</v>
      </c>
      <c r="Y42" s="45">
        <v>0.0</v>
      </c>
      <c r="Z42" s="45">
        <v>0.0</v>
      </c>
      <c r="AA42" s="46">
        <v>0.0</v>
      </c>
      <c r="AB42" s="47">
        <f t="shared" si="8"/>
        <v>0</v>
      </c>
      <c r="AC42" s="49">
        <f t="shared" ref="AC42:AF42" si="90">SUM(H42+O42+V42)</f>
        <v>4</v>
      </c>
      <c r="AD42" s="49">
        <f t="shared" si="90"/>
        <v>6</v>
      </c>
      <c r="AE42" s="49">
        <f t="shared" si="90"/>
        <v>0</v>
      </c>
      <c r="AF42" s="49">
        <f t="shared" si="90"/>
        <v>0</v>
      </c>
      <c r="AG42" s="50">
        <f t="shared" si="10"/>
        <v>10</v>
      </c>
      <c r="AH42" s="50">
        <f t="shared" ref="AH42:AI42" si="91">SUM(L42+S42+Z42)</f>
        <v>2</v>
      </c>
      <c r="AI42" s="50">
        <f t="shared" si="91"/>
        <v>0</v>
      </c>
      <c r="AJ42" s="51">
        <f t="shared" si="12"/>
        <v>2</v>
      </c>
      <c r="AK42" s="51">
        <f t="shared" si="65"/>
        <v>2</v>
      </c>
      <c r="AL42" s="50">
        <f t="shared" si="14"/>
        <v>12</v>
      </c>
      <c r="AM42" s="46">
        <v>0.0</v>
      </c>
      <c r="AN42" s="50">
        <f t="shared" si="15"/>
        <v>12</v>
      </c>
      <c r="AO42" s="52">
        <v>0.0</v>
      </c>
      <c r="AP42" s="53">
        <f t="shared" si="16"/>
        <v>12</v>
      </c>
      <c r="AQ42" s="86"/>
      <c r="AR42" s="2"/>
      <c r="AS42" s="55"/>
    </row>
    <row r="43" ht="14.25" customHeight="1">
      <c r="A43" s="25"/>
      <c r="B43" s="71" t="s">
        <v>61</v>
      </c>
      <c r="C43" s="76" t="s">
        <v>97</v>
      </c>
      <c r="D43" s="28">
        <f t="shared" si="61"/>
        <v>17</v>
      </c>
      <c r="E43" s="29">
        <f t="shared" si="62"/>
        <v>23</v>
      </c>
      <c r="F43" s="29">
        <v>21.8</v>
      </c>
      <c r="G43" s="30">
        <f t="shared" si="5"/>
        <v>1.2</v>
      </c>
      <c r="H43" s="64">
        <v>4.0</v>
      </c>
      <c r="I43" s="61">
        <v>0.0</v>
      </c>
      <c r="J43" s="61">
        <v>4.0</v>
      </c>
      <c r="K43" s="61">
        <v>0.0</v>
      </c>
      <c r="L43" s="61">
        <v>0.0</v>
      </c>
      <c r="M43" s="32">
        <v>0.0</v>
      </c>
      <c r="N43" s="33">
        <f t="shared" si="6"/>
        <v>8</v>
      </c>
      <c r="O43" s="60">
        <v>0.0</v>
      </c>
      <c r="P43" s="61">
        <v>0.0</v>
      </c>
      <c r="Q43" s="61">
        <v>0.0</v>
      </c>
      <c r="R43" s="61">
        <v>0.0</v>
      </c>
      <c r="S43" s="61">
        <v>0.0</v>
      </c>
      <c r="T43" s="32">
        <v>0.0</v>
      </c>
      <c r="U43" s="33">
        <f t="shared" si="7"/>
        <v>0</v>
      </c>
      <c r="V43" s="60">
        <v>0.0</v>
      </c>
      <c r="W43" s="85">
        <v>9.0</v>
      </c>
      <c r="X43" s="61">
        <v>0.0</v>
      </c>
      <c r="Y43" s="61">
        <v>0.0</v>
      </c>
      <c r="Z43" s="61">
        <v>0.0</v>
      </c>
      <c r="AA43" s="85">
        <v>0.0</v>
      </c>
      <c r="AB43" s="33">
        <f t="shared" si="8"/>
        <v>9</v>
      </c>
      <c r="AC43" s="60">
        <f t="shared" ref="AC43:AF43" si="92">SUM(H43+O43+V43)</f>
        <v>4</v>
      </c>
      <c r="AD43" s="60">
        <f t="shared" si="92"/>
        <v>9</v>
      </c>
      <c r="AE43" s="60">
        <f t="shared" si="92"/>
        <v>4</v>
      </c>
      <c r="AF43" s="60">
        <f t="shared" si="92"/>
        <v>0</v>
      </c>
      <c r="AG43" s="61">
        <f t="shared" si="10"/>
        <v>17</v>
      </c>
      <c r="AH43" s="61">
        <f t="shared" ref="AH43:AI43" si="93">SUM(L43+S43+Z43)</f>
        <v>0</v>
      </c>
      <c r="AI43" s="61">
        <f t="shared" si="93"/>
        <v>0</v>
      </c>
      <c r="AJ43" s="62">
        <f t="shared" si="12"/>
        <v>0</v>
      </c>
      <c r="AK43" s="62">
        <f t="shared" si="65"/>
        <v>0</v>
      </c>
      <c r="AL43" s="61">
        <f t="shared" si="14"/>
        <v>17</v>
      </c>
      <c r="AM43" s="57">
        <f>IFERROR(VLOOKUP(C43,Coord_disc_2018!$A:$B,2,0),0)</f>
        <v>0</v>
      </c>
      <c r="AN43" s="61">
        <f t="shared" si="15"/>
        <v>17</v>
      </c>
      <c r="AO43" s="78">
        <f>IFERROR(18*VLOOKUP(C43,'Conversão_2019'!$B:$G,6,0),0)</f>
        <v>0</v>
      </c>
      <c r="AP43" s="63">
        <f t="shared" si="16"/>
        <v>17</v>
      </c>
      <c r="AQ43" s="64"/>
      <c r="AR43" s="2"/>
      <c r="AS43" s="39"/>
    </row>
    <row r="44" ht="14.25" customHeight="1">
      <c r="A44" s="25"/>
      <c r="B44" s="73" t="s">
        <v>51</v>
      </c>
      <c r="C44" s="84" t="s">
        <v>98</v>
      </c>
      <c r="D44" s="42">
        <f t="shared" si="61"/>
        <v>12</v>
      </c>
      <c r="E44" s="43">
        <f t="shared" si="62"/>
        <v>17</v>
      </c>
      <c r="F44" s="43">
        <v>16.0</v>
      </c>
      <c r="G44" s="44">
        <f t="shared" si="5"/>
        <v>1</v>
      </c>
      <c r="H44" s="54">
        <v>0.0</v>
      </c>
      <c r="I44" s="50">
        <v>0.0</v>
      </c>
      <c r="J44" s="50">
        <v>0.0</v>
      </c>
      <c r="K44" s="50">
        <v>0.0</v>
      </c>
      <c r="L44" s="50">
        <v>0.0</v>
      </c>
      <c r="M44" s="46">
        <v>0.0</v>
      </c>
      <c r="N44" s="47">
        <f t="shared" si="6"/>
        <v>0</v>
      </c>
      <c r="O44" s="49">
        <v>6.0</v>
      </c>
      <c r="P44" s="50">
        <v>4.0</v>
      </c>
      <c r="Q44" s="50">
        <v>0.0</v>
      </c>
      <c r="R44" s="50">
        <v>0.0</v>
      </c>
      <c r="S44" s="50">
        <v>0.0</v>
      </c>
      <c r="T44" s="46">
        <v>0.0</v>
      </c>
      <c r="U44" s="47">
        <f t="shared" si="7"/>
        <v>10</v>
      </c>
      <c r="V44" s="49">
        <v>0.0</v>
      </c>
      <c r="W44" s="50">
        <v>2.0</v>
      </c>
      <c r="X44" s="50">
        <v>0.0</v>
      </c>
      <c r="Y44" s="50">
        <v>0.0</v>
      </c>
      <c r="Z44" s="50">
        <v>0.0</v>
      </c>
      <c r="AA44" s="46">
        <v>0.0</v>
      </c>
      <c r="AB44" s="47">
        <f t="shared" si="8"/>
        <v>2</v>
      </c>
      <c r="AC44" s="49">
        <f t="shared" ref="AC44:AF44" si="94">SUM(H44+O44+V44)</f>
        <v>6</v>
      </c>
      <c r="AD44" s="49">
        <f t="shared" si="94"/>
        <v>6</v>
      </c>
      <c r="AE44" s="49">
        <f t="shared" si="94"/>
        <v>0</v>
      </c>
      <c r="AF44" s="49">
        <f t="shared" si="94"/>
        <v>0</v>
      </c>
      <c r="AG44" s="50">
        <f t="shared" si="10"/>
        <v>12</v>
      </c>
      <c r="AH44" s="50">
        <f t="shared" ref="AH44:AI44" si="95">SUM(L44+S44+Z44)</f>
        <v>0</v>
      </c>
      <c r="AI44" s="50">
        <f t="shared" si="95"/>
        <v>0</v>
      </c>
      <c r="AJ44" s="51">
        <f t="shared" si="12"/>
        <v>0</v>
      </c>
      <c r="AK44" s="51">
        <f t="shared" si="65"/>
        <v>0</v>
      </c>
      <c r="AL44" s="50">
        <f t="shared" si="14"/>
        <v>12</v>
      </c>
      <c r="AM44" s="46">
        <v>0.0</v>
      </c>
      <c r="AN44" s="50">
        <f t="shared" si="15"/>
        <v>12</v>
      </c>
      <c r="AO44" s="52">
        <v>0.0</v>
      </c>
      <c r="AP44" s="53">
        <f t="shared" si="16"/>
        <v>12</v>
      </c>
      <c r="AQ44" s="54"/>
      <c r="AR44" s="2"/>
      <c r="AS44" s="55"/>
    </row>
    <row r="45" ht="14.25" customHeight="1">
      <c r="A45" s="25"/>
      <c r="B45" s="71" t="s">
        <v>48</v>
      </c>
      <c r="C45" s="72" t="s">
        <v>99</v>
      </c>
      <c r="D45" s="28">
        <f t="shared" si="61"/>
        <v>21</v>
      </c>
      <c r="E45" s="29">
        <f t="shared" si="62"/>
        <v>28</v>
      </c>
      <c r="F45" s="29">
        <v>22.5</v>
      </c>
      <c r="G45" s="30">
        <f t="shared" si="5"/>
        <v>5.5</v>
      </c>
      <c r="H45" s="70">
        <v>6.0</v>
      </c>
      <c r="I45" s="58">
        <v>0.0</v>
      </c>
      <c r="J45" s="58">
        <v>0.0</v>
      </c>
      <c r="K45" s="58">
        <v>0.0</v>
      </c>
      <c r="L45" s="58">
        <v>0.0</v>
      </c>
      <c r="M45" s="32">
        <v>0.0</v>
      </c>
      <c r="N45" s="33">
        <f t="shared" si="6"/>
        <v>6</v>
      </c>
      <c r="O45" s="59">
        <v>9.0</v>
      </c>
      <c r="P45" s="58">
        <v>0.0</v>
      </c>
      <c r="Q45" s="58">
        <v>0.0</v>
      </c>
      <c r="R45" s="58">
        <v>0.0</v>
      </c>
      <c r="S45" s="58">
        <v>0.0</v>
      </c>
      <c r="T45" s="32">
        <v>0.0</v>
      </c>
      <c r="U45" s="33">
        <f t="shared" si="7"/>
        <v>9</v>
      </c>
      <c r="V45" s="59">
        <v>0.0</v>
      </c>
      <c r="W45" s="58">
        <v>4.0</v>
      </c>
      <c r="X45" s="58">
        <v>0.0</v>
      </c>
      <c r="Y45" s="58">
        <v>0.0</v>
      </c>
      <c r="Z45" s="58">
        <v>2.0</v>
      </c>
      <c r="AA45" s="32">
        <v>0.0</v>
      </c>
      <c r="AB45" s="33">
        <f t="shared" si="8"/>
        <v>6</v>
      </c>
      <c r="AC45" s="60">
        <f t="shared" ref="AC45:AF45" si="96">SUM(H45+O45+V45)</f>
        <v>15</v>
      </c>
      <c r="AD45" s="60">
        <f t="shared" si="96"/>
        <v>4</v>
      </c>
      <c r="AE45" s="60">
        <f t="shared" si="96"/>
        <v>0</v>
      </c>
      <c r="AF45" s="60">
        <f t="shared" si="96"/>
        <v>0</v>
      </c>
      <c r="AG45" s="61">
        <f t="shared" si="10"/>
        <v>19</v>
      </c>
      <c r="AH45" s="61">
        <f t="shared" ref="AH45:AI45" si="97">SUM(L45+S45+Z45)</f>
        <v>2</v>
      </c>
      <c r="AI45" s="61">
        <f t="shared" si="97"/>
        <v>0</v>
      </c>
      <c r="AJ45" s="62">
        <f t="shared" si="12"/>
        <v>2</v>
      </c>
      <c r="AK45" s="62">
        <f t="shared" si="65"/>
        <v>2</v>
      </c>
      <c r="AL45" s="61">
        <f t="shared" si="14"/>
        <v>21</v>
      </c>
      <c r="AM45" s="32">
        <v>0.0</v>
      </c>
      <c r="AN45" s="61">
        <f t="shared" si="15"/>
        <v>21</v>
      </c>
      <c r="AO45" s="36">
        <v>0.0</v>
      </c>
      <c r="AP45" s="63">
        <f t="shared" si="16"/>
        <v>21</v>
      </c>
      <c r="AQ45" s="64"/>
      <c r="AR45" s="2"/>
      <c r="AS45" s="39"/>
    </row>
    <row r="46" ht="14.25" customHeight="1">
      <c r="A46" s="25"/>
      <c r="B46" s="73" t="s">
        <v>55</v>
      </c>
      <c r="C46" s="77" t="s">
        <v>100</v>
      </c>
      <c r="D46" s="42">
        <f t="shared" si="61"/>
        <v>10</v>
      </c>
      <c r="E46" s="43">
        <f t="shared" si="62"/>
        <v>14</v>
      </c>
      <c r="F46" s="44">
        <v>12.8</v>
      </c>
      <c r="G46" s="44">
        <f t="shared" si="5"/>
        <v>1.2</v>
      </c>
      <c r="H46" s="67">
        <v>0.0</v>
      </c>
      <c r="I46" s="45">
        <v>0.0</v>
      </c>
      <c r="J46" s="45">
        <v>0.0</v>
      </c>
      <c r="K46" s="45">
        <v>0.0</v>
      </c>
      <c r="L46" s="45">
        <v>0.0</v>
      </c>
      <c r="M46" s="46">
        <v>0.0</v>
      </c>
      <c r="N46" s="47">
        <f t="shared" si="6"/>
        <v>0</v>
      </c>
      <c r="O46" s="48">
        <v>6.0</v>
      </c>
      <c r="P46" s="45">
        <v>0.0</v>
      </c>
      <c r="Q46" s="45">
        <v>0.0</v>
      </c>
      <c r="R46" s="45">
        <v>0.0</v>
      </c>
      <c r="S46" s="45">
        <v>0.0</v>
      </c>
      <c r="T46" s="46">
        <v>0.0</v>
      </c>
      <c r="U46" s="47">
        <f t="shared" si="7"/>
        <v>6</v>
      </c>
      <c r="V46" s="48">
        <v>0.0</v>
      </c>
      <c r="W46" s="45">
        <v>4.0</v>
      </c>
      <c r="X46" s="45">
        <v>0.0</v>
      </c>
      <c r="Y46" s="45">
        <v>0.0</v>
      </c>
      <c r="Z46" s="45">
        <v>0.0</v>
      </c>
      <c r="AA46" s="46">
        <v>0.0</v>
      </c>
      <c r="AB46" s="47">
        <f t="shared" si="8"/>
        <v>4</v>
      </c>
      <c r="AC46" s="49">
        <f t="shared" ref="AC46:AF46" si="98">SUM(H46+O46+V46)</f>
        <v>6</v>
      </c>
      <c r="AD46" s="49">
        <f t="shared" si="98"/>
        <v>4</v>
      </c>
      <c r="AE46" s="49">
        <f t="shared" si="98"/>
        <v>0</v>
      </c>
      <c r="AF46" s="49">
        <f t="shared" si="98"/>
        <v>0</v>
      </c>
      <c r="AG46" s="50">
        <f t="shared" si="10"/>
        <v>10</v>
      </c>
      <c r="AH46" s="50">
        <f t="shared" ref="AH46:AI46" si="99">SUM(L46+S46+Z46)</f>
        <v>0</v>
      </c>
      <c r="AI46" s="50">
        <f t="shared" si="99"/>
        <v>0</v>
      </c>
      <c r="AJ46" s="51">
        <f t="shared" si="12"/>
        <v>0</v>
      </c>
      <c r="AK46" s="51">
        <f t="shared" si="65"/>
        <v>0</v>
      </c>
      <c r="AL46" s="50">
        <f t="shared" si="14"/>
        <v>10</v>
      </c>
      <c r="AM46" s="66">
        <v>0.0</v>
      </c>
      <c r="AN46" s="50">
        <f t="shared" si="15"/>
        <v>10</v>
      </c>
      <c r="AO46" s="52">
        <v>0.0</v>
      </c>
      <c r="AP46" s="53">
        <f t="shared" si="16"/>
        <v>10</v>
      </c>
      <c r="AQ46" s="67"/>
      <c r="AR46" s="2"/>
      <c r="AS46" s="3"/>
    </row>
    <row r="47" ht="14.25" customHeight="1">
      <c r="A47" s="25"/>
      <c r="B47" s="71" t="s">
        <v>61</v>
      </c>
      <c r="C47" s="76" t="s">
        <v>101</v>
      </c>
      <c r="D47" s="28">
        <f t="shared" si="61"/>
        <v>15</v>
      </c>
      <c r="E47" s="29">
        <f t="shared" si="62"/>
        <v>22</v>
      </c>
      <c r="F47" s="87">
        <v>24.0</v>
      </c>
      <c r="G47" s="30">
        <f t="shared" si="5"/>
        <v>-2</v>
      </c>
      <c r="H47" s="64">
        <v>2.0</v>
      </c>
      <c r="I47" s="61">
        <v>8.0</v>
      </c>
      <c r="J47" s="61">
        <v>0.0</v>
      </c>
      <c r="K47" s="61">
        <v>0.0</v>
      </c>
      <c r="L47" s="61">
        <v>0.0</v>
      </c>
      <c r="M47" s="32">
        <v>0.0</v>
      </c>
      <c r="N47" s="33">
        <f t="shared" si="6"/>
        <v>10</v>
      </c>
      <c r="O47" s="60">
        <v>4.0</v>
      </c>
      <c r="P47" s="61">
        <v>0.0</v>
      </c>
      <c r="Q47" s="61">
        <v>0.0</v>
      </c>
      <c r="R47" s="61">
        <v>0.0</v>
      </c>
      <c r="S47" s="61">
        <v>0.0</v>
      </c>
      <c r="T47" s="32">
        <v>0.0</v>
      </c>
      <c r="U47" s="33">
        <f t="shared" si="7"/>
        <v>4</v>
      </c>
      <c r="V47" s="60">
        <v>0.0</v>
      </c>
      <c r="W47" s="85">
        <v>1.0</v>
      </c>
      <c r="X47" s="61">
        <v>0.0</v>
      </c>
      <c r="Y47" s="61">
        <v>0.0</v>
      </c>
      <c r="Z47" s="61">
        <v>0.0</v>
      </c>
      <c r="AA47" s="32">
        <v>0.0</v>
      </c>
      <c r="AB47" s="33">
        <f t="shared" si="8"/>
        <v>1</v>
      </c>
      <c r="AC47" s="60">
        <f t="shared" ref="AC47:AF47" si="100">SUM(H47+O47+V47)</f>
        <v>6</v>
      </c>
      <c r="AD47" s="60">
        <f t="shared" si="100"/>
        <v>9</v>
      </c>
      <c r="AE47" s="60">
        <f t="shared" si="100"/>
        <v>0</v>
      </c>
      <c r="AF47" s="60">
        <f t="shared" si="100"/>
        <v>0</v>
      </c>
      <c r="AG47" s="61">
        <f t="shared" si="10"/>
        <v>15</v>
      </c>
      <c r="AH47" s="61">
        <f t="shared" ref="AH47:AI47" si="101">SUM(L47+S47+Z47)</f>
        <v>0</v>
      </c>
      <c r="AI47" s="61">
        <f t="shared" si="101"/>
        <v>0</v>
      </c>
      <c r="AJ47" s="62">
        <f t="shared" si="12"/>
        <v>0</v>
      </c>
      <c r="AK47" s="62">
        <f t="shared" si="65"/>
        <v>0</v>
      </c>
      <c r="AL47" s="61">
        <f t="shared" si="14"/>
        <v>15</v>
      </c>
      <c r="AM47" s="57">
        <f>IFERROR(VLOOKUP(C47,Coord_disc_2018!$A:$B,2,0),0)</f>
        <v>0</v>
      </c>
      <c r="AN47" s="61">
        <f t="shared" si="15"/>
        <v>15</v>
      </c>
      <c r="AO47" s="78">
        <f>IFERROR(18*VLOOKUP(C47,'Conversão_2019'!$B:$G,6,0),0)</f>
        <v>0</v>
      </c>
      <c r="AP47" s="63">
        <f t="shared" si="16"/>
        <v>15</v>
      </c>
      <c r="AQ47" s="64"/>
      <c r="AR47" s="2"/>
      <c r="AS47" s="39"/>
    </row>
    <row r="48" ht="14.25" customHeight="1">
      <c r="A48" s="25"/>
      <c r="B48" s="73" t="s">
        <v>55</v>
      </c>
      <c r="C48" s="77" t="s">
        <v>102</v>
      </c>
      <c r="D48" s="42">
        <f t="shared" si="61"/>
        <v>18</v>
      </c>
      <c r="E48" s="43">
        <f t="shared" si="62"/>
        <v>24</v>
      </c>
      <c r="F48" s="88">
        <v>24.7</v>
      </c>
      <c r="G48" s="44">
        <f t="shared" si="5"/>
        <v>-0.7</v>
      </c>
      <c r="H48" s="67">
        <v>6.0</v>
      </c>
      <c r="I48" s="45">
        <v>0.0</v>
      </c>
      <c r="J48" s="45">
        <v>0.0</v>
      </c>
      <c r="K48" s="45">
        <v>0.0</v>
      </c>
      <c r="L48" s="45">
        <v>0.0</v>
      </c>
      <c r="M48" s="46">
        <v>0.0</v>
      </c>
      <c r="N48" s="47">
        <f t="shared" si="6"/>
        <v>6</v>
      </c>
      <c r="O48" s="48">
        <v>3.0</v>
      </c>
      <c r="P48" s="45">
        <v>0.0</v>
      </c>
      <c r="Q48" s="45">
        <v>0.0</v>
      </c>
      <c r="R48" s="45">
        <v>0.0</v>
      </c>
      <c r="S48" s="45">
        <v>0.0</v>
      </c>
      <c r="T48" s="46">
        <v>0.0</v>
      </c>
      <c r="U48" s="47">
        <f t="shared" si="7"/>
        <v>3</v>
      </c>
      <c r="V48" s="48">
        <v>6.0</v>
      </c>
      <c r="W48" s="45">
        <v>0.0</v>
      </c>
      <c r="X48" s="45">
        <v>3.0</v>
      </c>
      <c r="Y48" s="45">
        <v>0.0</v>
      </c>
      <c r="Z48" s="45">
        <v>0.0</v>
      </c>
      <c r="AA48" s="46">
        <v>0.0</v>
      </c>
      <c r="AB48" s="47">
        <f t="shared" si="8"/>
        <v>9</v>
      </c>
      <c r="AC48" s="49">
        <f t="shared" ref="AC48:AF48" si="102">SUM(H48+O48+V48)</f>
        <v>15</v>
      </c>
      <c r="AD48" s="49">
        <f t="shared" si="102"/>
        <v>0</v>
      </c>
      <c r="AE48" s="49">
        <f t="shared" si="102"/>
        <v>3</v>
      </c>
      <c r="AF48" s="49">
        <f t="shared" si="102"/>
        <v>0</v>
      </c>
      <c r="AG48" s="50">
        <f t="shared" si="10"/>
        <v>18</v>
      </c>
      <c r="AH48" s="50">
        <f t="shared" ref="AH48:AI48" si="103">SUM(L48+S48+Z48)</f>
        <v>0</v>
      </c>
      <c r="AI48" s="50">
        <f t="shared" si="103"/>
        <v>0</v>
      </c>
      <c r="AJ48" s="51">
        <f t="shared" si="12"/>
        <v>0</v>
      </c>
      <c r="AK48" s="51">
        <f t="shared" si="65"/>
        <v>0</v>
      </c>
      <c r="AL48" s="50">
        <f t="shared" si="14"/>
        <v>18</v>
      </c>
      <c r="AM48" s="66">
        <v>0.0</v>
      </c>
      <c r="AN48" s="50">
        <f t="shared" si="15"/>
        <v>18</v>
      </c>
      <c r="AO48" s="52">
        <v>0.0</v>
      </c>
      <c r="AP48" s="53">
        <f t="shared" si="16"/>
        <v>18</v>
      </c>
      <c r="AQ48" s="54"/>
      <c r="AR48" s="89"/>
      <c r="AS48" s="3"/>
    </row>
    <row r="49" ht="14.25" customHeight="1">
      <c r="A49" s="25"/>
      <c r="B49" s="71" t="s">
        <v>53</v>
      </c>
      <c r="C49" s="76" t="s">
        <v>103</v>
      </c>
      <c r="D49" s="28">
        <f t="shared" si="61"/>
        <v>15</v>
      </c>
      <c r="E49" s="29">
        <f t="shared" si="62"/>
        <v>21</v>
      </c>
      <c r="F49" s="87">
        <v>22.0</v>
      </c>
      <c r="G49" s="30">
        <f t="shared" si="5"/>
        <v>-1</v>
      </c>
      <c r="H49" s="70">
        <v>0.0</v>
      </c>
      <c r="I49" s="58">
        <v>4.0</v>
      </c>
      <c r="J49" s="58">
        <v>0.0</v>
      </c>
      <c r="K49" s="58">
        <v>0.0</v>
      </c>
      <c r="L49" s="58">
        <v>0.0</v>
      </c>
      <c r="M49" s="32">
        <v>0.0</v>
      </c>
      <c r="N49" s="33">
        <f t="shared" si="6"/>
        <v>4</v>
      </c>
      <c r="O49" s="59">
        <v>0.0</v>
      </c>
      <c r="P49" s="58">
        <v>0.0</v>
      </c>
      <c r="Q49" s="58">
        <v>0.0</v>
      </c>
      <c r="R49" s="58">
        <v>0.0</v>
      </c>
      <c r="S49" s="58">
        <v>0.0</v>
      </c>
      <c r="T49" s="32">
        <v>0.0</v>
      </c>
      <c r="U49" s="33">
        <f t="shared" si="7"/>
        <v>0</v>
      </c>
      <c r="V49" s="59">
        <v>11.0</v>
      </c>
      <c r="W49" s="58">
        <v>0.0</v>
      </c>
      <c r="X49" s="58">
        <v>0.0</v>
      </c>
      <c r="Y49" s="58">
        <v>0.0</v>
      </c>
      <c r="Z49" s="58">
        <v>0.0</v>
      </c>
      <c r="AA49" s="32">
        <v>0.0</v>
      </c>
      <c r="AB49" s="33">
        <f t="shared" si="8"/>
        <v>11</v>
      </c>
      <c r="AC49" s="60">
        <f t="shared" ref="AC49:AF49" si="104">SUM(H49+O49+V49)</f>
        <v>11</v>
      </c>
      <c r="AD49" s="60">
        <f t="shared" si="104"/>
        <v>4</v>
      </c>
      <c r="AE49" s="60">
        <f t="shared" si="104"/>
        <v>0</v>
      </c>
      <c r="AF49" s="60">
        <f t="shared" si="104"/>
        <v>0</v>
      </c>
      <c r="AG49" s="61">
        <f t="shared" si="10"/>
        <v>15</v>
      </c>
      <c r="AH49" s="61">
        <f t="shared" ref="AH49:AI49" si="105">SUM(L49+S49+Z49)</f>
        <v>0</v>
      </c>
      <c r="AI49" s="61">
        <f t="shared" si="105"/>
        <v>0</v>
      </c>
      <c r="AJ49" s="62">
        <f t="shared" si="12"/>
        <v>0</v>
      </c>
      <c r="AK49" s="62">
        <f t="shared" si="65"/>
        <v>0</v>
      </c>
      <c r="AL49" s="61">
        <f t="shared" si="14"/>
        <v>15</v>
      </c>
      <c r="AM49" s="32">
        <v>0.0</v>
      </c>
      <c r="AN49" s="61">
        <f t="shared" si="15"/>
        <v>15</v>
      </c>
      <c r="AO49" s="36">
        <v>0.0</v>
      </c>
      <c r="AP49" s="63">
        <f t="shared" si="16"/>
        <v>15</v>
      </c>
      <c r="AQ49" s="64"/>
      <c r="AR49" s="2"/>
      <c r="AS49" s="39"/>
    </row>
    <row r="50" ht="14.25" customHeight="1">
      <c r="A50" s="25"/>
      <c r="B50" s="73" t="s">
        <v>48</v>
      </c>
      <c r="C50" s="84" t="s">
        <v>104</v>
      </c>
      <c r="D50" s="42">
        <f t="shared" si="61"/>
        <v>14</v>
      </c>
      <c r="E50" s="43">
        <f t="shared" si="62"/>
        <v>19</v>
      </c>
      <c r="F50" s="90">
        <v>29.0</v>
      </c>
      <c r="G50" s="44">
        <f t="shared" si="5"/>
        <v>-10</v>
      </c>
      <c r="H50" s="54">
        <v>0.0</v>
      </c>
      <c r="I50" s="50">
        <v>8.0</v>
      </c>
      <c r="J50" s="50">
        <v>0.0</v>
      </c>
      <c r="K50" s="50">
        <v>0.0</v>
      </c>
      <c r="L50" s="50">
        <v>0.0</v>
      </c>
      <c r="M50" s="46">
        <v>0.0</v>
      </c>
      <c r="N50" s="47">
        <f t="shared" si="6"/>
        <v>8</v>
      </c>
      <c r="O50" s="49">
        <v>0.0</v>
      </c>
      <c r="P50" s="50">
        <v>0.0</v>
      </c>
      <c r="Q50" s="50">
        <v>0.0</v>
      </c>
      <c r="R50" s="50">
        <v>0.0</v>
      </c>
      <c r="S50" s="50">
        <v>0.0</v>
      </c>
      <c r="T50" s="46">
        <v>0.0</v>
      </c>
      <c r="U50" s="47">
        <f t="shared" si="7"/>
        <v>0</v>
      </c>
      <c r="V50" s="49">
        <v>6.0</v>
      </c>
      <c r="W50" s="50">
        <v>0.0</v>
      </c>
      <c r="X50" s="50">
        <v>0.0</v>
      </c>
      <c r="Y50" s="50">
        <v>0.0</v>
      </c>
      <c r="Z50" s="50">
        <v>0.0</v>
      </c>
      <c r="AA50" s="46">
        <v>0.0</v>
      </c>
      <c r="AB50" s="47">
        <f t="shared" si="8"/>
        <v>6</v>
      </c>
      <c r="AC50" s="49">
        <f t="shared" ref="AC50:AF50" si="106">SUM(H50+O50+V50)</f>
        <v>6</v>
      </c>
      <c r="AD50" s="49">
        <f t="shared" si="106"/>
        <v>8</v>
      </c>
      <c r="AE50" s="49">
        <f t="shared" si="106"/>
        <v>0</v>
      </c>
      <c r="AF50" s="49">
        <f t="shared" si="106"/>
        <v>0</v>
      </c>
      <c r="AG50" s="50">
        <f t="shared" si="10"/>
        <v>14</v>
      </c>
      <c r="AH50" s="50">
        <f t="shared" ref="AH50:AI50" si="107">SUM(L50+S50+Z50)</f>
        <v>0</v>
      </c>
      <c r="AI50" s="50">
        <f t="shared" si="107"/>
        <v>0</v>
      </c>
      <c r="AJ50" s="51">
        <f t="shared" si="12"/>
        <v>0</v>
      </c>
      <c r="AK50" s="51">
        <f t="shared" si="65"/>
        <v>0</v>
      </c>
      <c r="AL50" s="50">
        <f t="shared" si="14"/>
        <v>14</v>
      </c>
      <c r="AM50" s="46">
        <v>0.0</v>
      </c>
      <c r="AN50" s="50">
        <f t="shared" si="15"/>
        <v>14</v>
      </c>
      <c r="AO50" s="52">
        <v>0.0</v>
      </c>
      <c r="AP50" s="53">
        <f t="shared" si="16"/>
        <v>14</v>
      </c>
      <c r="AQ50" s="54"/>
      <c r="AR50" s="2"/>
      <c r="AS50" s="55"/>
    </row>
    <row r="51" ht="14.25" customHeight="1">
      <c r="A51" s="25"/>
      <c r="B51" s="71" t="s">
        <v>55</v>
      </c>
      <c r="C51" s="76" t="s">
        <v>105</v>
      </c>
      <c r="D51" s="28">
        <f t="shared" si="61"/>
        <v>18</v>
      </c>
      <c r="E51" s="29">
        <f t="shared" si="62"/>
        <v>23</v>
      </c>
      <c r="F51" s="91">
        <v>19.0</v>
      </c>
      <c r="G51" s="30">
        <f t="shared" si="5"/>
        <v>4</v>
      </c>
      <c r="H51" s="70">
        <v>3.0</v>
      </c>
      <c r="I51" s="58">
        <v>0.0</v>
      </c>
      <c r="J51" s="58">
        <v>0.0</v>
      </c>
      <c r="K51" s="58">
        <v>0.0</v>
      </c>
      <c r="L51" s="58">
        <v>0.0</v>
      </c>
      <c r="M51" s="32">
        <v>0.0</v>
      </c>
      <c r="N51" s="33">
        <f t="shared" si="6"/>
        <v>3</v>
      </c>
      <c r="O51" s="59">
        <v>0.0</v>
      </c>
      <c r="P51" s="58">
        <v>0.0</v>
      </c>
      <c r="Q51" s="58">
        <v>6.0</v>
      </c>
      <c r="R51" s="58">
        <v>0.0</v>
      </c>
      <c r="S51" s="58">
        <v>0.0</v>
      </c>
      <c r="T51" s="32">
        <v>0.0</v>
      </c>
      <c r="U51" s="33">
        <f t="shared" si="7"/>
        <v>6</v>
      </c>
      <c r="V51" s="59">
        <v>5.0</v>
      </c>
      <c r="W51" s="58">
        <v>0.0</v>
      </c>
      <c r="X51" s="58">
        <v>0.0</v>
      </c>
      <c r="Y51" s="58">
        <v>0.0</v>
      </c>
      <c r="Z51" s="58">
        <v>0.0</v>
      </c>
      <c r="AA51" s="32">
        <v>0.0</v>
      </c>
      <c r="AB51" s="33">
        <f t="shared" si="8"/>
        <v>5</v>
      </c>
      <c r="AC51" s="60">
        <f t="shared" ref="AC51:AF51" si="108">SUM(H51+O51+V51)</f>
        <v>8</v>
      </c>
      <c r="AD51" s="60">
        <f t="shared" si="108"/>
        <v>0</v>
      </c>
      <c r="AE51" s="60">
        <f t="shared" si="108"/>
        <v>6</v>
      </c>
      <c r="AF51" s="60">
        <f t="shared" si="108"/>
        <v>0</v>
      </c>
      <c r="AG51" s="61">
        <f t="shared" si="10"/>
        <v>14</v>
      </c>
      <c r="AH51" s="61">
        <f t="shared" ref="AH51:AI51" si="109">SUM(L51+S51+Z51)</f>
        <v>0</v>
      </c>
      <c r="AI51" s="61">
        <f t="shared" si="109"/>
        <v>0</v>
      </c>
      <c r="AJ51" s="62">
        <f t="shared" si="12"/>
        <v>0</v>
      </c>
      <c r="AK51" s="62">
        <f t="shared" si="65"/>
        <v>0</v>
      </c>
      <c r="AL51" s="61">
        <f t="shared" si="14"/>
        <v>14</v>
      </c>
      <c r="AM51" s="57">
        <v>4.0</v>
      </c>
      <c r="AN51" s="61">
        <f t="shared" si="15"/>
        <v>18</v>
      </c>
      <c r="AO51" s="36">
        <v>0.0</v>
      </c>
      <c r="AP51" s="63">
        <f t="shared" si="16"/>
        <v>18</v>
      </c>
      <c r="AQ51" s="64"/>
      <c r="AR51" s="2"/>
      <c r="AS51" s="3"/>
    </row>
    <row r="52" ht="14.25" customHeight="1">
      <c r="A52" s="25"/>
      <c r="B52" s="73" t="s">
        <v>55</v>
      </c>
      <c r="C52" s="77" t="s">
        <v>106</v>
      </c>
      <c r="D52" s="42">
        <f t="shared" si="61"/>
        <v>0</v>
      </c>
      <c r="E52" s="43">
        <f t="shared" si="62"/>
        <v>0</v>
      </c>
      <c r="F52" s="88">
        <v>0.0</v>
      </c>
      <c r="G52" s="44">
        <f t="shared" si="5"/>
        <v>0</v>
      </c>
      <c r="H52" s="67">
        <v>0.0</v>
      </c>
      <c r="I52" s="45">
        <v>0.0</v>
      </c>
      <c r="J52" s="45">
        <v>0.0</v>
      </c>
      <c r="K52" s="45">
        <v>0.0</v>
      </c>
      <c r="L52" s="45">
        <v>0.0</v>
      </c>
      <c r="M52" s="46">
        <v>0.0</v>
      </c>
      <c r="N52" s="47">
        <f t="shared" si="6"/>
        <v>0</v>
      </c>
      <c r="O52" s="48">
        <v>0.0</v>
      </c>
      <c r="P52" s="45">
        <v>0.0</v>
      </c>
      <c r="Q52" s="45">
        <v>0.0</v>
      </c>
      <c r="R52" s="45">
        <v>0.0</v>
      </c>
      <c r="S52" s="45">
        <v>0.0</v>
      </c>
      <c r="T52" s="46">
        <v>0.0</v>
      </c>
      <c r="U52" s="47">
        <f t="shared" si="7"/>
        <v>0</v>
      </c>
      <c r="V52" s="48">
        <v>0.0</v>
      </c>
      <c r="W52" s="45">
        <v>0.0</v>
      </c>
      <c r="X52" s="45">
        <v>0.0</v>
      </c>
      <c r="Y52" s="45">
        <v>0.0</v>
      </c>
      <c r="Z52" s="45">
        <v>0.0</v>
      </c>
      <c r="AA52" s="46">
        <v>0.0</v>
      </c>
      <c r="AB52" s="47">
        <f t="shared" si="8"/>
        <v>0</v>
      </c>
      <c r="AC52" s="49">
        <f t="shared" ref="AC52:AF52" si="110">SUM(H52+O52+V52)</f>
        <v>0</v>
      </c>
      <c r="AD52" s="49">
        <f t="shared" si="110"/>
        <v>0</v>
      </c>
      <c r="AE52" s="49">
        <f t="shared" si="110"/>
        <v>0</v>
      </c>
      <c r="AF52" s="49">
        <f t="shared" si="110"/>
        <v>0</v>
      </c>
      <c r="AG52" s="50">
        <f t="shared" si="10"/>
        <v>0</v>
      </c>
      <c r="AH52" s="50">
        <f t="shared" ref="AH52:AI52" si="111">SUM(L52+S52+Z52)</f>
        <v>0</v>
      </c>
      <c r="AI52" s="50">
        <f t="shared" si="111"/>
        <v>0</v>
      </c>
      <c r="AJ52" s="51">
        <f t="shared" si="12"/>
        <v>0</v>
      </c>
      <c r="AK52" s="51">
        <f t="shared" si="65"/>
        <v>0</v>
      </c>
      <c r="AL52" s="50">
        <f t="shared" si="14"/>
        <v>0</v>
      </c>
      <c r="AM52" s="66">
        <v>0.0</v>
      </c>
      <c r="AN52" s="50">
        <f t="shared" si="15"/>
        <v>0</v>
      </c>
      <c r="AO52" s="52">
        <v>0.0</v>
      </c>
      <c r="AP52" s="53">
        <f t="shared" si="16"/>
        <v>0</v>
      </c>
      <c r="AQ52" s="75" t="s">
        <v>107</v>
      </c>
      <c r="AR52" s="2"/>
      <c r="AS52" s="3"/>
    </row>
    <row r="53" ht="14.25" customHeight="1">
      <c r="A53" s="25"/>
      <c r="B53" s="71" t="s">
        <v>53</v>
      </c>
      <c r="C53" s="76" t="s">
        <v>108</v>
      </c>
      <c r="D53" s="28">
        <f t="shared" si="61"/>
        <v>19</v>
      </c>
      <c r="E53" s="29">
        <f t="shared" si="62"/>
        <v>26</v>
      </c>
      <c r="F53" s="87">
        <v>28.0</v>
      </c>
      <c r="G53" s="30">
        <f t="shared" si="5"/>
        <v>-2</v>
      </c>
      <c r="H53" s="64">
        <v>0.0</v>
      </c>
      <c r="I53" s="61">
        <v>0.0</v>
      </c>
      <c r="J53" s="61">
        <v>0.0</v>
      </c>
      <c r="K53" s="61">
        <v>0.0</v>
      </c>
      <c r="L53" s="61">
        <v>0.0</v>
      </c>
      <c r="M53" s="32">
        <v>0.0</v>
      </c>
      <c r="N53" s="33">
        <f t="shared" si="6"/>
        <v>0</v>
      </c>
      <c r="O53" s="60">
        <v>4.0</v>
      </c>
      <c r="P53" s="61">
        <v>4.0</v>
      </c>
      <c r="Q53" s="61">
        <v>0.0</v>
      </c>
      <c r="R53" s="61">
        <v>0.0</v>
      </c>
      <c r="S53" s="61">
        <v>0.0</v>
      </c>
      <c r="T53" s="32">
        <v>0.0</v>
      </c>
      <c r="U53" s="33">
        <f t="shared" si="7"/>
        <v>8</v>
      </c>
      <c r="V53" s="60">
        <v>11.0</v>
      </c>
      <c r="W53" s="61">
        <v>0.0</v>
      </c>
      <c r="X53" s="61">
        <v>0.0</v>
      </c>
      <c r="Y53" s="61">
        <v>0.0</v>
      </c>
      <c r="Z53" s="61">
        <v>0.0</v>
      </c>
      <c r="AA53" s="32">
        <v>0.0</v>
      </c>
      <c r="AB53" s="33">
        <f t="shared" si="8"/>
        <v>11</v>
      </c>
      <c r="AC53" s="60">
        <f t="shared" ref="AC53:AF53" si="112">SUM(H53+O53+V53)</f>
        <v>15</v>
      </c>
      <c r="AD53" s="60">
        <f t="shared" si="112"/>
        <v>4</v>
      </c>
      <c r="AE53" s="60">
        <f t="shared" si="112"/>
        <v>0</v>
      </c>
      <c r="AF53" s="60">
        <f t="shared" si="112"/>
        <v>0</v>
      </c>
      <c r="AG53" s="61">
        <f t="shared" si="10"/>
        <v>19</v>
      </c>
      <c r="AH53" s="61">
        <f t="shared" ref="AH53:AI53" si="113">SUM(L53+S53+Z53)</f>
        <v>0</v>
      </c>
      <c r="AI53" s="61">
        <f t="shared" si="113"/>
        <v>0</v>
      </c>
      <c r="AJ53" s="62">
        <f t="shared" si="12"/>
        <v>0</v>
      </c>
      <c r="AK53" s="62">
        <f t="shared" si="65"/>
        <v>0</v>
      </c>
      <c r="AL53" s="61">
        <f t="shared" si="14"/>
        <v>19</v>
      </c>
      <c r="AM53" s="32">
        <v>0.0</v>
      </c>
      <c r="AN53" s="61">
        <f t="shared" si="15"/>
        <v>19</v>
      </c>
      <c r="AO53" s="36">
        <v>0.0</v>
      </c>
      <c r="AP53" s="63">
        <f t="shared" si="16"/>
        <v>19</v>
      </c>
      <c r="AQ53" s="64"/>
      <c r="AR53" s="2"/>
      <c r="AS53" s="39"/>
    </row>
    <row r="54" ht="14.25" customHeight="1">
      <c r="A54" s="25"/>
      <c r="B54" s="73" t="s">
        <v>55</v>
      </c>
      <c r="C54" s="77" t="s">
        <v>109</v>
      </c>
      <c r="D54" s="42">
        <f t="shared" si="61"/>
        <v>10</v>
      </c>
      <c r="E54" s="43">
        <f t="shared" si="62"/>
        <v>14</v>
      </c>
      <c r="F54" s="88">
        <v>14.8</v>
      </c>
      <c r="G54" s="44">
        <f t="shared" si="5"/>
        <v>-0.8</v>
      </c>
      <c r="H54" s="67">
        <v>0.0</v>
      </c>
      <c r="I54" s="45">
        <v>0.0</v>
      </c>
      <c r="J54" s="45">
        <v>0.0</v>
      </c>
      <c r="K54" s="45">
        <v>0.0</v>
      </c>
      <c r="L54" s="45">
        <v>0.0</v>
      </c>
      <c r="M54" s="46">
        <v>0.0</v>
      </c>
      <c r="N54" s="47">
        <f t="shared" si="6"/>
        <v>0</v>
      </c>
      <c r="O54" s="48">
        <v>0.0</v>
      </c>
      <c r="P54" s="45">
        <v>4.0</v>
      </c>
      <c r="Q54" s="45">
        <v>0.0</v>
      </c>
      <c r="R54" s="45">
        <v>0.0</v>
      </c>
      <c r="S54" s="45">
        <v>0.0</v>
      </c>
      <c r="T54" s="46">
        <v>0.0</v>
      </c>
      <c r="U54" s="47">
        <f t="shared" si="7"/>
        <v>4</v>
      </c>
      <c r="V54" s="48">
        <v>6.0</v>
      </c>
      <c r="W54" s="45">
        <v>0.0</v>
      </c>
      <c r="X54" s="45">
        <v>0.0</v>
      </c>
      <c r="Y54" s="45">
        <v>0.0</v>
      </c>
      <c r="Z54" s="45">
        <v>0.0</v>
      </c>
      <c r="AA54" s="46">
        <v>0.0</v>
      </c>
      <c r="AB54" s="47">
        <f t="shared" si="8"/>
        <v>6</v>
      </c>
      <c r="AC54" s="49">
        <f t="shared" ref="AC54:AF54" si="114">SUM(H54+O54+V54)</f>
        <v>6</v>
      </c>
      <c r="AD54" s="49">
        <f t="shared" si="114"/>
        <v>4</v>
      </c>
      <c r="AE54" s="49">
        <f t="shared" si="114"/>
        <v>0</v>
      </c>
      <c r="AF54" s="49">
        <f t="shared" si="114"/>
        <v>0</v>
      </c>
      <c r="AG54" s="50">
        <f t="shared" si="10"/>
        <v>10</v>
      </c>
      <c r="AH54" s="50">
        <f t="shared" ref="AH54:AI54" si="115">SUM(L54+S54+Z54)</f>
        <v>0</v>
      </c>
      <c r="AI54" s="50">
        <f t="shared" si="115"/>
        <v>0</v>
      </c>
      <c r="AJ54" s="51">
        <f t="shared" si="12"/>
        <v>0</v>
      </c>
      <c r="AK54" s="51">
        <f t="shared" si="65"/>
        <v>0</v>
      </c>
      <c r="AL54" s="50">
        <f t="shared" si="14"/>
        <v>10</v>
      </c>
      <c r="AM54" s="66">
        <v>0.0</v>
      </c>
      <c r="AN54" s="50">
        <f t="shared" si="15"/>
        <v>10</v>
      </c>
      <c r="AO54" s="52">
        <v>0.0</v>
      </c>
      <c r="AP54" s="53">
        <f t="shared" si="16"/>
        <v>10</v>
      </c>
      <c r="AQ54" s="54"/>
      <c r="AR54" s="2"/>
      <c r="AS54" s="3"/>
    </row>
    <row r="55" ht="14.25" customHeight="1">
      <c r="A55" s="25"/>
      <c r="B55" s="71" t="s">
        <v>64</v>
      </c>
      <c r="C55" s="72" t="s">
        <v>110</v>
      </c>
      <c r="D55" s="28">
        <f t="shared" si="61"/>
        <v>16</v>
      </c>
      <c r="E55" s="29">
        <f t="shared" si="62"/>
        <v>22</v>
      </c>
      <c r="F55" s="91">
        <v>16.8</v>
      </c>
      <c r="G55" s="30">
        <f t="shared" si="5"/>
        <v>5.2</v>
      </c>
      <c r="H55" s="70">
        <v>0.0</v>
      </c>
      <c r="I55" s="58">
        <v>4.0</v>
      </c>
      <c r="J55" s="58">
        <v>4.0</v>
      </c>
      <c r="K55" s="58">
        <v>0.0</v>
      </c>
      <c r="L55" s="58">
        <v>0.0</v>
      </c>
      <c r="M55" s="32">
        <v>0.0</v>
      </c>
      <c r="N55" s="33">
        <f t="shared" si="6"/>
        <v>8</v>
      </c>
      <c r="O55" s="59">
        <v>0.0</v>
      </c>
      <c r="P55" s="58">
        <v>0.0</v>
      </c>
      <c r="Q55" s="58">
        <v>0.0</v>
      </c>
      <c r="R55" s="58">
        <v>0.0</v>
      </c>
      <c r="S55" s="58">
        <v>0.0</v>
      </c>
      <c r="T55" s="32">
        <v>0.0</v>
      </c>
      <c r="U55" s="33">
        <f t="shared" si="7"/>
        <v>0</v>
      </c>
      <c r="V55" s="59">
        <v>0.0</v>
      </c>
      <c r="W55" s="58">
        <v>4.0</v>
      </c>
      <c r="X55" s="58">
        <v>4.0</v>
      </c>
      <c r="Y55" s="58">
        <v>0.0</v>
      </c>
      <c r="Z55" s="58">
        <v>0.0</v>
      </c>
      <c r="AA55" s="32">
        <v>0.0</v>
      </c>
      <c r="AB55" s="33">
        <f t="shared" si="8"/>
        <v>8</v>
      </c>
      <c r="AC55" s="60">
        <f t="shared" ref="AC55:AF55" si="116">SUM(H55+O55+V55)</f>
        <v>0</v>
      </c>
      <c r="AD55" s="60">
        <f t="shared" si="116"/>
        <v>8</v>
      </c>
      <c r="AE55" s="60">
        <f t="shared" si="116"/>
        <v>8</v>
      </c>
      <c r="AF55" s="60">
        <f t="shared" si="116"/>
        <v>0</v>
      </c>
      <c r="AG55" s="61">
        <f t="shared" si="10"/>
        <v>16</v>
      </c>
      <c r="AH55" s="61">
        <f t="shared" ref="AH55:AI55" si="117">SUM(L55+S55+Z55)</f>
        <v>0</v>
      </c>
      <c r="AI55" s="61">
        <f t="shared" si="117"/>
        <v>0</v>
      </c>
      <c r="AJ55" s="62">
        <f t="shared" si="12"/>
        <v>0</v>
      </c>
      <c r="AK55" s="62">
        <f t="shared" si="65"/>
        <v>0</v>
      </c>
      <c r="AL55" s="61">
        <f t="shared" si="14"/>
        <v>16</v>
      </c>
      <c r="AM55" s="32">
        <v>0.0</v>
      </c>
      <c r="AN55" s="61">
        <f t="shared" si="15"/>
        <v>16</v>
      </c>
      <c r="AO55" s="36">
        <v>0.0</v>
      </c>
      <c r="AP55" s="63">
        <f t="shared" si="16"/>
        <v>16</v>
      </c>
      <c r="AQ55" s="92"/>
      <c r="AR55" s="2"/>
      <c r="AS55" s="39"/>
    </row>
    <row r="56" ht="14.25" customHeight="1">
      <c r="A56" s="25"/>
      <c r="B56" s="73" t="s">
        <v>61</v>
      </c>
      <c r="C56" s="77" t="s">
        <v>111</v>
      </c>
      <c r="D56" s="42">
        <f t="shared" si="61"/>
        <v>18</v>
      </c>
      <c r="E56" s="43">
        <f t="shared" si="62"/>
        <v>25</v>
      </c>
      <c r="F56" s="90">
        <v>33.5</v>
      </c>
      <c r="G56" s="44">
        <f t="shared" si="5"/>
        <v>-8.5</v>
      </c>
      <c r="H56" s="54">
        <v>0.0</v>
      </c>
      <c r="I56" s="50">
        <v>10.0</v>
      </c>
      <c r="J56" s="50">
        <v>0.0</v>
      </c>
      <c r="K56" s="50">
        <v>0.0</v>
      </c>
      <c r="L56" s="50">
        <v>0.0</v>
      </c>
      <c r="M56" s="46">
        <v>0.0</v>
      </c>
      <c r="N56" s="47">
        <f t="shared" si="6"/>
        <v>10</v>
      </c>
      <c r="O56" s="49">
        <v>0.0</v>
      </c>
      <c r="P56" s="50">
        <v>0.0</v>
      </c>
      <c r="Q56" s="50">
        <v>0.0</v>
      </c>
      <c r="R56" s="50">
        <v>0.0</v>
      </c>
      <c r="S56" s="50">
        <v>0.0</v>
      </c>
      <c r="T56" s="46">
        <v>0.0</v>
      </c>
      <c r="U56" s="47">
        <f t="shared" si="7"/>
        <v>0</v>
      </c>
      <c r="V56" s="49">
        <v>0.0</v>
      </c>
      <c r="W56" s="50">
        <v>8.0</v>
      </c>
      <c r="X56" s="50">
        <v>0.0</v>
      </c>
      <c r="Y56" s="50">
        <v>0.0</v>
      </c>
      <c r="Z56" s="50">
        <v>0.0</v>
      </c>
      <c r="AA56" s="46">
        <v>0.0</v>
      </c>
      <c r="AB56" s="47">
        <f t="shared" si="8"/>
        <v>8</v>
      </c>
      <c r="AC56" s="49">
        <f t="shared" ref="AC56:AF56" si="118">SUM(H56+O56+V56)</f>
        <v>0</v>
      </c>
      <c r="AD56" s="49">
        <f t="shared" si="118"/>
        <v>18</v>
      </c>
      <c r="AE56" s="49">
        <f t="shared" si="118"/>
        <v>0</v>
      </c>
      <c r="AF56" s="49">
        <f t="shared" si="118"/>
        <v>0</v>
      </c>
      <c r="AG56" s="50">
        <f t="shared" si="10"/>
        <v>18</v>
      </c>
      <c r="AH56" s="50">
        <f t="shared" ref="AH56:AI56" si="119">SUM(L56+S56+Z56)</f>
        <v>0</v>
      </c>
      <c r="AI56" s="50">
        <f t="shared" si="119"/>
        <v>0</v>
      </c>
      <c r="AJ56" s="51">
        <f t="shared" si="12"/>
        <v>0</v>
      </c>
      <c r="AK56" s="51">
        <f t="shared" si="65"/>
        <v>0</v>
      </c>
      <c r="AL56" s="50">
        <f t="shared" si="14"/>
        <v>18</v>
      </c>
      <c r="AM56" s="66">
        <f>IFERROR(VLOOKUP(C56,Coord_disc_2018!$A:$B,2,0),0)</f>
        <v>0</v>
      </c>
      <c r="AN56" s="50">
        <f t="shared" si="15"/>
        <v>18</v>
      </c>
      <c r="AO56" s="69">
        <f>IFERROR(18*VLOOKUP(C56,'Conversão_2019'!$B:$G,6,0),0)</f>
        <v>0</v>
      </c>
      <c r="AP56" s="53">
        <f t="shared" si="16"/>
        <v>18</v>
      </c>
      <c r="AQ56" s="54"/>
      <c r="AR56" s="2"/>
      <c r="AS56" s="55"/>
    </row>
    <row r="57" ht="14.25" customHeight="1">
      <c r="A57" s="25"/>
      <c r="B57" s="71" t="s">
        <v>112</v>
      </c>
      <c r="C57" s="76" t="s">
        <v>113</v>
      </c>
      <c r="D57" s="28">
        <f t="shared" si="61"/>
        <v>16</v>
      </c>
      <c r="E57" s="29">
        <f t="shared" si="62"/>
        <v>22</v>
      </c>
      <c r="F57" s="87">
        <v>16.0</v>
      </c>
      <c r="G57" s="30">
        <f t="shared" si="5"/>
        <v>6</v>
      </c>
      <c r="H57" s="70">
        <v>0.0</v>
      </c>
      <c r="I57" s="58">
        <v>0.0</v>
      </c>
      <c r="J57" s="58">
        <v>0.0</v>
      </c>
      <c r="K57" s="58">
        <v>0.0</v>
      </c>
      <c r="L57" s="58">
        <v>0.0</v>
      </c>
      <c r="M57" s="32">
        <v>0.0</v>
      </c>
      <c r="N57" s="33">
        <f t="shared" si="6"/>
        <v>0</v>
      </c>
      <c r="O57" s="59">
        <v>0.0</v>
      </c>
      <c r="P57" s="58">
        <v>4.0</v>
      </c>
      <c r="Q57" s="58">
        <v>0.0</v>
      </c>
      <c r="R57" s="58">
        <v>0.0</v>
      </c>
      <c r="S57" s="58">
        <v>0.0</v>
      </c>
      <c r="T57" s="32">
        <v>0.0</v>
      </c>
      <c r="U57" s="33">
        <f t="shared" si="7"/>
        <v>4</v>
      </c>
      <c r="V57" s="59">
        <v>0.0</v>
      </c>
      <c r="W57" s="58">
        <v>8.0</v>
      </c>
      <c r="X57" s="58">
        <v>4.0</v>
      </c>
      <c r="Y57" s="58">
        <v>0.0</v>
      </c>
      <c r="Z57" s="58">
        <v>0.0</v>
      </c>
      <c r="AA57" s="32">
        <v>0.0</v>
      </c>
      <c r="AB57" s="33">
        <f t="shared" si="8"/>
        <v>12</v>
      </c>
      <c r="AC57" s="60">
        <f t="shared" ref="AC57:AF57" si="120">SUM(H57+O57+V57)</f>
        <v>0</v>
      </c>
      <c r="AD57" s="60">
        <f t="shared" si="120"/>
        <v>12</v>
      </c>
      <c r="AE57" s="60">
        <f t="shared" si="120"/>
        <v>4</v>
      </c>
      <c r="AF57" s="60">
        <f t="shared" si="120"/>
        <v>0</v>
      </c>
      <c r="AG57" s="61">
        <f t="shared" si="10"/>
        <v>16</v>
      </c>
      <c r="AH57" s="61">
        <f t="shared" ref="AH57:AI57" si="121">SUM(L57+S57+Z57)</f>
        <v>0</v>
      </c>
      <c r="AI57" s="61">
        <f t="shared" si="121"/>
        <v>0</v>
      </c>
      <c r="AJ57" s="62">
        <f t="shared" si="12"/>
        <v>0</v>
      </c>
      <c r="AK57" s="62">
        <f t="shared" si="65"/>
        <v>0</v>
      </c>
      <c r="AL57" s="61">
        <f t="shared" si="14"/>
        <v>16</v>
      </c>
      <c r="AM57" s="32">
        <v>0.0</v>
      </c>
      <c r="AN57" s="61">
        <f t="shared" si="15"/>
        <v>16</v>
      </c>
      <c r="AO57" s="36">
        <v>0.0</v>
      </c>
      <c r="AP57" s="63">
        <f t="shared" si="16"/>
        <v>16</v>
      </c>
      <c r="AQ57" s="64"/>
      <c r="AR57" s="2"/>
      <c r="AS57" s="39"/>
    </row>
    <row r="58" ht="14.25" customHeight="1">
      <c r="A58" s="25"/>
      <c r="B58" s="73" t="s">
        <v>48</v>
      </c>
      <c r="C58" s="84" t="s">
        <v>114</v>
      </c>
      <c r="D58" s="42">
        <f t="shared" si="61"/>
        <v>3.5</v>
      </c>
      <c r="E58" s="43">
        <f t="shared" si="62"/>
        <v>6.5</v>
      </c>
      <c r="F58" s="90">
        <v>0.20000000000000284</v>
      </c>
      <c r="G58" s="44">
        <f t="shared" si="5"/>
        <v>6.3</v>
      </c>
      <c r="H58" s="54">
        <v>2.0</v>
      </c>
      <c r="I58" s="50">
        <v>0.0</v>
      </c>
      <c r="J58" s="50">
        <v>0.0</v>
      </c>
      <c r="K58" s="50">
        <v>0.0</v>
      </c>
      <c r="L58" s="50">
        <v>0.0</v>
      </c>
      <c r="M58" s="46">
        <v>0.0</v>
      </c>
      <c r="N58" s="47">
        <f t="shared" si="6"/>
        <v>2</v>
      </c>
      <c r="O58" s="49">
        <v>0.0</v>
      </c>
      <c r="P58" s="50">
        <v>0.0</v>
      </c>
      <c r="Q58" s="50">
        <v>0.0</v>
      </c>
      <c r="R58" s="50">
        <v>0.0</v>
      </c>
      <c r="S58" s="50">
        <v>0.0</v>
      </c>
      <c r="T58" s="46">
        <v>0.0</v>
      </c>
      <c r="U58" s="47">
        <f t="shared" si="7"/>
        <v>0</v>
      </c>
      <c r="V58" s="49">
        <v>0.0</v>
      </c>
      <c r="W58" s="50">
        <v>0.0</v>
      </c>
      <c r="X58" s="50">
        <v>0.0</v>
      </c>
      <c r="Y58" s="50">
        <v>0.0</v>
      </c>
      <c r="Z58" s="50">
        <v>4.0</v>
      </c>
      <c r="AA58" s="46">
        <v>0.0</v>
      </c>
      <c r="AB58" s="47">
        <f t="shared" si="8"/>
        <v>4</v>
      </c>
      <c r="AC58" s="49">
        <f t="shared" ref="AC58:AF58" si="122">SUM(H58+O58+V58)</f>
        <v>2</v>
      </c>
      <c r="AD58" s="49">
        <f t="shared" si="122"/>
        <v>0</v>
      </c>
      <c r="AE58" s="49">
        <f t="shared" si="122"/>
        <v>0</v>
      </c>
      <c r="AF58" s="49">
        <f t="shared" si="122"/>
        <v>0</v>
      </c>
      <c r="AG58" s="50">
        <f t="shared" si="10"/>
        <v>2</v>
      </c>
      <c r="AH58" s="50">
        <f t="shared" ref="AH58:AI58" si="123">SUM(L58+S58+Z58)</f>
        <v>4</v>
      </c>
      <c r="AI58" s="50">
        <f t="shared" si="123"/>
        <v>0</v>
      </c>
      <c r="AJ58" s="51">
        <f t="shared" si="12"/>
        <v>4</v>
      </c>
      <c r="AK58" s="51">
        <f t="shared" si="65"/>
        <v>1.5</v>
      </c>
      <c r="AL58" s="50">
        <f t="shared" si="14"/>
        <v>3.5</v>
      </c>
      <c r="AM58" s="46">
        <v>0.0</v>
      </c>
      <c r="AN58" s="50">
        <f t="shared" si="15"/>
        <v>3.5</v>
      </c>
      <c r="AO58" s="52">
        <v>0.0</v>
      </c>
      <c r="AP58" s="53">
        <f t="shared" si="16"/>
        <v>3.5</v>
      </c>
      <c r="AQ58" s="54"/>
      <c r="AR58" s="2"/>
      <c r="AS58" s="55"/>
    </row>
    <row r="59" ht="14.25" customHeight="1">
      <c r="A59" s="25"/>
      <c r="B59" s="71" t="s">
        <v>55</v>
      </c>
      <c r="C59" s="76" t="s">
        <v>115</v>
      </c>
      <c r="D59" s="28">
        <f t="shared" si="61"/>
        <v>10</v>
      </c>
      <c r="E59" s="29">
        <f t="shared" si="62"/>
        <v>14</v>
      </c>
      <c r="F59" s="91">
        <v>6.0</v>
      </c>
      <c r="G59" s="30">
        <f t="shared" si="5"/>
        <v>8</v>
      </c>
      <c r="H59" s="70">
        <v>4.0</v>
      </c>
      <c r="I59" s="58">
        <v>6.0</v>
      </c>
      <c r="J59" s="58">
        <v>0.0</v>
      </c>
      <c r="K59" s="58">
        <v>0.0</v>
      </c>
      <c r="L59" s="58">
        <v>0.0</v>
      </c>
      <c r="M59" s="32">
        <v>0.0</v>
      </c>
      <c r="N59" s="33">
        <f t="shared" si="6"/>
        <v>10</v>
      </c>
      <c r="O59" s="59">
        <v>0.0</v>
      </c>
      <c r="P59" s="58">
        <v>0.0</v>
      </c>
      <c r="Q59" s="58">
        <v>0.0</v>
      </c>
      <c r="R59" s="58">
        <v>0.0</v>
      </c>
      <c r="S59" s="58">
        <v>0.0</v>
      </c>
      <c r="T59" s="32">
        <v>0.0</v>
      </c>
      <c r="U59" s="33">
        <f t="shared" si="7"/>
        <v>0</v>
      </c>
      <c r="V59" s="59">
        <v>0.0</v>
      </c>
      <c r="W59" s="58">
        <v>0.0</v>
      </c>
      <c r="X59" s="58">
        <v>0.0</v>
      </c>
      <c r="Y59" s="58">
        <v>0.0</v>
      </c>
      <c r="Z59" s="58">
        <v>0.0</v>
      </c>
      <c r="AA59" s="32">
        <v>0.0</v>
      </c>
      <c r="AB59" s="33">
        <f t="shared" si="8"/>
        <v>0</v>
      </c>
      <c r="AC59" s="60">
        <f t="shared" ref="AC59:AF59" si="124">SUM(H59+O59+V59)</f>
        <v>4</v>
      </c>
      <c r="AD59" s="60">
        <f t="shared" si="124"/>
        <v>6</v>
      </c>
      <c r="AE59" s="60">
        <f t="shared" si="124"/>
        <v>0</v>
      </c>
      <c r="AF59" s="60">
        <f t="shared" si="124"/>
        <v>0</v>
      </c>
      <c r="AG59" s="61">
        <f t="shared" si="10"/>
        <v>10</v>
      </c>
      <c r="AH59" s="61">
        <f t="shared" ref="AH59:AI59" si="125">SUM(L59+S59+Z59)</f>
        <v>0</v>
      </c>
      <c r="AI59" s="61">
        <f t="shared" si="125"/>
        <v>0</v>
      </c>
      <c r="AJ59" s="62">
        <f t="shared" si="12"/>
        <v>0</v>
      </c>
      <c r="AK59" s="62">
        <f t="shared" si="65"/>
        <v>0</v>
      </c>
      <c r="AL59" s="61">
        <f t="shared" si="14"/>
        <v>10</v>
      </c>
      <c r="AM59" s="57">
        <v>0.0</v>
      </c>
      <c r="AN59" s="61">
        <f t="shared" si="15"/>
        <v>10</v>
      </c>
      <c r="AO59" s="36">
        <v>0.0</v>
      </c>
      <c r="AP59" s="63">
        <f t="shared" si="16"/>
        <v>10</v>
      </c>
      <c r="AQ59" s="64"/>
      <c r="AR59" s="2"/>
      <c r="AS59" s="3"/>
    </row>
    <row r="60" ht="14.25" customHeight="1">
      <c r="A60" s="25"/>
      <c r="B60" s="73" t="s">
        <v>58</v>
      </c>
      <c r="C60" s="73" t="s">
        <v>116</v>
      </c>
      <c r="D60" s="42">
        <f t="shared" si="61"/>
        <v>8</v>
      </c>
      <c r="E60" s="43">
        <f t="shared" si="62"/>
        <v>12</v>
      </c>
      <c r="F60" s="90">
        <v>-34.0</v>
      </c>
      <c r="G60" s="44">
        <f t="shared" si="5"/>
        <v>46</v>
      </c>
      <c r="H60" s="67">
        <v>0.0</v>
      </c>
      <c r="I60" s="45">
        <v>4.0</v>
      </c>
      <c r="J60" s="45">
        <v>0.0</v>
      </c>
      <c r="K60" s="45">
        <v>0.0</v>
      </c>
      <c r="L60" s="45">
        <v>0.0</v>
      </c>
      <c r="M60" s="46">
        <v>0.0</v>
      </c>
      <c r="N60" s="47">
        <f t="shared" si="6"/>
        <v>4</v>
      </c>
      <c r="O60" s="48">
        <v>0.0</v>
      </c>
      <c r="P60" s="45">
        <v>4.0</v>
      </c>
      <c r="Q60" s="45">
        <v>0.0</v>
      </c>
      <c r="R60" s="45">
        <v>0.0</v>
      </c>
      <c r="S60" s="45">
        <v>0.0</v>
      </c>
      <c r="T60" s="46">
        <v>0.0</v>
      </c>
      <c r="U60" s="47">
        <f t="shared" si="7"/>
        <v>4</v>
      </c>
      <c r="V60" s="48">
        <v>0.0</v>
      </c>
      <c r="W60" s="45">
        <v>0.0</v>
      </c>
      <c r="X60" s="45">
        <v>0.0</v>
      </c>
      <c r="Y60" s="45">
        <v>0.0</v>
      </c>
      <c r="Z60" s="45">
        <v>0.0</v>
      </c>
      <c r="AA60" s="46">
        <v>0.0</v>
      </c>
      <c r="AB60" s="47">
        <f t="shared" si="8"/>
        <v>0</v>
      </c>
      <c r="AC60" s="49">
        <f t="shared" ref="AC60:AF60" si="126">SUM(H60+O60+V60)</f>
        <v>0</v>
      </c>
      <c r="AD60" s="49">
        <f t="shared" si="126"/>
        <v>8</v>
      </c>
      <c r="AE60" s="49">
        <f t="shared" si="126"/>
        <v>0</v>
      </c>
      <c r="AF60" s="49">
        <f t="shared" si="126"/>
        <v>0</v>
      </c>
      <c r="AG60" s="50">
        <f t="shared" si="10"/>
        <v>8</v>
      </c>
      <c r="AH60" s="50">
        <f t="shared" ref="AH60:AI60" si="127">SUM(L60+S60+Z60)</f>
        <v>0</v>
      </c>
      <c r="AI60" s="50">
        <f t="shared" si="127"/>
        <v>0</v>
      </c>
      <c r="AJ60" s="51">
        <f t="shared" si="12"/>
        <v>0</v>
      </c>
      <c r="AK60" s="51">
        <f t="shared" si="65"/>
        <v>0</v>
      </c>
      <c r="AL60" s="50">
        <f t="shared" si="14"/>
        <v>8</v>
      </c>
      <c r="AM60" s="66">
        <f>IFERROR(VLOOKUP(C60,Coord_disc_2018!$A:$B,2,0),0)</f>
        <v>0</v>
      </c>
      <c r="AN60" s="50">
        <f t="shared" si="15"/>
        <v>8</v>
      </c>
      <c r="AO60" s="52">
        <v>0.0</v>
      </c>
      <c r="AP60" s="53">
        <f t="shared" si="16"/>
        <v>8</v>
      </c>
      <c r="AQ60" s="86"/>
      <c r="AR60" s="2"/>
      <c r="AS60" s="55"/>
    </row>
    <row r="61" ht="14.25" customHeight="1">
      <c r="A61" s="25"/>
      <c r="B61" s="71" t="s">
        <v>55</v>
      </c>
      <c r="C61" s="76" t="s">
        <v>117</v>
      </c>
      <c r="D61" s="28">
        <f t="shared" si="61"/>
        <v>16</v>
      </c>
      <c r="E61" s="29">
        <f t="shared" si="62"/>
        <v>22</v>
      </c>
      <c r="F61" s="91">
        <v>18.5</v>
      </c>
      <c r="G61" s="30">
        <f t="shared" si="5"/>
        <v>3.5</v>
      </c>
      <c r="H61" s="70">
        <v>2.0</v>
      </c>
      <c r="I61" s="58">
        <v>0.0</v>
      </c>
      <c r="J61" s="58">
        <v>4.0</v>
      </c>
      <c r="K61" s="58">
        <v>0.0</v>
      </c>
      <c r="L61" s="58">
        <v>0.0</v>
      </c>
      <c r="M61" s="32">
        <v>0.0</v>
      </c>
      <c r="N61" s="33">
        <f t="shared" si="6"/>
        <v>6</v>
      </c>
      <c r="O61" s="59">
        <v>0.0</v>
      </c>
      <c r="P61" s="58">
        <v>0.0</v>
      </c>
      <c r="Q61" s="58">
        <v>0.0</v>
      </c>
      <c r="R61" s="58">
        <v>0.0</v>
      </c>
      <c r="S61" s="58">
        <v>0.0</v>
      </c>
      <c r="T61" s="32">
        <v>0.0</v>
      </c>
      <c r="U61" s="33">
        <f t="shared" si="7"/>
        <v>0</v>
      </c>
      <c r="V61" s="59">
        <v>4.0</v>
      </c>
      <c r="W61" s="58">
        <v>0.0</v>
      </c>
      <c r="X61" s="58">
        <v>6.0</v>
      </c>
      <c r="Y61" s="58">
        <v>0.0</v>
      </c>
      <c r="Z61" s="58">
        <v>0.0</v>
      </c>
      <c r="AA61" s="32">
        <v>0.0</v>
      </c>
      <c r="AB61" s="33">
        <f t="shared" si="8"/>
        <v>10</v>
      </c>
      <c r="AC61" s="60">
        <f t="shared" ref="AC61:AF61" si="128">SUM(H61+O61+V61)</f>
        <v>6</v>
      </c>
      <c r="AD61" s="60">
        <f t="shared" si="128"/>
        <v>0</v>
      </c>
      <c r="AE61" s="60">
        <f t="shared" si="128"/>
        <v>10</v>
      </c>
      <c r="AF61" s="60">
        <f t="shared" si="128"/>
        <v>0</v>
      </c>
      <c r="AG61" s="61">
        <f t="shared" si="10"/>
        <v>16</v>
      </c>
      <c r="AH61" s="61">
        <f t="shared" ref="AH61:AI61" si="129">SUM(L61+S61+Z61)</f>
        <v>0</v>
      </c>
      <c r="AI61" s="61">
        <f t="shared" si="129"/>
        <v>0</v>
      </c>
      <c r="AJ61" s="62">
        <f t="shared" si="12"/>
        <v>0</v>
      </c>
      <c r="AK61" s="62">
        <f t="shared" si="65"/>
        <v>0</v>
      </c>
      <c r="AL61" s="61">
        <f t="shared" si="14"/>
        <v>16</v>
      </c>
      <c r="AM61" s="57">
        <v>0.0</v>
      </c>
      <c r="AN61" s="61">
        <f t="shared" si="15"/>
        <v>16</v>
      </c>
      <c r="AO61" s="36">
        <v>0.0</v>
      </c>
      <c r="AP61" s="63">
        <f t="shared" si="16"/>
        <v>16</v>
      </c>
      <c r="AQ61" s="64"/>
      <c r="AR61" s="2"/>
      <c r="AS61" s="3"/>
    </row>
    <row r="62" ht="14.25" customHeight="1">
      <c r="A62" s="25"/>
      <c r="B62" s="73" t="s">
        <v>55</v>
      </c>
      <c r="C62" s="77" t="s">
        <v>118</v>
      </c>
      <c r="D62" s="42">
        <f t="shared" si="61"/>
        <v>14</v>
      </c>
      <c r="E62" s="43">
        <f t="shared" si="62"/>
        <v>19</v>
      </c>
      <c r="F62" s="88">
        <v>16.0</v>
      </c>
      <c r="G62" s="44">
        <f t="shared" si="5"/>
        <v>3</v>
      </c>
      <c r="H62" s="67">
        <v>0.0</v>
      </c>
      <c r="I62" s="45">
        <v>0.0</v>
      </c>
      <c r="J62" s="45">
        <v>0.0</v>
      </c>
      <c r="K62" s="45">
        <v>0.0</v>
      </c>
      <c r="L62" s="45">
        <v>0.0</v>
      </c>
      <c r="M62" s="46">
        <v>0.0</v>
      </c>
      <c r="N62" s="47">
        <f t="shared" si="6"/>
        <v>0</v>
      </c>
      <c r="O62" s="48">
        <v>0.0</v>
      </c>
      <c r="P62" s="45">
        <v>6.0</v>
      </c>
      <c r="Q62" s="45">
        <v>0.0</v>
      </c>
      <c r="R62" s="45">
        <v>0.0</v>
      </c>
      <c r="S62" s="45">
        <v>0.0</v>
      </c>
      <c r="T62" s="46">
        <v>0.0</v>
      </c>
      <c r="U62" s="47">
        <f t="shared" si="7"/>
        <v>6</v>
      </c>
      <c r="V62" s="48">
        <v>4.0</v>
      </c>
      <c r="W62" s="45">
        <v>0.0</v>
      </c>
      <c r="X62" s="45">
        <v>4.0</v>
      </c>
      <c r="Y62" s="45">
        <v>0.0</v>
      </c>
      <c r="Z62" s="45">
        <v>0.0</v>
      </c>
      <c r="AA62" s="46">
        <v>0.0</v>
      </c>
      <c r="AB62" s="47">
        <f t="shared" si="8"/>
        <v>8</v>
      </c>
      <c r="AC62" s="49">
        <f t="shared" ref="AC62:AF62" si="130">SUM(H62+O62+V62)</f>
        <v>4</v>
      </c>
      <c r="AD62" s="49">
        <f t="shared" si="130"/>
        <v>6</v>
      </c>
      <c r="AE62" s="49">
        <f t="shared" si="130"/>
        <v>4</v>
      </c>
      <c r="AF62" s="49">
        <f t="shared" si="130"/>
        <v>0</v>
      </c>
      <c r="AG62" s="50">
        <f t="shared" si="10"/>
        <v>14</v>
      </c>
      <c r="AH62" s="50">
        <f t="shared" ref="AH62:AI62" si="131">SUM(L62+S62+Z62)</f>
        <v>0</v>
      </c>
      <c r="AI62" s="50">
        <f t="shared" si="131"/>
        <v>0</v>
      </c>
      <c r="AJ62" s="51">
        <f t="shared" si="12"/>
        <v>0</v>
      </c>
      <c r="AK62" s="51">
        <f t="shared" si="65"/>
        <v>0</v>
      </c>
      <c r="AL62" s="50">
        <f t="shared" si="14"/>
        <v>14</v>
      </c>
      <c r="AM62" s="66">
        <v>0.0</v>
      </c>
      <c r="AN62" s="50">
        <f t="shared" si="15"/>
        <v>14</v>
      </c>
      <c r="AO62" s="52">
        <v>0.0</v>
      </c>
      <c r="AP62" s="53">
        <f t="shared" si="16"/>
        <v>14</v>
      </c>
      <c r="AQ62" s="54"/>
      <c r="AR62" s="2"/>
      <c r="AS62" s="3"/>
    </row>
    <row r="63" ht="14.25" customHeight="1">
      <c r="A63" s="25"/>
      <c r="B63" s="71" t="s">
        <v>51</v>
      </c>
      <c r="C63" s="72" t="s">
        <v>119</v>
      </c>
      <c r="D63" s="28">
        <f t="shared" si="61"/>
        <v>20</v>
      </c>
      <c r="E63" s="29">
        <f t="shared" si="62"/>
        <v>27</v>
      </c>
      <c r="F63" s="87">
        <v>24.0</v>
      </c>
      <c r="G63" s="30">
        <f t="shared" si="5"/>
        <v>3</v>
      </c>
      <c r="H63" s="64">
        <v>0.0</v>
      </c>
      <c r="I63" s="61">
        <v>8.0</v>
      </c>
      <c r="J63" s="61">
        <v>0.0</v>
      </c>
      <c r="K63" s="61">
        <v>0.0</v>
      </c>
      <c r="L63" s="61">
        <v>4.0</v>
      </c>
      <c r="M63" s="32">
        <v>0.0</v>
      </c>
      <c r="N63" s="33">
        <f t="shared" si="6"/>
        <v>12</v>
      </c>
      <c r="O63" s="60">
        <v>0.0</v>
      </c>
      <c r="P63" s="61">
        <v>0.0</v>
      </c>
      <c r="Q63" s="61">
        <v>0.0</v>
      </c>
      <c r="R63" s="61">
        <v>0.0</v>
      </c>
      <c r="S63" s="61">
        <v>0.0</v>
      </c>
      <c r="T63" s="32">
        <v>0.0</v>
      </c>
      <c r="U63" s="33">
        <f t="shared" si="7"/>
        <v>0</v>
      </c>
      <c r="V63" s="60">
        <v>0.0</v>
      </c>
      <c r="W63" s="61">
        <v>4.0</v>
      </c>
      <c r="X63" s="61">
        <v>4.0</v>
      </c>
      <c r="Y63" s="61">
        <v>0.0</v>
      </c>
      <c r="Z63" s="61">
        <v>0.0</v>
      </c>
      <c r="AA63" s="32">
        <v>0.0</v>
      </c>
      <c r="AB63" s="33">
        <f t="shared" si="8"/>
        <v>8</v>
      </c>
      <c r="AC63" s="60">
        <f t="shared" ref="AC63:AF63" si="132">SUM(H63+O63+V63)</f>
        <v>0</v>
      </c>
      <c r="AD63" s="60">
        <f t="shared" si="132"/>
        <v>12</v>
      </c>
      <c r="AE63" s="60">
        <f t="shared" si="132"/>
        <v>4</v>
      </c>
      <c r="AF63" s="60">
        <f t="shared" si="132"/>
        <v>0</v>
      </c>
      <c r="AG63" s="61">
        <f t="shared" si="10"/>
        <v>16</v>
      </c>
      <c r="AH63" s="61">
        <f t="shared" ref="AH63:AI63" si="133">SUM(L63+S63+Z63)</f>
        <v>4</v>
      </c>
      <c r="AI63" s="61">
        <f t="shared" si="133"/>
        <v>0</v>
      </c>
      <c r="AJ63" s="62">
        <f t="shared" si="12"/>
        <v>4</v>
      </c>
      <c r="AK63" s="62">
        <f t="shared" si="65"/>
        <v>4</v>
      </c>
      <c r="AL63" s="61">
        <f t="shared" si="14"/>
        <v>20</v>
      </c>
      <c r="AM63" s="32">
        <v>0.0</v>
      </c>
      <c r="AN63" s="61">
        <f t="shared" si="15"/>
        <v>20</v>
      </c>
      <c r="AO63" s="36">
        <v>0.0</v>
      </c>
      <c r="AP63" s="63">
        <f t="shared" si="16"/>
        <v>20</v>
      </c>
      <c r="AQ63" s="64"/>
      <c r="AR63" s="2"/>
      <c r="AS63" s="39"/>
    </row>
    <row r="64" ht="14.25" customHeight="1">
      <c r="A64" s="25"/>
      <c r="B64" s="73" t="s">
        <v>48</v>
      </c>
      <c r="C64" s="84" t="s">
        <v>120</v>
      </c>
      <c r="D64" s="42">
        <f t="shared" si="61"/>
        <v>12</v>
      </c>
      <c r="E64" s="43">
        <f t="shared" si="62"/>
        <v>16</v>
      </c>
      <c r="F64" s="90">
        <v>14.0</v>
      </c>
      <c r="G64" s="44">
        <f t="shared" si="5"/>
        <v>2</v>
      </c>
      <c r="H64" s="67">
        <v>6.0</v>
      </c>
      <c r="I64" s="45">
        <v>0.0</v>
      </c>
      <c r="J64" s="45">
        <v>0.0</v>
      </c>
      <c r="K64" s="45">
        <v>0.0</v>
      </c>
      <c r="L64" s="45">
        <v>0.0</v>
      </c>
      <c r="M64" s="46">
        <v>0.0</v>
      </c>
      <c r="N64" s="47">
        <f t="shared" si="6"/>
        <v>6</v>
      </c>
      <c r="O64" s="48">
        <v>6.0</v>
      </c>
      <c r="P64" s="45">
        <v>0.0</v>
      </c>
      <c r="Q64" s="45">
        <v>0.0</v>
      </c>
      <c r="R64" s="45">
        <v>0.0</v>
      </c>
      <c r="S64" s="45">
        <v>0.0</v>
      </c>
      <c r="T64" s="46">
        <v>0.0</v>
      </c>
      <c r="U64" s="47">
        <f t="shared" si="7"/>
        <v>6</v>
      </c>
      <c r="V64" s="48">
        <v>0.0</v>
      </c>
      <c r="W64" s="45">
        <v>0.0</v>
      </c>
      <c r="X64" s="45">
        <v>0.0</v>
      </c>
      <c r="Y64" s="45">
        <v>0.0</v>
      </c>
      <c r="Z64" s="45">
        <v>0.0</v>
      </c>
      <c r="AA64" s="46">
        <v>0.0</v>
      </c>
      <c r="AB64" s="47">
        <f t="shared" si="8"/>
        <v>0</v>
      </c>
      <c r="AC64" s="49">
        <f t="shared" ref="AC64:AF64" si="134">SUM(H64+O64+V64)</f>
        <v>12</v>
      </c>
      <c r="AD64" s="49">
        <f t="shared" si="134"/>
        <v>0</v>
      </c>
      <c r="AE64" s="49">
        <f t="shared" si="134"/>
        <v>0</v>
      </c>
      <c r="AF64" s="49">
        <f t="shared" si="134"/>
        <v>0</v>
      </c>
      <c r="AG64" s="50">
        <f t="shared" si="10"/>
        <v>12</v>
      </c>
      <c r="AH64" s="50">
        <f t="shared" ref="AH64:AI64" si="135">SUM(L64+S64+Z64)</f>
        <v>0</v>
      </c>
      <c r="AI64" s="50">
        <f t="shared" si="135"/>
        <v>0</v>
      </c>
      <c r="AJ64" s="51">
        <f t="shared" si="12"/>
        <v>0</v>
      </c>
      <c r="AK64" s="51">
        <f t="shared" si="65"/>
        <v>0</v>
      </c>
      <c r="AL64" s="50">
        <f t="shared" si="14"/>
        <v>12</v>
      </c>
      <c r="AM64" s="46">
        <v>0.0</v>
      </c>
      <c r="AN64" s="50">
        <f t="shared" si="15"/>
        <v>12</v>
      </c>
      <c r="AO64" s="52">
        <v>0.0</v>
      </c>
      <c r="AP64" s="53">
        <f t="shared" si="16"/>
        <v>12</v>
      </c>
      <c r="AQ64" s="54"/>
      <c r="AR64" s="2"/>
      <c r="AS64" s="55"/>
    </row>
    <row r="65" ht="14.25" customHeight="1">
      <c r="A65" s="25"/>
      <c r="B65" s="71" t="s">
        <v>53</v>
      </c>
      <c r="C65" s="93" t="s">
        <v>121</v>
      </c>
      <c r="D65" s="28">
        <f t="shared" si="61"/>
        <v>18</v>
      </c>
      <c r="E65" s="29">
        <f t="shared" si="62"/>
        <v>25</v>
      </c>
      <c r="F65" s="87">
        <v>22.0</v>
      </c>
      <c r="G65" s="30">
        <f t="shared" si="5"/>
        <v>3</v>
      </c>
      <c r="H65" s="70">
        <v>0.0</v>
      </c>
      <c r="I65" s="58">
        <v>0.0</v>
      </c>
      <c r="J65" s="58">
        <v>0.0</v>
      </c>
      <c r="K65" s="58">
        <v>0.0</v>
      </c>
      <c r="L65" s="58">
        <v>4.0</v>
      </c>
      <c r="M65" s="32">
        <v>0.0</v>
      </c>
      <c r="N65" s="33">
        <f t="shared" si="6"/>
        <v>4</v>
      </c>
      <c r="O65" s="59">
        <v>4.0</v>
      </c>
      <c r="P65" s="58">
        <v>0.0</v>
      </c>
      <c r="Q65" s="58">
        <v>4.0</v>
      </c>
      <c r="R65" s="58">
        <v>0.0</v>
      </c>
      <c r="S65" s="58">
        <v>0.0</v>
      </c>
      <c r="T65" s="32">
        <v>0.0</v>
      </c>
      <c r="U65" s="33">
        <f t="shared" si="7"/>
        <v>8</v>
      </c>
      <c r="V65" s="59">
        <v>6.0</v>
      </c>
      <c r="W65" s="58">
        <v>0.0</v>
      </c>
      <c r="X65" s="58">
        <v>0.0</v>
      </c>
      <c r="Y65" s="58">
        <v>0.0</v>
      </c>
      <c r="Z65" s="58">
        <v>0.0</v>
      </c>
      <c r="AA65" s="32">
        <v>0.0</v>
      </c>
      <c r="AB65" s="33">
        <f t="shared" si="8"/>
        <v>6</v>
      </c>
      <c r="AC65" s="60">
        <f t="shared" ref="AC65:AF65" si="136">SUM(H65+O65+V65)</f>
        <v>10</v>
      </c>
      <c r="AD65" s="60">
        <f t="shared" si="136"/>
        <v>0</v>
      </c>
      <c r="AE65" s="60">
        <f t="shared" si="136"/>
        <v>4</v>
      </c>
      <c r="AF65" s="60">
        <f t="shared" si="136"/>
        <v>0</v>
      </c>
      <c r="AG65" s="61">
        <f t="shared" si="10"/>
        <v>14</v>
      </c>
      <c r="AH65" s="61">
        <f t="shared" ref="AH65:AI65" si="137">SUM(L65+S65+Z65)</f>
        <v>4</v>
      </c>
      <c r="AI65" s="61">
        <f t="shared" si="137"/>
        <v>0</v>
      </c>
      <c r="AJ65" s="62">
        <f t="shared" si="12"/>
        <v>4</v>
      </c>
      <c r="AK65" s="62">
        <f t="shared" si="65"/>
        <v>4</v>
      </c>
      <c r="AL65" s="61">
        <f t="shared" si="14"/>
        <v>18</v>
      </c>
      <c r="AM65" s="32">
        <v>0.0</v>
      </c>
      <c r="AN65" s="61">
        <f t="shared" si="15"/>
        <v>18</v>
      </c>
      <c r="AO65" s="36">
        <v>0.0</v>
      </c>
      <c r="AP65" s="63">
        <f t="shared" si="16"/>
        <v>18</v>
      </c>
      <c r="AQ65" s="38"/>
      <c r="AR65" s="2"/>
      <c r="AS65" s="39"/>
    </row>
    <row r="66" ht="14.25" customHeight="1">
      <c r="A66" s="25"/>
      <c r="B66" s="73" t="s">
        <v>48</v>
      </c>
      <c r="C66" s="84" t="s">
        <v>122</v>
      </c>
      <c r="D66" s="42">
        <f t="shared" si="61"/>
        <v>10</v>
      </c>
      <c r="E66" s="43">
        <f t="shared" si="62"/>
        <v>14</v>
      </c>
      <c r="F66" s="90">
        <v>18.0</v>
      </c>
      <c r="G66" s="44">
        <f t="shared" si="5"/>
        <v>-4</v>
      </c>
      <c r="H66" s="54">
        <v>4.0</v>
      </c>
      <c r="I66" s="50">
        <v>6.0</v>
      </c>
      <c r="J66" s="50">
        <v>0.0</v>
      </c>
      <c r="K66" s="50">
        <v>0.0</v>
      </c>
      <c r="L66" s="50">
        <v>0.0</v>
      </c>
      <c r="M66" s="46">
        <v>0.0</v>
      </c>
      <c r="N66" s="47">
        <f t="shared" si="6"/>
        <v>10</v>
      </c>
      <c r="O66" s="49">
        <v>0.0</v>
      </c>
      <c r="P66" s="50">
        <v>0.0</v>
      </c>
      <c r="Q66" s="50">
        <v>0.0</v>
      </c>
      <c r="R66" s="50">
        <v>0.0</v>
      </c>
      <c r="S66" s="50">
        <v>0.0</v>
      </c>
      <c r="T66" s="46">
        <v>0.0</v>
      </c>
      <c r="U66" s="47">
        <f t="shared" si="7"/>
        <v>0</v>
      </c>
      <c r="V66" s="49">
        <v>0.0</v>
      </c>
      <c r="W66" s="50">
        <v>0.0</v>
      </c>
      <c r="X66" s="50">
        <v>0.0</v>
      </c>
      <c r="Y66" s="50">
        <v>0.0</v>
      </c>
      <c r="Z66" s="50">
        <v>0.0</v>
      </c>
      <c r="AA66" s="46">
        <v>0.0</v>
      </c>
      <c r="AB66" s="47">
        <f t="shared" si="8"/>
        <v>0</v>
      </c>
      <c r="AC66" s="49">
        <f t="shared" ref="AC66:AF66" si="138">SUM(H66+O66+V66)</f>
        <v>4</v>
      </c>
      <c r="AD66" s="49">
        <f t="shared" si="138"/>
        <v>6</v>
      </c>
      <c r="AE66" s="49">
        <f t="shared" si="138"/>
        <v>0</v>
      </c>
      <c r="AF66" s="49">
        <f t="shared" si="138"/>
        <v>0</v>
      </c>
      <c r="AG66" s="50">
        <f t="shared" si="10"/>
        <v>10</v>
      </c>
      <c r="AH66" s="50">
        <f t="shared" ref="AH66:AI66" si="139">SUM(L66+S66+Z66)</f>
        <v>0</v>
      </c>
      <c r="AI66" s="50">
        <f t="shared" si="139"/>
        <v>0</v>
      </c>
      <c r="AJ66" s="51">
        <f t="shared" si="12"/>
        <v>0</v>
      </c>
      <c r="AK66" s="51">
        <f t="shared" si="65"/>
        <v>0</v>
      </c>
      <c r="AL66" s="50">
        <f t="shared" si="14"/>
        <v>10</v>
      </c>
      <c r="AM66" s="46">
        <v>0.0</v>
      </c>
      <c r="AN66" s="50">
        <f t="shared" si="15"/>
        <v>10</v>
      </c>
      <c r="AO66" s="52">
        <v>0.0</v>
      </c>
      <c r="AP66" s="53">
        <f t="shared" si="16"/>
        <v>10</v>
      </c>
      <c r="AQ66" s="54"/>
      <c r="AR66" s="2"/>
      <c r="AS66" s="55"/>
    </row>
    <row r="67" ht="14.25" customHeight="1">
      <c r="A67" s="25"/>
      <c r="B67" s="71" t="s">
        <v>48</v>
      </c>
      <c r="C67" s="72" t="s">
        <v>123</v>
      </c>
      <c r="D67" s="28">
        <f t="shared" si="61"/>
        <v>13</v>
      </c>
      <c r="E67" s="29">
        <f t="shared" si="62"/>
        <v>18</v>
      </c>
      <c r="F67" s="87">
        <v>16.0</v>
      </c>
      <c r="G67" s="30">
        <f t="shared" si="5"/>
        <v>2</v>
      </c>
      <c r="H67" s="64">
        <v>6.0</v>
      </c>
      <c r="I67" s="61">
        <v>0.0</v>
      </c>
      <c r="J67" s="61">
        <v>0.0</v>
      </c>
      <c r="K67" s="61">
        <v>0.0</v>
      </c>
      <c r="L67" s="61">
        <v>0.0</v>
      </c>
      <c r="M67" s="32">
        <v>0.0</v>
      </c>
      <c r="N67" s="33">
        <f t="shared" si="6"/>
        <v>6</v>
      </c>
      <c r="O67" s="60">
        <v>7.0</v>
      </c>
      <c r="P67" s="61">
        <v>0.0</v>
      </c>
      <c r="Q67" s="61">
        <v>0.0</v>
      </c>
      <c r="R67" s="61">
        <v>0.0</v>
      </c>
      <c r="S67" s="61">
        <v>0.0</v>
      </c>
      <c r="T67" s="32">
        <v>0.0</v>
      </c>
      <c r="U67" s="33">
        <f t="shared" si="7"/>
        <v>7</v>
      </c>
      <c r="V67" s="60">
        <v>0.0</v>
      </c>
      <c r="W67" s="61">
        <v>0.0</v>
      </c>
      <c r="X67" s="61">
        <v>0.0</v>
      </c>
      <c r="Y67" s="61">
        <v>0.0</v>
      </c>
      <c r="Z67" s="61">
        <v>0.0</v>
      </c>
      <c r="AA67" s="32">
        <v>0.0</v>
      </c>
      <c r="AB67" s="33">
        <f t="shared" si="8"/>
        <v>0</v>
      </c>
      <c r="AC67" s="60">
        <f t="shared" ref="AC67:AF67" si="140">SUM(H67+O67+V67)</f>
        <v>13</v>
      </c>
      <c r="AD67" s="60">
        <f t="shared" si="140"/>
        <v>0</v>
      </c>
      <c r="AE67" s="60">
        <f t="shared" si="140"/>
        <v>0</v>
      </c>
      <c r="AF67" s="60">
        <f t="shared" si="140"/>
        <v>0</v>
      </c>
      <c r="AG67" s="61">
        <f t="shared" si="10"/>
        <v>13</v>
      </c>
      <c r="AH67" s="61">
        <f t="shared" ref="AH67:AI67" si="141">SUM(L67+S67+Z67)</f>
        <v>0</v>
      </c>
      <c r="AI67" s="61">
        <f t="shared" si="141"/>
        <v>0</v>
      </c>
      <c r="AJ67" s="62">
        <f t="shared" si="12"/>
        <v>0</v>
      </c>
      <c r="AK67" s="62">
        <f t="shared" si="65"/>
        <v>0</v>
      </c>
      <c r="AL67" s="61">
        <f t="shared" si="14"/>
        <v>13</v>
      </c>
      <c r="AM67" s="32">
        <v>0.0</v>
      </c>
      <c r="AN67" s="61">
        <f t="shared" si="15"/>
        <v>13</v>
      </c>
      <c r="AO67" s="36">
        <v>0.0</v>
      </c>
      <c r="AP67" s="63">
        <f t="shared" si="16"/>
        <v>13</v>
      </c>
      <c r="AQ67" s="64"/>
      <c r="AR67" s="2"/>
      <c r="AS67" s="39"/>
    </row>
    <row r="68" ht="14.25" customHeight="1">
      <c r="A68" s="25"/>
      <c r="B68" s="73" t="s">
        <v>53</v>
      </c>
      <c r="C68" s="74" t="s">
        <v>124</v>
      </c>
      <c r="D68" s="42">
        <f t="shared" si="61"/>
        <v>14</v>
      </c>
      <c r="E68" s="43">
        <f t="shared" si="62"/>
        <v>19</v>
      </c>
      <c r="F68" s="90">
        <v>23.0</v>
      </c>
      <c r="G68" s="44">
        <f t="shared" si="5"/>
        <v>-4</v>
      </c>
      <c r="H68" s="67">
        <v>0.0</v>
      </c>
      <c r="I68" s="45">
        <v>0.0</v>
      </c>
      <c r="J68" s="45">
        <v>0.0</v>
      </c>
      <c r="K68" s="45">
        <v>0.0</v>
      </c>
      <c r="L68" s="45">
        <v>0.0</v>
      </c>
      <c r="M68" s="46">
        <v>0.0</v>
      </c>
      <c r="N68" s="47">
        <f t="shared" si="6"/>
        <v>0</v>
      </c>
      <c r="O68" s="48">
        <v>4.0</v>
      </c>
      <c r="P68" s="45">
        <v>4.0</v>
      </c>
      <c r="Q68" s="45">
        <v>0.0</v>
      </c>
      <c r="R68" s="45">
        <v>0.0</v>
      </c>
      <c r="S68" s="45">
        <v>0.0</v>
      </c>
      <c r="T68" s="46">
        <v>0.0</v>
      </c>
      <c r="U68" s="47">
        <f t="shared" si="7"/>
        <v>8</v>
      </c>
      <c r="V68" s="48">
        <v>6.0</v>
      </c>
      <c r="W68" s="45">
        <v>0.0</v>
      </c>
      <c r="X68" s="45">
        <v>0.0</v>
      </c>
      <c r="Y68" s="45">
        <v>0.0</v>
      </c>
      <c r="Z68" s="45">
        <v>0.0</v>
      </c>
      <c r="AA68" s="46">
        <v>0.0</v>
      </c>
      <c r="AB68" s="47">
        <f t="shared" si="8"/>
        <v>6</v>
      </c>
      <c r="AC68" s="49">
        <f t="shared" ref="AC68:AF68" si="142">SUM(H68+O68+V68)</f>
        <v>10</v>
      </c>
      <c r="AD68" s="49">
        <f t="shared" si="142"/>
        <v>4</v>
      </c>
      <c r="AE68" s="49">
        <f t="shared" si="142"/>
        <v>0</v>
      </c>
      <c r="AF68" s="49">
        <f t="shared" si="142"/>
        <v>0</v>
      </c>
      <c r="AG68" s="50">
        <f t="shared" si="10"/>
        <v>14</v>
      </c>
      <c r="AH68" s="50">
        <f t="shared" ref="AH68:AI68" si="143">SUM(L68+S68+Z68)</f>
        <v>0</v>
      </c>
      <c r="AI68" s="50">
        <f t="shared" si="143"/>
        <v>0</v>
      </c>
      <c r="AJ68" s="51">
        <f t="shared" si="12"/>
        <v>0</v>
      </c>
      <c r="AK68" s="51">
        <f t="shared" si="65"/>
        <v>0</v>
      </c>
      <c r="AL68" s="50">
        <f t="shared" si="14"/>
        <v>14</v>
      </c>
      <c r="AM68" s="46">
        <v>0.0</v>
      </c>
      <c r="AN68" s="50">
        <f t="shared" si="15"/>
        <v>14</v>
      </c>
      <c r="AO68" s="52">
        <v>0.0</v>
      </c>
      <c r="AP68" s="53">
        <f t="shared" si="16"/>
        <v>14</v>
      </c>
      <c r="AQ68" s="54"/>
      <c r="AR68" s="2"/>
      <c r="AS68" s="55"/>
    </row>
    <row r="69" ht="14.25" customHeight="1">
      <c r="A69" s="25"/>
      <c r="B69" s="71" t="s">
        <v>53</v>
      </c>
      <c r="C69" s="76" t="s">
        <v>125</v>
      </c>
      <c r="D69" s="28">
        <f t="shared" si="61"/>
        <v>16.5</v>
      </c>
      <c r="E69" s="29">
        <f t="shared" si="62"/>
        <v>21.5</v>
      </c>
      <c r="F69" s="87">
        <v>4.199999999999999</v>
      </c>
      <c r="G69" s="30">
        <f t="shared" si="5"/>
        <v>17.3</v>
      </c>
      <c r="H69" s="64">
        <v>0.0</v>
      </c>
      <c r="I69" s="61">
        <v>0.0</v>
      </c>
      <c r="J69" s="61">
        <v>0.0</v>
      </c>
      <c r="K69" s="61">
        <v>0.0</v>
      </c>
      <c r="L69" s="61">
        <v>0.0</v>
      </c>
      <c r="M69" s="32">
        <v>0.0</v>
      </c>
      <c r="N69" s="33">
        <f t="shared" si="6"/>
        <v>0</v>
      </c>
      <c r="O69" s="60">
        <v>11.0</v>
      </c>
      <c r="P69" s="61">
        <v>0.0</v>
      </c>
      <c r="Q69" s="61">
        <v>4.0</v>
      </c>
      <c r="R69" s="61">
        <v>0.0</v>
      </c>
      <c r="S69" s="61">
        <v>0.0</v>
      </c>
      <c r="T69" s="32">
        <v>0.0</v>
      </c>
      <c r="U69" s="33">
        <f t="shared" si="7"/>
        <v>15</v>
      </c>
      <c r="V69" s="60">
        <v>0.0</v>
      </c>
      <c r="W69" s="61">
        <v>0.0</v>
      </c>
      <c r="X69" s="61">
        <v>0.0</v>
      </c>
      <c r="Y69" s="61">
        <v>0.0</v>
      </c>
      <c r="Z69" s="61">
        <v>0.0</v>
      </c>
      <c r="AA69" s="32">
        <v>0.0</v>
      </c>
      <c r="AB69" s="33">
        <f t="shared" si="8"/>
        <v>0</v>
      </c>
      <c r="AC69" s="60">
        <f t="shared" ref="AC69:AF69" si="144">SUM(H69+O69+V69)</f>
        <v>11</v>
      </c>
      <c r="AD69" s="60">
        <f t="shared" si="144"/>
        <v>0</v>
      </c>
      <c r="AE69" s="60">
        <f t="shared" si="144"/>
        <v>4</v>
      </c>
      <c r="AF69" s="60">
        <f t="shared" si="144"/>
        <v>0</v>
      </c>
      <c r="AG69" s="61">
        <f t="shared" si="10"/>
        <v>15</v>
      </c>
      <c r="AH69" s="61">
        <f t="shared" ref="AH69:AI69" si="145">SUM(L69+S69+Z69)</f>
        <v>0</v>
      </c>
      <c r="AI69" s="61">
        <f t="shared" si="145"/>
        <v>0</v>
      </c>
      <c r="AJ69" s="62">
        <f t="shared" si="12"/>
        <v>0</v>
      </c>
      <c r="AK69" s="62">
        <f t="shared" si="65"/>
        <v>0</v>
      </c>
      <c r="AL69" s="61">
        <f t="shared" si="14"/>
        <v>15</v>
      </c>
      <c r="AM69" s="32">
        <v>1.5</v>
      </c>
      <c r="AN69" s="61">
        <f t="shared" si="15"/>
        <v>16.5</v>
      </c>
      <c r="AO69" s="36">
        <v>0.0</v>
      </c>
      <c r="AP69" s="63">
        <f t="shared" si="16"/>
        <v>16.5</v>
      </c>
      <c r="AQ69" s="64"/>
      <c r="AR69" s="2"/>
      <c r="AS69" s="39"/>
    </row>
    <row r="70" ht="14.25" customHeight="1">
      <c r="A70" s="25"/>
      <c r="B70" s="73" t="s">
        <v>48</v>
      </c>
      <c r="C70" s="84" t="s">
        <v>126</v>
      </c>
      <c r="D70" s="42">
        <f t="shared" si="61"/>
        <v>12</v>
      </c>
      <c r="E70" s="43">
        <f t="shared" si="62"/>
        <v>16</v>
      </c>
      <c r="F70" s="90">
        <v>21.5</v>
      </c>
      <c r="G70" s="44">
        <f t="shared" si="5"/>
        <v>-5.5</v>
      </c>
      <c r="H70" s="54">
        <v>6.0</v>
      </c>
      <c r="I70" s="50">
        <v>0.0</v>
      </c>
      <c r="J70" s="50">
        <v>0.0</v>
      </c>
      <c r="K70" s="50">
        <v>0.0</v>
      </c>
      <c r="L70" s="50">
        <v>0.0</v>
      </c>
      <c r="M70" s="46">
        <v>0.0</v>
      </c>
      <c r="N70" s="47">
        <f t="shared" si="6"/>
        <v>6</v>
      </c>
      <c r="O70" s="49">
        <v>0.0</v>
      </c>
      <c r="P70" s="50">
        <v>0.0</v>
      </c>
      <c r="Q70" s="50">
        <v>0.0</v>
      </c>
      <c r="R70" s="50">
        <v>0.0</v>
      </c>
      <c r="S70" s="50">
        <v>0.0</v>
      </c>
      <c r="T70" s="46">
        <v>0.0</v>
      </c>
      <c r="U70" s="47">
        <f t="shared" si="7"/>
        <v>0</v>
      </c>
      <c r="V70" s="49">
        <v>2.0</v>
      </c>
      <c r="W70" s="50">
        <v>0.0</v>
      </c>
      <c r="X70" s="50">
        <v>4.0</v>
      </c>
      <c r="Y70" s="50">
        <v>0.0</v>
      </c>
      <c r="Z70" s="50">
        <v>0.0</v>
      </c>
      <c r="AA70" s="46">
        <v>0.0</v>
      </c>
      <c r="AB70" s="47">
        <f t="shared" si="8"/>
        <v>6</v>
      </c>
      <c r="AC70" s="49">
        <f t="shared" ref="AC70:AF70" si="146">SUM(H70+O70+V70)</f>
        <v>8</v>
      </c>
      <c r="AD70" s="49">
        <f t="shared" si="146"/>
        <v>0</v>
      </c>
      <c r="AE70" s="49">
        <f t="shared" si="146"/>
        <v>4</v>
      </c>
      <c r="AF70" s="49">
        <f t="shared" si="146"/>
        <v>0</v>
      </c>
      <c r="AG70" s="50">
        <f t="shared" si="10"/>
        <v>12</v>
      </c>
      <c r="AH70" s="50">
        <f t="shared" ref="AH70:AI70" si="147">SUM(L70+S70+Z70)</f>
        <v>0</v>
      </c>
      <c r="AI70" s="50">
        <f t="shared" si="147"/>
        <v>0</v>
      </c>
      <c r="AJ70" s="51">
        <f t="shared" si="12"/>
        <v>0</v>
      </c>
      <c r="AK70" s="51">
        <f t="shared" si="65"/>
        <v>0</v>
      </c>
      <c r="AL70" s="50">
        <f t="shared" si="14"/>
        <v>12</v>
      </c>
      <c r="AM70" s="46">
        <v>0.0</v>
      </c>
      <c r="AN70" s="50">
        <f t="shared" si="15"/>
        <v>12</v>
      </c>
      <c r="AO70" s="52">
        <v>0.0</v>
      </c>
      <c r="AP70" s="53">
        <f t="shared" si="16"/>
        <v>12</v>
      </c>
      <c r="AQ70" s="54"/>
      <c r="AR70" s="2"/>
      <c r="AS70" s="55"/>
    </row>
    <row r="71" ht="14.25" customHeight="1">
      <c r="A71" s="25"/>
      <c r="B71" s="71" t="s">
        <v>48</v>
      </c>
      <c r="C71" s="72" t="s">
        <v>127</v>
      </c>
      <c r="D71" s="28">
        <f t="shared" si="61"/>
        <v>15</v>
      </c>
      <c r="E71" s="29">
        <f t="shared" si="62"/>
        <v>20</v>
      </c>
      <c r="F71" s="87">
        <v>24.0</v>
      </c>
      <c r="G71" s="30">
        <f t="shared" si="5"/>
        <v>-4</v>
      </c>
      <c r="H71" s="64">
        <v>3.0</v>
      </c>
      <c r="I71" s="61">
        <v>0.0</v>
      </c>
      <c r="J71" s="61">
        <v>4.0</v>
      </c>
      <c r="K71" s="61">
        <v>0.0</v>
      </c>
      <c r="L71" s="85">
        <v>2.0</v>
      </c>
      <c r="M71" s="32">
        <v>0.0</v>
      </c>
      <c r="N71" s="33">
        <f t="shared" si="6"/>
        <v>9</v>
      </c>
      <c r="O71" s="60">
        <v>0.0</v>
      </c>
      <c r="P71" s="61">
        <v>0.0</v>
      </c>
      <c r="Q71" s="61">
        <v>0.0</v>
      </c>
      <c r="R71" s="61">
        <v>0.0</v>
      </c>
      <c r="S71" s="61">
        <v>0.0</v>
      </c>
      <c r="T71" s="32">
        <v>0.0</v>
      </c>
      <c r="U71" s="33">
        <f t="shared" si="7"/>
        <v>0</v>
      </c>
      <c r="V71" s="60">
        <v>6.0</v>
      </c>
      <c r="W71" s="61">
        <v>0.0</v>
      </c>
      <c r="X71" s="61">
        <v>0.0</v>
      </c>
      <c r="Y71" s="61">
        <v>0.0</v>
      </c>
      <c r="Z71" s="61">
        <v>0.0</v>
      </c>
      <c r="AA71" s="32">
        <v>0.0</v>
      </c>
      <c r="AB71" s="33">
        <f t="shared" si="8"/>
        <v>6</v>
      </c>
      <c r="AC71" s="60">
        <f t="shared" ref="AC71:AF71" si="148">SUM(H71+O71+V71)</f>
        <v>9</v>
      </c>
      <c r="AD71" s="60">
        <f t="shared" si="148"/>
        <v>0</v>
      </c>
      <c r="AE71" s="60">
        <f t="shared" si="148"/>
        <v>4</v>
      </c>
      <c r="AF71" s="60">
        <f t="shared" si="148"/>
        <v>0</v>
      </c>
      <c r="AG71" s="61">
        <f t="shared" si="10"/>
        <v>13</v>
      </c>
      <c r="AH71" s="61">
        <f t="shared" ref="AH71:AI71" si="149">SUM(L71+S71+Z71)</f>
        <v>2</v>
      </c>
      <c r="AI71" s="61">
        <f t="shared" si="149"/>
        <v>0</v>
      </c>
      <c r="AJ71" s="62">
        <f t="shared" si="12"/>
        <v>2</v>
      </c>
      <c r="AK71" s="62">
        <f t="shared" si="65"/>
        <v>2</v>
      </c>
      <c r="AL71" s="61">
        <f t="shared" si="14"/>
        <v>15</v>
      </c>
      <c r="AM71" s="32">
        <v>0.0</v>
      </c>
      <c r="AN71" s="61">
        <f t="shared" si="15"/>
        <v>15</v>
      </c>
      <c r="AO71" s="36">
        <v>0.0</v>
      </c>
      <c r="AP71" s="63">
        <f t="shared" si="16"/>
        <v>15</v>
      </c>
      <c r="AQ71" s="64"/>
      <c r="AR71" s="2"/>
      <c r="AS71" s="39"/>
    </row>
    <row r="72" ht="14.25" customHeight="1">
      <c r="A72" s="25"/>
      <c r="B72" s="73" t="s">
        <v>53</v>
      </c>
      <c r="C72" s="74" t="s">
        <v>128</v>
      </c>
      <c r="D72" s="42">
        <f t="shared" si="61"/>
        <v>17</v>
      </c>
      <c r="E72" s="43">
        <f t="shared" si="62"/>
        <v>24</v>
      </c>
      <c r="F72" s="90">
        <v>23.0</v>
      </c>
      <c r="G72" s="44">
        <f t="shared" si="5"/>
        <v>1</v>
      </c>
      <c r="H72" s="67">
        <v>6.0</v>
      </c>
      <c r="I72" s="45">
        <v>0.0</v>
      </c>
      <c r="J72" s="45">
        <v>0.0</v>
      </c>
      <c r="K72" s="45">
        <v>0.0</v>
      </c>
      <c r="L72" s="45">
        <v>0.0</v>
      </c>
      <c r="M72" s="46">
        <v>0.0</v>
      </c>
      <c r="N72" s="47">
        <f t="shared" si="6"/>
        <v>6</v>
      </c>
      <c r="O72" s="48">
        <v>3.0</v>
      </c>
      <c r="P72" s="45">
        <v>4.0</v>
      </c>
      <c r="Q72" s="45">
        <v>0.0</v>
      </c>
      <c r="R72" s="45">
        <v>0.0</v>
      </c>
      <c r="S72" s="45">
        <v>0.0</v>
      </c>
      <c r="T72" s="46">
        <v>0.0</v>
      </c>
      <c r="U72" s="47">
        <f t="shared" si="7"/>
        <v>7</v>
      </c>
      <c r="V72" s="48">
        <v>0.0</v>
      </c>
      <c r="W72" s="45">
        <v>4.0</v>
      </c>
      <c r="X72" s="45">
        <v>0.0</v>
      </c>
      <c r="Y72" s="45">
        <v>0.0</v>
      </c>
      <c r="Z72" s="45">
        <v>0.0</v>
      </c>
      <c r="AA72" s="46">
        <v>0.0</v>
      </c>
      <c r="AB72" s="47">
        <f t="shared" si="8"/>
        <v>4</v>
      </c>
      <c r="AC72" s="49">
        <f t="shared" ref="AC72:AF72" si="150">SUM(H72+O72+V72)</f>
        <v>9</v>
      </c>
      <c r="AD72" s="49">
        <f t="shared" si="150"/>
        <v>8</v>
      </c>
      <c r="AE72" s="49">
        <f t="shared" si="150"/>
        <v>0</v>
      </c>
      <c r="AF72" s="49">
        <f t="shared" si="150"/>
        <v>0</v>
      </c>
      <c r="AG72" s="50">
        <f t="shared" si="10"/>
        <v>17</v>
      </c>
      <c r="AH72" s="50">
        <f t="shared" ref="AH72:AI72" si="151">SUM(L72+S72+Z72)</f>
        <v>0</v>
      </c>
      <c r="AI72" s="50">
        <f t="shared" si="151"/>
        <v>0</v>
      </c>
      <c r="AJ72" s="51">
        <f t="shared" si="12"/>
        <v>0</v>
      </c>
      <c r="AK72" s="51">
        <f t="shared" si="65"/>
        <v>0</v>
      </c>
      <c r="AL72" s="50">
        <f t="shared" si="14"/>
        <v>17</v>
      </c>
      <c r="AM72" s="46">
        <v>0.0</v>
      </c>
      <c r="AN72" s="50">
        <f t="shared" si="15"/>
        <v>17</v>
      </c>
      <c r="AO72" s="52">
        <v>0.0</v>
      </c>
      <c r="AP72" s="53">
        <f t="shared" si="16"/>
        <v>17</v>
      </c>
      <c r="AQ72" s="54"/>
      <c r="AR72" s="2"/>
      <c r="AS72" s="55"/>
    </row>
    <row r="73" ht="14.25" customHeight="1">
      <c r="A73" s="25"/>
      <c r="B73" s="71" t="s">
        <v>55</v>
      </c>
      <c r="C73" s="76" t="s">
        <v>129</v>
      </c>
      <c r="D73" s="28">
        <f t="shared" si="61"/>
        <v>14</v>
      </c>
      <c r="E73" s="29">
        <f t="shared" si="62"/>
        <v>20</v>
      </c>
      <c r="F73" s="91">
        <v>17.5</v>
      </c>
      <c r="G73" s="30">
        <f t="shared" si="5"/>
        <v>2.5</v>
      </c>
      <c r="H73" s="70">
        <v>0.0</v>
      </c>
      <c r="I73" s="58">
        <v>4.0</v>
      </c>
      <c r="J73" s="58">
        <v>0.0</v>
      </c>
      <c r="K73" s="58">
        <v>0.0</v>
      </c>
      <c r="L73" s="58">
        <v>0.0</v>
      </c>
      <c r="M73" s="32">
        <v>0.0</v>
      </c>
      <c r="N73" s="33">
        <f t="shared" si="6"/>
        <v>4</v>
      </c>
      <c r="O73" s="59">
        <v>6.0</v>
      </c>
      <c r="P73" s="58">
        <v>0.0</v>
      </c>
      <c r="Q73" s="58">
        <v>0.0</v>
      </c>
      <c r="R73" s="58">
        <v>0.0</v>
      </c>
      <c r="S73" s="58">
        <v>0.0</v>
      </c>
      <c r="T73" s="32">
        <v>0.0</v>
      </c>
      <c r="U73" s="33">
        <f t="shared" si="7"/>
        <v>6</v>
      </c>
      <c r="V73" s="59">
        <v>0.0</v>
      </c>
      <c r="W73" s="58">
        <v>4.0</v>
      </c>
      <c r="X73" s="58">
        <v>0.0</v>
      </c>
      <c r="Y73" s="58">
        <v>0.0</v>
      </c>
      <c r="Z73" s="58">
        <v>0.0</v>
      </c>
      <c r="AA73" s="32">
        <v>0.0</v>
      </c>
      <c r="AB73" s="33">
        <f t="shared" si="8"/>
        <v>4</v>
      </c>
      <c r="AC73" s="60">
        <f t="shared" ref="AC73:AF73" si="152">SUM(H73+O73+V73)</f>
        <v>6</v>
      </c>
      <c r="AD73" s="60">
        <f t="shared" si="152"/>
        <v>8</v>
      </c>
      <c r="AE73" s="60">
        <f t="shared" si="152"/>
        <v>0</v>
      </c>
      <c r="AF73" s="60">
        <f t="shared" si="152"/>
        <v>0</v>
      </c>
      <c r="AG73" s="61">
        <f t="shared" si="10"/>
        <v>14</v>
      </c>
      <c r="AH73" s="61">
        <f t="shared" ref="AH73:AI73" si="153">SUM(L73+S73+Z73)</f>
        <v>0</v>
      </c>
      <c r="AI73" s="61">
        <f t="shared" si="153"/>
        <v>0</v>
      </c>
      <c r="AJ73" s="62">
        <f t="shared" si="12"/>
        <v>0</v>
      </c>
      <c r="AK73" s="62">
        <f t="shared" si="65"/>
        <v>0</v>
      </c>
      <c r="AL73" s="61">
        <f t="shared" si="14"/>
        <v>14</v>
      </c>
      <c r="AM73" s="57">
        <v>0.0</v>
      </c>
      <c r="AN73" s="61">
        <f t="shared" si="15"/>
        <v>14</v>
      </c>
      <c r="AO73" s="36">
        <v>0.0</v>
      </c>
      <c r="AP73" s="63">
        <f t="shared" si="16"/>
        <v>14</v>
      </c>
      <c r="AQ73" s="64"/>
      <c r="AR73" s="2"/>
      <c r="AS73" s="3"/>
    </row>
    <row r="74" ht="14.25" customHeight="1">
      <c r="A74" s="25"/>
      <c r="B74" s="73" t="s">
        <v>53</v>
      </c>
      <c r="C74" s="74" t="s">
        <v>130</v>
      </c>
      <c r="D74" s="42">
        <f t="shared" si="61"/>
        <v>8</v>
      </c>
      <c r="E74" s="43">
        <f t="shared" si="62"/>
        <v>11</v>
      </c>
      <c r="F74" s="90">
        <v>12.0</v>
      </c>
      <c r="G74" s="44">
        <f t="shared" si="5"/>
        <v>-1</v>
      </c>
      <c r="H74" s="67">
        <v>0.0</v>
      </c>
      <c r="I74" s="45">
        <v>0.0</v>
      </c>
      <c r="J74" s="45">
        <v>0.0</v>
      </c>
      <c r="K74" s="45">
        <v>0.0</v>
      </c>
      <c r="L74" s="45">
        <v>0.0</v>
      </c>
      <c r="M74" s="46">
        <v>0.0</v>
      </c>
      <c r="N74" s="47">
        <f t="shared" si="6"/>
        <v>0</v>
      </c>
      <c r="O74" s="48">
        <v>6.0</v>
      </c>
      <c r="P74" s="45">
        <v>0.0</v>
      </c>
      <c r="Q74" s="45">
        <v>0.0</v>
      </c>
      <c r="R74" s="45">
        <v>0.0</v>
      </c>
      <c r="S74" s="45">
        <v>0.0</v>
      </c>
      <c r="T74" s="46">
        <v>0.0</v>
      </c>
      <c r="U74" s="47">
        <f t="shared" si="7"/>
        <v>6</v>
      </c>
      <c r="V74" s="48">
        <v>0.0</v>
      </c>
      <c r="W74" s="45">
        <v>0.0</v>
      </c>
      <c r="X74" s="45">
        <v>0.0</v>
      </c>
      <c r="Y74" s="45">
        <v>0.0</v>
      </c>
      <c r="Z74" s="45">
        <v>2.0</v>
      </c>
      <c r="AA74" s="46">
        <v>0.0</v>
      </c>
      <c r="AB74" s="47">
        <f t="shared" si="8"/>
        <v>2</v>
      </c>
      <c r="AC74" s="49">
        <f t="shared" ref="AC74:AF74" si="154">SUM(H74+O74+V74)</f>
        <v>6</v>
      </c>
      <c r="AD74" s="49">
        <f t="shared" si="154"/>
        <v>0</v>
      </c>
      <c r="AE74" s="49">
        <f t="shared" si="154"/>
        <v>0</v>
      </c>
      <c r="AF74" s="49">
        <f t="shared" si="154"/>
        <v>0</v>
      </c>
      <c r="AG74" s="50">
        <f t="shared" si="10"/>
        <v>6</v>
      </c>
      <c r="AH74" s="50">
        <f t="shared" ref="AH74:AI74" si="155">SUM(L74+S74+Z74)</f>
        <v>2</v>
      </c>
      <c r="AI74" s="50">
        <f t="shared" si="155"/>
        <v>0</v>
      </c>
      <c r="AJ74" s="51">
        <f t="shared" si="12"/>
        <v>2</v>
      </c>
      <c r="AK74" s="51">
        <f t="shared" si="65"/>
        <v>2</v>
      </c>
      <c r="AL74" s="50">
        <f t="shared" si="14"/>
        <v>8</v>
      </c>
      <c r="AM74" s="46">
        <v>0.0</v>
      </c>
      <c r="AN74" s="50">
        <f t="shared" si="15"/>
        <v>8</v>
      </c>
      <c r="AO74" s="52">
        <v>0.0</v>
      </c>
      <c r="AP74" s="53">
        <f t="shared" si="16"/>
        <v>8</v>
      </c>
      <c r="AQ74" s="86"/>
      <c r="AR74" s="2"/>
      <c r="AS74" s="55"/>
    </row>
    <row r="75" ht="14.25" customHeight="1">
      <c r="A75" s="25"/>
      <c r="B75" s="71" t="s">
        <v>53</v>
      </c>
      <c r="C75" s="93" t="s">
        <v>131</v>
      </c>
      <c r="D75" s="28">
        <f t="shared" si="61"/>
        <v>6</v>
      </c>
      <c r="E75" s="29">
        <f t="shared" si="62"/>
        <v>8</v>
      </c>
      <c r="F75" s="87">
        <v>8.0</v>
      </c>
      <c r="G75" s="30">
        <f t="shared" si="5"/>
        <v>0</v>
      </c>
      <c r="H75" s="70">
        <v>0.0</v>
      </c>
      <c r="I75" s="58">
        <v>0.0</v>
      </c>
      <c r="J75" s="58">
        <v>0.0</v>
      </c>
      <c r="K75" s="58">
        <v>0.0</v>
      </c>
      <c r="L75" s="58">
        <v>0.0</v>
      </c>
      <c r="M75" s="32">
        <v>0.0</v>
      </c>
      <c r="N75" s="33">
        <f t="shared" si="6"/>
        <v>0</v>
      </c>
      <c r="O75" s="59">
        <v>0.0</v>
      </c>
      <c r="P75" s="58">
        <v>0.0</v>
      </c>
      <c r="Q75" s="58">
        <v>0.0</v>
      </c>
      <c r="R75" s="58">
        <v>0.0</v>
      </c>
      <c r="S75" s="58">
        <v>0.0</v>
      </c>
      <c r="T75" s="32">
        <v>0.0</v>
      </c>
      <c r="U75" s="33">
        <f t="shared" si="7"/>
        <v>0</v>
      </c>
      <c r="V75" s="59">
        <v>6.0</v>
      </c>
      <c r="W75" s="58">
        <v>0.0</v>
      </c>
      <c r="X75" s="58">
        <v>0.0</v>
      </c>
      <c r="Y75" s="58">
        <v>0.0</v>
      </c>
      <c r="Z75" s="58">
        <v>0.0</v>
      </c>
      <c r="AA75" s="32">
        <v>0.0</v>
      </c>
      <c r="AB75" s="33">
        <f t="shared" si="8"/>
        <v>6</v>
      </c>
      <c r="AC75" s="60">
        <f t="shared" ref="AC75:AF75" si="156">SUM(H75+O75+V75)</f>
        <v>6</v>
      </c>
      <c r="AD75" s="60">
        <f t="shared" si="156"/>
        <v>0</v>
      </c>
      <c r="AE75" s="60">
        <f t="shared" si="156"/>
        <v>0</v>
      </c>
      <c r="AF75" s="60">
        <f t="shared" si="156"/>
        <v>0</v>
      </c>
      <c r="AG75" s="61">
        <f t="shared" si="10"/>
        <v>6</v>
      </c>
      <c r="AH75" s="61">
        <f t="shared" ref="AH75:AI75" si="157">SUM(L75+S75+Z75)</f>
        <v>0</v>
      </c>
      <c r="AI75" s="61">
        <f t="shared" si="157"/>
        <v>0</v>
      </c>
      <c r="AJ75" s="62">
        <f t="shared" si="12"/>
        <v>0</v>
      </c>
      <c r="AK75" s="62">
        <f t="shared" si="65"/>
        <v>0</v>
      </c>
      <c r="AL75" s="61">
        <f t="shared" si="14"/>
        <v>6</v>
      </c>
      <c r="AM75" s="32">
        <v>0.0</v>
      </c>
      <c r="AN75" s="61">
        <f t="shared" si="15"/>
        <v>6</v>
      </c>
      <c r="AO75" s="36">
        <v>0.0</v>
      </c>
      <c r="AP75" s="63">
        <f t="shared" si="16"/>
        <v>6</v>
      </c>
      <c r="AQ75" s="64"/>
      <c r="AR75" s="2"/>
      <c r="AS75" s="39"/>
    </row>
    <row r="76" ht="14.25" customHeight="1">
      <c r="A76" s="25"/>
      <c r="B76" s="73" t="s">
        <v>53</v>
      </c>
      <c r="C76" s="77" t="s">
        <v>132</v>
      </c>
      <c r="D76" s="42">
        <f t="shared" si="61"/>
        <v>0</v>
      </c>
      <c r="E76" s="43">
        <f t="shared" si="62"/>
        <v>0</v>
      </c>
      <c r="F76" s="90">
        <v>0.0</v>
      </c>
      <c r="G76" s="44">
        <f t="shared" si="5"/>
        <v>0</v>
      </c>
      <c r="H76" s="54">
        <v>0.0</v>
      </c>
      <c r="I76" s="50">
        <v>0.0</v>
      </c>
      <c r="J76" s="50">
        <v>0.0</v>
      </c>
      <c r="K76" s="50">
        <v>0.0</v>
      </c>
      <c r="L76" s="50">
        <v>0.0</v>
      </c>
      <c r="M76" s="46">
        <v>0.0</v>
      </c>
      <c r="N76" s="47">
        <f t="shared" si="6"/>
        <v>0</v>
      </c>
      <c r="O76" s="49">
        <v>0.0</v>
      </c>
      <c r="P76" s="50">
        <v>0.0</v>
      </c>
      <c r="Q76" s="50">
        <v>0.0</v>
      </c>
      <c r="R76" s="50">
        <v>0.0</v>
      </c>
      <c r="S76" s="50">
        <v>0.0</v>
      </c>
      <c r="T76" s="46">
        <v>0.0</v>
      </c>
      <c r="U76" s="47">
        <f t="shared" si="7"/>
        <v>0</v>
      </c>
      <c r="V76" s="49">
        <v>0.0</v>
      </c>
      <c r="W76" s="50">
        <v>0.0</v>
      </c>
      <c r="X76" s="50">
        <v>0.0</v>
      </c>
      <c r="Y76" s="50">
        <v>0.0</v>
      </c>
      <c r="Z76" s="50">
        <v>0.0</v>
      </c>
      <c r="AA76" s="46">
        <v>0.0</v>
      </c>
      <c r="AB76" s="47">
        <f t="shared" si="8"/>
        <v>0</v>
      </c>
      <c r="AC76" s="49">
        <f t="shared" ref="AC76:AF76" si="158">SUM(H76+O76+V76)</f>
        <v>0</v>
      </c>
      <c r="AD76" s="49">
        <f t="shared" si="158"/>
        <v>0</v>
      </c>
      <c r="AE76" s="49">
        <f t="shared" si="158"/>
        <v>0</v>
      </c>
      <c r="AF76" s="49">
        <f t="shared" si="158"/>
        <v>0</v>
      </c>
      <c r="AG76" s="50">
        <f t="shared" si="10"/>
        <v>0</v>
      </c>
      <c r="AH76" s="50">
        <f t="shared" ref="AH76:AI76" si="159">SUM(L76+S76+Z76)</f>
        <v>0</v>
      </c>
      <c r="AI76" s="50">
        <f t="shared" si="159"/>
        <v>0</v>
      </c>
      <c r="AJ76" s="51">
        <f t="shared" si="12"/>
        <v>0</v>
      </c>
      <c r="AK76" s="51">
        <f t="shared" si="65"/>
        <v>0</v>
      </c>
      <c r="AL76" s="50">
        <f t="shared" si="14"/>
        <v>0</v>
      </c>
      <c r="AM76" s="46">
        <v>0.0</v>
      </c>
      <c r="AN76" s="50">
        <f t="shared" si="15"/>
        <v>0</v>
      </c>
      <c r="AO76" s="52">
        <v>0.0</v>
      </c>
      <c r="AP76" s="53">
        <f t="shared" si="16"/>
        <v>0</v>
      </c>
      <c r="AQ76" s="75" t="s">
        <v>133</v>
      </c>
      <c r="AR76" s="2"/>
      <c r="AS76" s="55"/>
    </row>
    <row r="77" ht="14.25" customHeight="1">
      <c r="A77" s="25"/>
      <c r="B77" s="71" t="s">
        <v>53</v>
      </c>
      <c r="C77" s="76" t="s">
        <v>134</v>
      </c>
      <c r="D77" s="28">
        <f t="shared" si="61"/>
        <v>19</v>
      </c>
      <c r="E77" s="29">
        <f t="shared" si="62"/>
        <v>26</v>
      </c>
      <c r="F77" s="87">
        <v>24.0</v>
      </c>
      <c r="G77" s="30">
        <f t="shared" si="5"/>
        <v>2</v>
      </c>
      <c r="H77" s="64">
        <v>0.0</v>
      </c>
      <c r="I77" s="61">
        <v>0.0</v>
      </c>
      <c r="J77" s="61">
        <v>6.0</v>
      </c>
      <c r="K77" s="61">
        <v>0.0</v>
      </c>
      <c r="L77" s="61">
        <v>0.0</v>
      </c>
      <c r="M77" s="32">
        <v>0.0</v>
      </c>
      <c r="N77" s="33">
        <f t="shared" si="6"/>
        <v>6</v>
      </c>
      <c r="O77" s="60">
        <v>6.0</v>
      </c>
      <c r="P77" s="61">
        <v>0.0</v>
      </c>
      <c r="Q77" s="61">
        <v>0.0</v>
      </c>
      <c r="R77" s="61">
        <v>0.0</v>
      </c>
      <c r="S77" s="61">
        <v>0.0</v>
      </c>
      <c r="T77" s="32">
        <v>0.0</v>
      </c>
      <c r="U77" s="33">
        <f t="shared" si="7"/>
        <v>6</v>
      </c>
      <c r="V77" s="60">
        <v>7.0</v>
      </c>
      <c r="W77" s="61">
        <v>0.0</v>
      </c>
      <c r="X77" s="61">
        <v>0.0</v>
      </c>
      <c r="Y77" s="61">
        <v>0.0</v>
      </c>
      <c r="Z77" s="61">
        <v>0.0</v>
      </c>
      <c r="AA77" s="32">
        <v>0.0</v>
      </c>
      <c r="AB77" s="33">
        <f t="shared" si="8"/>
        <v>7</v>
      </c>
      <c r="AC77" s="60">
        <f t="shared" ref="AC77:AF77" si="160">SUM(H77+O77+V77)</f>
        <v>13</v>
      </c>
      <c r="AD77" s="60">
        <f t="shared" si="160"/>
        <v>0</v>
      </c>
      <c r="AE77" s="60">
        <f t="shared" si="160"/>
        <v>6</v>
      </c>
      <c r="AF77" s="60">
        <f t="shared" si="160"/>
        <v>0</v>
      </c>
      <c r="AG77" s="61">
        <f t="shared" si="10"/>
        <v>19</v>
      </c>
      <c r="AH77" s="61">
        <f t="shared" ref="AH77:AI77" si="161">SUM(L77+S77+Z77)</f>
        <v>0</v>
      </c>
      <c r="AI77" s="61">
        <f t="shared" si="161"/>
        <v>0</v>
      </c>
      <c r="AJ77" s="62">
        <f t="shared" si="12"/>
        <v>0</v>
      </c>
      <c r="AK77" s="62">
        <f t="shared" si="65"/>
        <v>0</v>
      </c>
      <c r="AL77" s="61">
        <f t="shared" si="14"/>
        <v>19</v>
      </c>
      <c r="AM77" s="32">
        <v>0.0</v>
      </c>
      <c r="AN77" s="61">
        <f t="shared" si="15"/>
        <v>19</v>
      </c>
      <c r="AO77" s="36">
        <v>0.0</v>
      </c>
      <c r="AP77" s="63">
        <f t="shared" si="16"/>
        <v>19</v>
      </c>
      <c r="AQ77" s="64"/>
      <c r="AR77" s="2"/>
      <c r="AS77" s="39"/>
    </row>
    <row r="78" ht="14.25" customHeight="1">
      <c r="A78" s="25"/>
      <c r="B78" s="73" t="s">
        <v>58</v>
      </c>
      <c r="C78" s="73" t="s">
        <v>135</v>
      </c>
      <c r="D78" s="42">
        <f t="shared" si="61"/>
        <v>16</v>
      </c>
      <c r="E78" s="43">
        <f t="shared" si="62"/>
        <v>22</v>
      </c>
      <c r="F78" s="90">
        <v>24.0</v>
      </c>
      <c r="G78" s="44">
        <f t="shared" si="5"/>
        <v>-2</v>
      </c>
      <c r="H78" s="67">
        <v>0.0</v>
      </c>
      <c r="I78" s="45">
        <v>0.0</v>
      </c>
      <c r="J78" s="45">
        <v>0.0</v>
      </c>
      <c r="K78" s="45">
        <v>0.0</v>
      </c>
      <c r="L78" s="45">
        <v>0.0</v>
      </c>
      <c r="M78" s="46">
        <v>0.0</v>
      </c>
      <c r="N78" s="47">
        <f t="shared" si="6"/>
        <v>0</v>
      </c>
      <c r="O78" s="48">
        <v>0.0</v>
      </c>
      <c r="P78" s="45">
        <v>8.0</v>
      </c>
      <c r="Q78" s="45">
        <v>0.0</v>
      </c>
      <c r="R78" s="45">
        <v>0.0</v>
      </c>
      <c r="S78" s="45">
        <v>0.0</v>
      </c>
      <c r="T78" s="46">
        <v>0.0</v>
      </c>
      <c r="U78" s="47">
        <f t="shared" si="7"/>
        <v>8</v>
      </c>
      <c r="V78" s="48">
        <v>0.0</v>
      </c>
      <c r="W78" s="45">
        <v>8.0</v>
      </c>
      <c r="X78" s="45">
        <v>0.0</v>
      </c>
      <c r="Y78" s="45">
        <v>0.0</v>
      </c>
      <c r="Z78" s="45">
        <v>0.0</v>
      </c>
      <c r="AA78" s="46">
        <v>0.0</v>
      </c>
      <c r="AB78" s="47">
        <f t="shared" si="8"/>
        <v>8</v>
      </c>
      <c r="AC78" s="49">
        <f t="shared" ref="AC78:AF78" si="162">SUM(H78+O78+V78)</f>
        <v>0</v>
      </c>
      <c r="AD78" s="49">
        <f t="shared" si="162"/>
        <v>16</v>
      </c>
      <c r="AE78" s="49">
        <f t="shared" si="162"/>
        <v>0</v>
      </c>
      <c r="AF78" s="49">
        <f t="shared" si="162"/>
        <v>0</v>
      </c>
      <c r="AG78" s="50">
        <f t="shared" si="10"/>
        <v>16</v>
      </c>
      <c r="AH78" s="50">
        <f t="shared" ref="AH78:AI78" si="163">SUM(L78+S78+Z78)</f>
        <v>0</v>
      </c>
      <c r="AI78" s="50">
        <f t="shared" si="163"/>
        <v>0</v>
      </c>
      <c r="AJ78" s="51">
        <f t="shared" si="12"/>
        <v>0</v>
      </c>
      <c r="AK78" s="51">
        <f t="shared" si="65"/>
        <v>0</v>
      </c>
      <c r="AL78" s="50">
        <f t="shared" si="14"/>
        <v>16</v>
      </c>
      <c r="AM78" s="66">
        <f>IFERROR(VLOOKUP(C78,Coord_disc_2018!$A:$B,2,0),0)</f>
        <v>0</v>
      </c>
      <c r="AN78" s="50">
        <f t="shared" si="15"/>
        <v>16</v>
      </c>
      <c r="AO78" s="52">
        <v>0.0</v>
      </c>
      <c r="AP78" s="53">
        <f t="shared" si="16"/>
        <v>16</v>
      </c>
      <c r="AQ78" s="54"/>
      <c r="AR78" s="2"/>
      <c r="AS78" s="55"/>
    </row>
    <row r="79" ht="14.25" customHeight="1">
      <c r="A79" s="25"/>
      <c r="B79" s="71" t="s">
        <v>55</v>
      </c>
      <c r="C79" s="76" t="s">
        <v>136</v>
      </c>
      <c r="D79" s="28">
        <f t="shared" si="61"/>
        <v>14</v>
      </c>
      <c r="E79" s="29">
        <f t="shared" si="62"/>
        <v>19</v>
      </c>
      <c r="F79" s="91">
        <v>20.0</v>
      </c>
      <c r="G79" s="30">
        <f t="shared" si="5"/>
        <v>-1</v>
      </c>
      <c r="H79" s="70">
        <v>0.0</v>
      </c>
      <c r="I79" s="58">
        <v>0.0</v>
      </c>
      <c r="J79" s="58">
        <v>0.0</v>
      </c>
      <c r="K79" s="58">
        <v>0.0</v>
      </c>
      <c r="L79" s="58">
        <v>0.0</v>
      </c>
      <c r="M79" s="32">
        <v>0.0</v>
      </c>
      <c r="N79" s="33">
        <f t="shared" si="6"/>
        <v>0</v>
      </c>
      <c r="O79" s="59">
        <v>6.0</v>
      </c>
      <c r="P79" s="58">
        <v>2.0</v>
      </c>
      <c r="Q79" s="58">
        <v>0.0</v>
      </c>
      <c r="R79" s="58">
        <v>0.0</v>
      </c>
      <c r="S79" s="58">
        <v>0.0</v>
      </c>
      <c r="T79" s="32">
        <v>0.0</v>
      </c>
      <c r="U79" s="33">
        <f t="shared" si="7"/>
        <v>8</v>
      </c>
      <c r="V79" s="59">
        <v>0.0</v>
      </c>
      <c r="W79" s="58">
        <v>6.0</v>
      </c>
      <c r="X79" s="58">
        <v>0.0</v>
      </c>
      <c r="Y79" s="58">
        <v>0.0</v>
      </c>
      <c r="Z79" s="58">
        <v>0.0</v>
      </c>
      <c r="AA79" s="32">
        <v>0.0</v>
      </c>
      <c r="AB79" s="33">
        <f t="shared" si="8"/>
        <v>6</v>
      </c>
      <c r="AC79" s="60">
        <f t="shared" ref="AC79:AF79" si="164">SUM(H79+O79+V79)</f>
        <v>6</v>
      </c>
      <c r="AD79" s="60">
        <f t="shared" si="164"/>
        <v>8</v>
      </c>
      <c r="AE79" s="60">
        <f t="shared" si="164"/>
        <v>0</v>
      </c>
      <c r="AF79" s="60">
        <f t="shared" si="164"/>
        <v>0</v>
      </c>
      <c r="AG79" s="61">
        <f t="shared" si="10"/>
        <v>14</v>
      </c>
      <c r="AH79" s="61">
        <f t="shared" ref="AH79:AI79" si="165">SUM(L79+S79+Z79)</f>
        <v>0</v>
      </c>
      <c r="AI79" s="61">
        <f t="shared" si="165"/>
        <v>0</v>
      </c>
      <c r="AJ79" s="62">
        <f t="shared" si="12"/>
        <v>0</v>
      </c>
      <c r="AK79" s="62">
        <f t="shared" si="65"/>
        <v>0</v>
      </c>
      <c r="AL79" s="61">
        <f t="shared" si="14"/>
        <v>14</v>
      </c>
      <c r="AM79" s="57">
        <v>0.0</v>
      </c>
      <c r="AN79" s="61">
        <f t="shared" si="15"/>
        <v>14</v>
      </c>
      <c r="AO79" s="36">
        <v>0.0</v>
      </c>
      <c r="AP79" s="63">
        <f t="shared" si="16"/>
        <v>14</v>
      </c>
      <c r="AQ79" s="64"/>
      <c r="AR79" s="2"/>
      <c r="AS79" s="3"/>
    </row>
    <row r="80" ht="14.25" customHeight="1">
      <c r="A80" s="25"/>
      <c r="B80" s="73" t="s">
        <v>51</v>
      </c>
      <c r="C80" s="84" t="s">
        <v>137</v>
      </c>
      <c r="D80" s="42">
        <f t="shared" si="61"/>
        <v>13</v>
      </c>
      <c r="E80" s="43">
        <f t="shared" si="62"/>
        <v>18</v>
      </c>
      <c r="F80" s="88">
        <v>14.0</v>
      </c>
      <c r="G80" s="44">
        <f t="shared" si="5"/>
        <v>4</v>
      </c>
      <c r="H80" s="54">
        <v>0.0</v>
      </c>
      <c r="I80" s="50">
        <v>2.0</v>
      </c>
      <c r="J80" s="50">
        <v>0.0</v>
      </c>
      <c r="K80" s="50">
        <v>0.0</v>
      </c>
      <c r="L80" s="50">
        <v>0.0</v>
      </c>
      <c r="M80" s="46">
        <v>0.0</v>
      </c>
      <c r="N80" s="47">
        <f t="shared" si="6"/>
        <v>2</v>
      </c>
      <c r="O80" s="49">
        <v>9.0</v>
      </c>
      <c r="P80" s="50">
        <v>0.0</v>
      </c>
      <c r="Q80" s="50">
        <v>0.0</v>
      </c>
      <c r="R80" s="50">
        <v>0.0</v>
      </c>
      <c r="S80" s="50">
        <v>2.0</v>
      </c>
      <c r="T80" s="46">
        <v>0.0</v>
      </c>
      <c r="U80" s="47">
        <f t="shared" si="7"/>
        <v>11</v>
      </c>
      <c r="V80" s="49">
        <v>0.0</v>
      </c>
      <c r="W80" s="50">
        <v>0.0</v>
      </c>
      <c r="X80" s="50">
        <v>0.0</v>
      </c>
      <c r="Y80" s="50">
        <v>0.0</v>
      </c>
      <c r="Z80" s="50">
        <v>0.0</v>
      </c>
      <c r="AA80" s="46">
        <v>0.0</v>
      </c>
      <c r="AB80" s="47">
        <f t="shared" si="8"/>
        <v>0</v>
      </c>
      <c r="AC80" s="49">
        <f t="shared" ref="AC80:AF80" si="166">SUM(H80+O80+V80)</f>
        <v>9</v>
      </c>
      <c r="AD80" s="49">
        <f t="shared" si="166"/>
        <v>2</v>
      </c>
      <c r="AE80" s="49">
        <f t="shared" si="166"/>
        <v>0</v>
      </c>
      <c r="AF80" s="49">
        <f t="shared" si="166"/>
        <v>0</v>
      </c>
      <c r="AG80" s="50">
        <f t="shared" si="10"/>
        <v>11</v>
      </c>
      <c r="AH80" s="50">
        <f t="shared" ref="AH80:AI80" si="167">SUM(L80+S80+Z80)</f>
        <v>2</v>
      </c>
      <c r="AI80" s="50">
        <f t="shared" si="167"/>
        <v>0</v>
      </c>
      <c r="AJ80" s="51">
        <f t="shared" si="12"/>
        <v>2</v>
      </c>
      <c r="AK80" s="51">
        <f t="shared" si="65"/>
        <v>2</v>
      </c>
      <c r="AL80" s="50">
        <f t="shared" si="14"/>
        <v>13</v>
      </c>
      <c r="AM80" s="46">
        <v>0.0</v>
      </c>
      <c r="AN80" s="50">
        <f t="shared" si="15"/>
        <v>13</v>
      </c>
      <c r="AO80" s="52">
        <v>0.0</v>
      </c>
      <c r="AP80" s="53">
        <f t="shared" si="16"/>
        <v>13</v>
      </c>
      <c r="AQ80" s="54"/>
      <c r="AR80" s="2"/>
      <c r="AS80" s="55"/>
    </row>
    <row r="81" ht="14.25" customHeight="1">
      <c r="A81" s="25"/>
      <c r="B81" s="71" t="s">
        <v>48</v>
      </c>
      <c r="C81" s="72" t="s">
        <v>138</v>
      </c>
      <c r="D81" s="28">
        <f t="shared" si="61"/>
        <v>0</v>
      </c>
      <c r="E81" s="29">
        <f t="shared" si="62"/>
        <v>0</v>
      </c>
      <c r="F81" s="87">
        <v>-8.0</v>
      </c>
      <c r="G81" s="30">
        <f t="shared" si="5"/>
        <v>8</v>
      </c>
      <c r="H81" s="64">
        <v>0.0</v>
      </c>
      <c r="I81" s="61">
        <v>0.0</v>
      </c>
      <c r="J81" s="61">
        <v>0.0</v>
      </c>
      <c r="K81" s="61">
        <v>0.0</v>
      </c>
      <c r="L81" s="61">
        <v>0.0</v>
      </c>
      <c r="M81" s="32">
        <v>0.0</v>
      </c>
      <c r="N81" s="33">
        <f t="shared" si="6"/>
        <v>0</v>
      </c>
      <c r="O81" s="60">
        <v>0.0</v>
      </c>
      <c r="P81" s="61">
        <v>0.0</v>
      </c>
      <c r="Q81" s="61">
        <v>0.0</v>
      </c>
      <c r="R81" s="61">
        <v>0.0</v>
      </c>
      <c r="S81" s="61">
        <v>0.0</v>
      </c>
      <c r="T81" s="32">
        <v>0.0</v>
      </c>
      <c r="U81" s="33">
        <f t="shared" si="7"/>
        <v>0</v>
      </c>
      <c r="V81" s="60">
        <v>0.0</v>
      </c>
      <c r="W81" s="61">
        <v>0.0</v>
      </c>
      <c r="X81" s="61">
        <v>0.0</v>
      </c>
      <c r="Y81" s="61">
        <v>0.0</v>
      </c>
      <c r="Z81" s="61">
        <v>0.0</v>
      </c>
      <c r="AA81" s="32">
        <v>0.0</v>
      </c>
      <c r="AB81" s="33">
        <f t="shared" si="8"/>
        <v>0</v>
      </c>
      <c r="AC81" s="60">
        <f t="shared" ref="AC81:AF81" si="168">SUM(H81+O81+V81)</f>
        <v>0</v>
      </c>
      <c r="AD81" s="60">
        <f t="shared" si="168"/>
        <v>0</v>
      </c>
      <c r="AE81" s="60">
        <f t="shared" si="168"/>
        <v>0</v>
      </c>
      <c r="AF81" s="60">
        <f t="shared" si="168"/>
        <v>0</v>
      </c>
      <c r="AG81" s="61">
        <f t="shared" si="10"/>
        <v>0</v>
      </c>
      <c r="AH81" s="61">
        <f t="shared" ref="AH81:AI81" si="169">SUM(L81+S81+Z81)</f>
        <v>0</v>
      </c>
      <c r="AI81" s="61">
        <f t="shared" si="169"/>
        <v>0</v>
      </c>
      <c r="AJ81" s="62">
        <f t="shared" si="12"/>
        <v>0</v>
      </c>
      <c r="AK81" s="62">
        <f t="shared" si="65"/>
        <v>0</v>
      </c>
      <c r="AL81" s="61">
        <f t="shared" si="14"/>
        <v>0</v>
      </c>
      <c r="AM81" s="32">
        <v>0.0</v>
      </c>
      <c r="AN81" s="61">
        <f t="shared" si="15"/>
        <v>0</v>
      </c>
      <c r="AO81" s="36">
        <v>0.0</v>
      </c>
      <c r="AP81" s="63">
        <f t="shared" si="16"/>
        <v>0</v>
      </c>
      <c r="AQ81" s="38" t="s">
        <v>50</v>
      </c>
      <c r="AR81" s="2"/>
      <c r="AS81" s="39"/>
    </row>
    <row r="82" ht="14.25" customHeight="1">
      <c r="A82" s="25"/>
      <c r="B82" s="73" t="s">
        <v>61</v>
      </c>
      <c r="C82" s="77" t="s">
        <v>139</v>
      </c>
      <c r="D82" s="42">
        <f t="shared" si="61"/>
        <v>16</v>
      </c>
      <c r="E82" s="43">
        <f t="shared" si="62"/>
        <v>23</v>
      </c>
      <c r="F82" s="90">
        <v>24.3</v>
      </c>
      <c r="G82" s="44">
        <f t="shared" si="5"/>
        <v>-1.3</v>
      </c>
      <c r="H82" s="54">
        <v>4.0</v>
      </c>
      <c r="I82" s="50">
        <v>0.0</v>
      </c>
      <c r="J82" s="50">
        <v>4.0</v>
      </c>
      <c r="K82" s="50">
        <v>0.0</v>
      </c>
      <c r="L82" s="50">
        <v>0.0</v>
      </c>
      <c r="M82" s="46">
        <v>0.0</v>
      </c>
      <c r="N82" s="47">
        <f t="shared" si="6"/>
        <v>8</v>
      </c>
      <c r="O82" s="49">
        <v>0.0</v>
      </c>
      <c r="P82" s="50">
        <v>4.0</v>
      </c>
      <c r="Q82" s="50">
        <v>0.0</v>
      </c>
      <c r="R82" s="50">
        <v>0.0</v>
      </c>
      <c r="S82" s="50">
        <v>0.0</v>
      </c>
      <c r="T82" s="46">
        <v>0.0</v>
      </c>
      <c r="U82" s="47">
        <f t="shared" si="7"/>
        <v>4</v>
      </c>
      <c r="V82" s="49">
        <v>0.0</v>
      </c>
      <c r="W82" s="50">
        <v>4.0</v>
      </c>
      <c r="X82" s="50">
        <v>0.0</v>
      </c>
      <c r="Y82" s="50">
        <v>0.0</v>
      </c>
      <c r="Z82" s="50">
        <v>0.0</v>
      </c>
      <c r="AA82" s="46">
        <v>0.0</v>
      </c>
      <c r="AB82" s="47">
        <f t="shared" si="8"/>
        <v>4</v>
      </c>
      <c r="AC82" s="49">
        <f t="shared" ref="AC82:AF82" si="170">SUM(H82+O82+V82)</f>
        <v>4</v>
      </c>
      <c r="AD82" s="49">
        <f t="shared" si="170"/>
        <v>8</v>
      </c>
      <c r="AE82" s="49">
        <f t="shared" si="170"/>
        <v>4</v>
      </c>
      <c r="AF82" s="49">
        <f t="shared" si="170"/>
        <v>0</v>
      </c>
      <c r="AG82" s="50">
        <f t="shared" si="10"/>
        <v>16</v>
      </c>
      <c r="AH82" s="50">
        <f t="shared" ref="AH82:AI82" si="171">SUM(L82+S82+Z82)</f>
        <v>0</v>
      </c>
      <c r="AI82" s="50">
        <f t="shared" si="171"/>
        <v>0</v>
      </c>
      <c r="AJ82" s="51">
        <f t="shared" si="12"/>
        <v>0</v>
      </c>
      <c r="AK82" s="51">
        <f t="shared" si="65"/>
        <v>0</v>
      </c>
      <c r="AL82" s="50">
        <f t="shared" si="14"/>
        <v>16</v>
      </c>
      <c r="AM82" s="66">
        <f>IFERROR(VLOOKUP(C82,Coord_disc_2018!$A:$B,2,0),0)</f>
        <v>0</v>
      </c>
      <c r="AN82" s="50">
        <f t="shared" si="15"/>
        <v>16</v>
      </c>
      <c r="AO82" s="52">
        <v>0.0</v>
      </c>
      <c r="AP82" s="53">
        <f t="shared" si="16"/>
        <v>16</v>
      </c>
      <c r="AQ82" s="54"/>
      <c r="AR82" s="2"/>
      <c r="AS82" s="55"/>
    </row>
    <row r="83" ht="14.25" customHeight="1">
      <c r="A83" s="25"/>
      <c r="B83" s="71" t="s">
        <v>48</v>
      </c>
      <c r="C83" s="72" t="s">
        <v>140</v>
      </c>
      <c r="D83" s="28">
        <f t="shared" si="61"/>
        <v>12</v>
      </c>
      <c r="E83" s="29">
        <f t="shared" si="62"/>
        <v>17</v>
      </c>
      <c r="F83" s="87">
        <v>17.8</v>
      </c>
      <c r="G83" s="30">
        <f t="shared" si="5"/>
        <v>-0.8</v>
      </c>
      <c r="H83" s="64">
        <v>5.0</v>
      </c>
      <c r="I83" s="61">
        <v>0.0</v>
      </c>
      <c r="J83" s="61">
        <v>0.0</v>
      </c>
      <c r="K83" s="61">
        <v>0.0</v>
      </c>
      <c r="L83" s="61">
        <v>3.0</v>
      </c>
      <c r="M83" s="32">
        <v>0.0</v>
      </c>
      <c r="N83" s="33">
        <f t="shared" si="6"/>
        <v>8</v>
      </c>
      <c r="O83" s="60">
        <v>0.0</v>
      </c>
      <c r="P83" s="61">
        <v>4.0</v>
      </c>
      <c r="Q83" s="61">
        <v>0.0</v>
      </c>
      <c r="R83" s="61">
        <v>0.0</v>
      </c>
      <c r="S83" s="61">
        <v>0.0</v>
      </c>
      <c r="T83" s="32">
        <v>0.0</v>
      </c>
      <c r="U83" s="33">
        <f t="shared" si="7"/>
        <v>4</v>
      </c>
      <c r="V83" s="60">
        <v>0.0</v>
      </c>
      <c r="W83" s="61">
        <v>0.0</v>
      </c>
      <c r="X83" s="61">
        <v>0.0</v>
      </c>
      <c r="Y83" s="61">
        <v>0.0</v>
      </c>
      <c r="Z83" s="61">
        <v>0.0</v>
      </c>
      <c r="AA83" s="32">
        <v>0.0</v>
      </c>
      <c r="AB83" s="33">
        <f t="shared" si="8"/>
        <v>0</v>
      </c>
      <c r="AC83" s="60">
        <f t="shared" ref="AC83:AF83" si="172">SUM(H83+O83+V83)</f>
        <v>5</v>
      </c>
      <c r="AD83" s="60">
        <f t="shared" si="172"/>
        <v>4</v>
      </c>
      <c r="AE83" s="60">
        <f t="shared" si="172"/>
        <v>0</v>
      </c>
      <c r="AF83" s="60">
        <f t="shared" si="172"/>
        <v>0</v>
      </c>
      <c r="AG83" s="61">
        <f t="shared" si="10"/>
        <v>9</v>
      </c>
      <c r="AH83" s="61">
        <f t="shared" ref="AH83:AI83" si="173">SUM(L83+S83+Z83)</f>
        <v>3</v>
      </c>
      <c r="AI83" s="61">
        <f t="shared" si="173"/>
        <v>0</v>
      </c>
      <c r="AJ83" s="62">
        <f t="shared" si="12"/>
        <v>3</v>
      </c>
      <c r="AK83" s="62">
        <f t="shared" si="65"/>
        <v>3</v>
      </c>
      <c r="AL83" s="61">
        <f t="shared" si="14"/>
        <v>12</v>
      </c>
      <c r="AM83" s="32">
        <v>0.0</v>
      </c>
      <c r="AN83" s="61">
        <f t="shared" si="15"/>
        <v>12</v>
      </c>
      <c r="AO83" s="36">
        <v>0.0</v>
      </c>
      <c r="AP83" s="63">
        <f t="shared" si="16"/>
        <v>12</v>
      </c>
      <c r="AQ83" s="64"/>
      <c r="AR83" s="2"/>
      <c r="AS83" s="39"/>
    </row>
    <row r="84" ht="14.25" customHeight="1">
      <c r="A84" s="25"/>
      <c r="B84" s="73" t="s">
        <v>53</v>
      </c>
      <c r="C84" s="77" t="s">
        <v>141</v>
      </c>
      <c r="D84" s="42">
        <f t="shared" si="61"/>
        <v>16</v>
      </c>
      <c r="E84" s="43">
        <f t="shared" si="62"/>
        <v>22</v>
      </c>
      <c r="F84" s="90">
        <v>23.0</v>
      </c>
      <c r="G84" s="44">
        <f t="shared" si="5"/>
        <v>-1</v>
      </c>
      <c r="H84" s="54">
        <v>0.0</v>
      </c>
      <c r="I84" s="50">
        <v>0.0</v>
      </c>
      <c r="J84" s="50">
        <v>0.0</v>
      </c>
      <c r="K84" s="50">
        <v>0.0</v>
      </c>
      <c r="L84" s="50">
        <v>0.0</v>
      </c>
      <c r="M84" s="46">
        <v>0.0</v>
      </c>
      <c r="N84" s="47">
        <f t="shared" si="6"/>
        <v>0</v>
      </c>
      <c r="O84" s="49">
        <v>6.0</v>
      </c>
      <c r="P84" s="50">
        <v>4.0</v>
      </c>
      <c r="Q84" s="50">
        <v>0.0</v>
      </c>
      <c r="R84" s="50">
        <v>0.0</v>
      </c>
      <c r="S84" s="50">
        <v>0.0</v>
      </c>
      <c r="T84" s="46">
        <v>0.0</v>
      </c>
      <c r="U84" s="47">
        <f t="shared" si="7"/>
        <v>10</v>
      </c>
      <c r="V84" s="49">
        <v>0.0</v>
      </c>
      <c r="W84" s="50">
        <v>6.0</v>
      </c>
      <c r="X84" s="50">
        <v>0.0</v>
      </c>
      <c r="Y84" s="50">
        <v>0.0</v>
      </c>
      <c r="Z84" s="50">
        <v>0.0</v>
      </c>
      <c r="AA84" s="46">
        <v>0.0</v>
      </c>
      <c r="AB84" s="47">
        <f t="shared" si="8"/>
        <v>6</v>
      </c>
      <c r="AC84" s="49">
        <f t="shared" ref="AC84:AF84" si="174">SUM(H84+O84+V84)</f>
        <v>6</v>
      </c>
      <c r="AD84" s="49">
        <f t="shared" si="174"/>
        <v>10</v>
      </c>
      <c r="AE84" s="49">
        <f t="shared" si="174"/>
        <v>0</v>
      </c>
      <c r="AF84" s="49">
        <f t="shared" si="174"/>
        <v>0</v>
      </c>
      <c r="AG84" s="50">
        <f t="shared" si="10"/>
        <v>16</v>
      </c>
      <c r="AH84" s="50">
        <f t="shared" ref="AH84:AI84" si="175">SUM(L84+S84+Z84)</f>
        <v>0</v>
      </c>
      <c r="AI84" s="50">
        <f t="shared" si="175"/>
        <v>0</v>
      </c>
      <c r="AJ84" s="51">
        <f t="shared" si="12"/>
        <v>0</v>
      </c>
      <c r="AK84" s="51">
        <f t="shared" si="65"/>
        <v>0</v>
      </c>
      <c r="AL84" s="50">
        <f t="shared" si="14"/>
        <v>16</v>
      </c>
      <c r="AM84" s="46">
        <v>0.0</v>
      </c>
      <c r="AN84" s="50">
        <f t="shared" si="15"/>
        <v>16</v>
      </c>
      <c r="AO84" s="52">
        <v>0.0</v>
      </c>
      <c r="AP84" s="53">
        <f t="shared" si="16"/>
        <v>16</v>
      </c>
      <c r="AQ84" s="54"/>
      <c r="AR84" s="2"/>
      <c r="AS84" s="55"/>
    </row>
    <row r="85" ht="14.25" customHeight="1">
      <c r="A85" s="25"/>
      <c r="B85" s="71" t="s">
        <v>64</v>
      </c>
      <c r="C85" s="72" t="s">
        <v>142</v>
      </c>
      <c r="D85" s="28">
        <f t="shared" si="61"/>
        <v>9</v>
      </c>
      <c r="E85" s="29">
        <f t="shared" si="62"/>
        <v>12</v>
      </c>
      <c r="F85" s="87">
        <v>15.0</v>
      </c>
      <c r="G85" s="30">
        <f t="shared" si="5"/>
        <v>-3</v>
      </c>
      <c r="H85" s="70">
        <v>0.0</v>
      </c>
      <c r="I85" s="58">
        <v>0.0</v>
      </c>
      <c r="J85" s="58">
        <v>0.0</v>
      </c>
      <c r="K85" s="58">
        <v>0.0</v>
      </c>
      <c r="L85" s="58">
        <v>0.0</v>
      </c>
      <c r="M85" s="32">
        <v>0.0</v>
      </c>
      <c r="N85" s="33">
        <f t="shared" si="6"/>
        <v>0</v>
      </c>
      <c r="O85" s="59">
        <v>3.0</v>
      </c>
      <c r="P85" s="58">
        <v>0.0</v>
      </c>
      <c r="Q85" s="58">
        <v>0.0</v>
      </c>
      <c r="R85" s="58">
        <v>0.0</v>
      </c>
      <c r="S85" s="58">
        <v>0.0</v>
      </c>
      <c r="T85" s="32">
        <v>0.0</v>
      </c>
      <c r="U85" s="33">
        <f t="shared" si="7"/>
        <v>3</v>
      </c>
      <c r="V85" s="59">
        <v>0.0</v>
      </c>
      <c r="W85" s="58">
        <v>5.0</v>
      </c>
      <c r="X85" s="58">
        <v>0.0</v>
      </c>
      <c r="Y85" s="58">
        <v>0.0</v>
      </c>
      <c r="Z85" s="58">
        <v>1.0</v>
      </c>
      <c r="AA85" s="32">
        <v>0.0</v>
      </c>
      <c r="AB85" s="33">
        <f t="shared" si="8"/>
        <v>6</v>
      </c>
      <c r="AC85" s="60">
        <f t="shared" ref="AC85:AF85" si="176">SUM(H85+O85+V85)</f>
        <v>3</v>
      </c>
      <c r="AD85" s="60">
        <f t="shared" si="176"/>
        <v>5</v>
      </c>
      <c r="AE85" s="60">
        <f t="shared" si="176"/>
        <v>0</v>
      </c>
      <c r="AF85" s="60">
        <f t="shared" si="176"/>
        <v>0</v>
      </c>
      <c r="AG85" s="61">
        <f t="shared" si="10"/>
        <v>8</v>
      </c>
      <c r="AH85" s="61">
        <f t="shared" ref="AH85:AI85" si="177">SUM(L85+S85+Z85)</f>
        <v>1</v>
      </c>
      <c r="AI85" s="61">
        <f t="shared" si="177"/>
        <v>0</v>
      </c>
      <c r="AJ85" s="62">
        <f t="shared" si="12"/>
        <v>1</v>
      </c>
      <c r="AK85" s="62">
        <f t="shared" si="65"/>
        <v>1</v>
      </c>
      <c r="AL85" s="61">
        <f t="shared" si="14"/>
        <v>9</v>
      </c>
      <c r="AM85" s="32">
        <v>0.0</v>
      </c>
      <c r="AN85" s="61">
        <f t="shared" si="15"/>
        <v>9</v>
      </c>
      <c r="AO85" s="36">
        <v>0.0</v>
      </c>
      <c r="AP85" s="63">
        <f t="shared" si="16"/>
        <v>9</v>
      </c>
      <c r="AQ85" s="38"/>
      <c r="AR85" s="2"/>
      <c r="AS85" s="39"/>
    </row>
    <row r="86" ht="14.25" customHeight="1">
      <c r="A86" s="25"/>
      <c r="B86" s="73" t="s">
        <v>55</v>
      </c>
      <c r="C86" s="77" t="s">
        <v>143</v>
      </c>
      <c r="D86" s="42">
        <f t="shared" si="61"/>
        <v>15</v>
      </c>
      <c r="E86" s="43">
        <f t="shared" si="62"/>
        <v>19</v>
      </c>
      <c r="F86" s="88">
        <v>20.0</v>
      </c>
      <c r="G86" s="44">
        <f t="shared" si="5"/>
        <v>-1</v>
      </c>
      <c r="H86" s="67">
        <v>0.0</v>
      </c>
      <c r="I86" s="45">
        <v>6.0</v>
      </c>
      <c r="J86" s="45">
        <v>0.0</v>
      </c>
      <c r="K86" s="45">
        <v>0.0</v>
      </c>
      <c r="L86" s="45">
        <v>0.0</v>
      </c>
      <c r="M86" s="46">
        <v>0.0</v>
      </c>
      <c r="N86" s="47">
        <f t="shared" si="6"/>
        <v>6</v>
      </c>
      <c r="O86" s="48">
        <v>0.0</v>
      </c>
      <c r="P86" s="45">
        <v>0.0</v>
      </c>
      <c r="Q86" s="45">
        <v>0.0</v>
      </c>
      <c r="R86" s="45">
        <v>0.0</v>
      </c>
      <c r="S86" s="45">
        <v>0.0</v>
      </c>
      <c r="T86" s="46">
        <v>0.0</v>
      </c>
      <c r="U86" s="47">
        <f t="shared" si="7"/>
        <v>0</v>
      </c>
      <c r="V86" s="48">
        <v>6.0</v>
      </c>
      <c r="W86" s="45">
        <v>0.0</v>
      </c>
      <c r="X86" s="45">
        <v>0.0</v>
      </c>
      <c r="Y86" s="45">
        <v>0.0</v>
      </c>
      <c r="Z86" s="45">
        <v>0.0</v>
      </c>
      <c r="AA86" s="46">
        <v>0.0</v>
      </c>
      <c r="AB86" s="47">
        <f t="shared" si="8"/>
        <v>6</v>
      </c>
      <c r="AC86" s="49">
        <f t="shared" ref="AC86:AF86" si="178">SUM(H86+O86+V86)</f>
        <v>6</v>
      </c>
      <c r="AD86" s="49">
        <f t="shared" si="178"/>
        <v>6</v>
      </c>
      <c r="AE86" s="49">
        <f t="shared" si="178"/>
        <v>0</v>
      </c>
      <c r="AF86" s="49">
        <f t="shared" si="178"/>
        <v>0</v>
      </c>
      <c r="AG86" s="50">
        <f t="shared" si="10"/>
        <v>12</v>
      </c>
      <c r="AH86" s="50">
        <f t="shared" ref="AH86:AI86" si="179">SUM(L86+S86+Z86)</f>
        <v>0</v>
      </c>
      <c r="AI86" s="50">
        <f t="shared" si="179"/>
        <v>0</v>
      </c>
      <c r="AJ86" s="51">
        <f t="shared" si="12"/>
        <v>0</v>
      </c>
      <c r="AK86" s="51">
        <f t="shared" si="65"/>
        <v>0</v>
      </c>
      <c r="AL86" s="50">
        <f t="shared" si="14"/>
        <v>12</v>
      </c>
      <c r="AM86" s="66">
        <v>3.0</v>
      </c>
      <c r="AN86" s="50">
        <f t="shared" si="15"/>
        <v>15</v>
      </c>
      <c r="AO86" s="52">
        <v>0.0</v>
      </c>
      <c r="AP86" s="53">
        <f t="shared" si="16"/>
        <v>15</v>
      </c>
      <c r="AQ86" s="54"/>
      <c r="AR86" s="2"/>
      <c r="AS86" s="3"/>
    </row>
    <row r="87" ht="14.25" customHeight="1">
      <c r="A87" s="25"/>
      <c r="B87" s="71" t="s">
        <v>61</v>
      </c>
      <c r="C87" s="76" t="s">
        <v>144</v>
      </c>
      <c r="D87" s="28">
        <f t="shared" si="61"/>
        <v>16</v>
      </c>
      <c r="E87" s="29">
        <f t="shared" si="62"/>
        <v>22</v>
      </c>
      <c r="F87" s="87">
        <v>24.0</v>
      </c>
      <c r="G87" s="30">
        <f t="shared" si="5"/>
        <v>-2</v>
      </c>
      <c r="H87" s="64">
        <v>4.0</v>
      </c>
      <c r="I87" s="61">
        <v>0.0</v>
      </c>
      <c r="J87" s="61">
        <v>0.0</v>
      </c>
      <c r="K87" s="61">
        <v>0.0</v>
      </c>
      <c r="L87" s="85">
        <v>4.0</v>
      </c>
      <c r="M87" s="32">
        <v>0.0</v>
      </c>
      <c r="N87" s="33">
        <f t="shared" si="6"/>
        <v>8</v>
      </c>
      <c r="O87" s="60">
        <v>0.0</v>
      </c>
      <c r="P87" s="61">
        <v>4.0</v>
      </c>
      <c r="Q87" s="61">
        <v>4.0</v>
      </c>
      <c r="R87" s="61">
        <v>0.0</v>
      </c>
      <c r="S87" s="61">
        <v>0.0</v>
      </c>
      <c r="T87" s="32">
        <v>0.0</v>
      </c>
      <c r="U87" s="33">
        <f t="shared" si="7"/>
        <v>8</v>
      </c>
      <c r="V87" s="60">
        <v>0.0</v>
      </c>
      <c r="W87" s="61">
        <v>0.0</v>
      </c>
      <c r="X87" s="61">
        <v>0.0</v>
      </c>
      <c r="Y87" s="61">
        <v>0.0</v>
      </c>
      <c r="Z87" s="61">
        <v>0.0</v>
      </c>
      <c r="AA87" s="32">
        <v>0.0</v>
      </c>
      <c r="AB87" s="33">
        <f t="shared" si="8"/>
        <v>0</v>
      </c>
      <c r="AC87" s="60">
        <f t="shared" ref="AC87:AF87" si="180">SUM(H87+O87+V87)</f>
        <v>4</v>
      </c>
      <c r="AD87" s="60">
        <f t="shared" si="180"/>
        <v>4</v>
      </c>
      <c r="AE87" s="60">
        <f t="shared" si="180"/>
        <v>4</v>
      </c>
      <c r="AF87" s="60">
        <f t="shared" si="180"/>
        <v>0</v>
      </c>
      <c r="AG87" s="61">
        <f t="shared" si="10"/>
        <v>12</v>
      </c>
      <c r="AH87" s="61">
        <f t="shared" ref="AH87:AI87" si="181">SUM(L87+S87+Z87)</f>
        <v>4</v>
      </c>
      <c r="AI87" s="61">
        <f t="shared" si="181"/>
        <v>0</v>
      </c>
      <c r="AJ87" s="62">
        <f t="shared" si="12"/>
        <v>4</v>
      </c>
      <c r="AK87" s="62">
        <f t="shared" si="65"/>
        <v>4</v>
      </c>
      <c r="AL87" s="61">
        <f t="shared" si="14"/>
        <v>16</v>
      </c>
      <c r="AM87" s="32">
        <v>0.0</v>
      </c>
      <c r="AN87" s="61">
        <f t="shared" si="15"/>
        <v>16</v>
      </c>
      <c r="AO87" s="78">
        <f>IFERROR(18*VLOOKUP(C87,'Conversão_2019'!$B:$G,6,0),0)</f>
        <v>0</v>
      </c>
      <c r="AP87" s="63">
        <f t="shared" si="16"/>
        <v>16</v>
      </c>
      <c r="AQ87" s="64"/>
      <c r="AR87" s="2"/>
      <c r="AS87" s="39"/>
    </row>
    <row r="88" ht="14.25" customHeight="1">
      <c r="A88" s="25"/>
      <c r="B88" s="73" t="s">
        <v>53</v>
      </c>
      <c r="C88" s="77" t="s">
        <v>145</v>
      </c>
      <c r="D88" s="42">
        <f t="shared" si="61"/>
        <v>10</v>
      </c>
      <c r="E88" s="43">
        <f t="shared" si="62"/>
        <v>14</v>
      </c>
      <c r="F88" s="90">
        <v>17.0</v>
      </c>
      <c r="G88" s="44">
        <f t="shared" si="5"/>
        <v>-3</v>
      </c>
      <c r="H88" s="54">
        <v>10.0</v>
      </c>
      <c r="I88" s="50">
        <v>0.0</v>
      </c>
      <c r="J88" s="50">
        <v>0.0</v>
      </c>
      <c r="K88" s="50">
        <v>0.0</v>
      </c>
      <c r="L88" s="50">
        <v>0.0</v>
      </c>
      <c r="M88" s="46">
        <v>0.0</v>
      </c>
      <c r="N88" s="47">
        <f t="shared" si="6"/>
        <v>10</v>
      </c>
      <c r="O88" s="49">
        <v>0.0</v>
      </c>
      <c r="P88" s="50">
        <v>0.0</v>
      </c>
      <c r="Q88" s="50">
        <v>0.0</v>
      </c>
      <c r="R88" s="50">
        <v>0.0</v>
      </c>
      <c r="S88" s="50">
        <v>0.0</v>
      </c>
      <c r="T88" s="46">
        <v>0.0</v>
      </c>
      <c r="U88" s="47">
        <f t="shared" si="7"/>
        <v>0</v>
      </c>
      <c r="V88" s="49">
        <v>0.0</v>
      </c>
      <c r="W88" s="50">
        <v>0.0</v>
      </c>
      <c r="X88" s="50">
        <v>0.0</v>
      </c>
      <c r="Y88" s="50">
        <v>0.0</v>
      </c>
      <c r="Z88" s="50">
        <v>0.0</v>
      </c>
      <c r="AA88" s="46">
        <v>0.0</v>
      </c>
      <c r="AB88" s="47">
        <f t="shared" si="8"/>
        <v>0</v>
      </c>
      <c r="AC88" s="49">
        <f t="shared" ref="AC88:AF88" si="182">SUM(H88+O88+V88)</f>
        <v>10</v>
      </c>
      <c r="AD88" s="49">
        <f t="shared" si="182"/>
        <v>0</v>
      </c>
      <c r="AE88" s="49">
        <f t="shared" si="182"/>
        <v>0</v>
      </c>
      <c r="AF88" s="49">
        <f t="shared" si="182"/>
        <v>0</v>
      </c>
      <c r="AG88" s="50">
        <f t="shared" si="10"/>
        <v>10</v>
      </c>
      <c r="AH88" s="50">
        <f t="shared" ref="AH88:AI88" si="183">SUM(L88+S88+Z88)</f>
        <v>0</v>
      </c>
      <c r="AI88" s="50">
        <f t="shared" si="183"/>
        <v>0</v>
      </c>
      <c r="AJ88" s="51">
        <f t="shared" si="12"/>
        <v>0</v>
      </c>
      <c r="AK88" s="51">
        <f t="shared" si="65"/>
        <v>0</v>
      </c>
      <c r="AL88" s="50">
        <f t="shared" si="14"/>
        <v>10</v>
      </c>
      <c r="AM88" s="46">
        <v>0.0</v>
      </c>
      <c r="AN88" s="50">
        <f t="shared" si="15"/>
        <v>10</v>
      </c>
      <c r="AO88" s="52">
        <v>0.0</v>
      </c>
      <c r="AP88" s="53">
        <f t="shared" si="16"/>
        <v>10</v>
      </c>
      <c r="AQ88" s="54"/>
      <c r="AR88" s="2"/>
      <c r="AS88" s="55"/>
    </row>
    <row r="89" ht="14.25" customHeight="1">
      <c r="A89" s="25"/>
      <c r="B89" s="71" t="s">
        <v>53</v>
      </c>
      <c r="C89" s="93" t="s">
        <v>146</v>
      </c>
      <c r="D89" s="28">
        <f t="shared" si="61"/>
        <v>13</v>
      </c>
      <c r="E89" s="29">
        <f t="shared" si="62"/>
        <v>19</v>
      </c>
      <c r="F89" s="87">
        <v>21.0</v>
      </c>
      <c r="G89" s="30">
        <f t="shared" si="5"/>
        <v>-2</v>
      </c>
      <c r="H89" s="70">
        <v>0.0</v>
      </c>
      <c r="I89" s="58">
        <v>0.0</v>
      </c>
      <c r="J89" s="58">
        <v>4.0</v>
      </c>
      <c r="K89" s="58">
        <v>0.0</v>
      </c>
      <c r="L89" s="58">
        <v>0.0</v>
      </c>
      <c r="M89" s="32">
        <v>0.0</v>
      </c>
      <c r="N89" s="33">
        <f t="shared" si="6"/>
        <v>4</v>
      </c>
      <c r="O89" s="59">
        <v>0.0</v>
      </c>
      <c r="P89" s="58">
        <v>0.0</v>
      </c>
      <c r="Q89" s="58">
        <v>0.0</v>
      </c>
      <c r="R89" s="58">
        <v>0.0</v>
      </c>
      <c r="S89" s="58">
        <v>4.0</v>
      </c>
      <c r="T89" s="32">
        <v>0.0</v>
      </c>
      <c r="U89" s="33">
        <f t="shared" si="7"/>
        <v>4</v>
      </c>
      <c r="V89" s="59">
        <v>6.0</v>
      </c>
      <c r="W89" s="58">
        <v>0.0</v>
      </c>
      <c r="X89" s="58">
        <v>0.0</v>
      </c>
      <c r="Y89" s="58">
        <v>0.0</v>
      </c>
      <c r="Z89" s="58">
        <v>0.0</v>
      </c>
      <c r="AA89" s="32">
        <v>0.0</v>
      </c>
      <c r="AB89" s="33">
        <f t="shared" si="8"/>
        <v>6</v>
      </c>
      <c r="AC89" s="60">
        <f t="shared" ref="AC89:AF89" si="184">SUM(H89+O89+V89)</f>
        <v>6</v>
      </c>
      <c r="AD89" s="60">
        <f t="shared" si="184"/>
        <v>0</v>
      </c>
      <c r="AE89" s="60">
        <f t="shared" si="184"/>
        <v>4</v>
      </c>
      <c r="AF89" s="60">
        <f t="shared" si="184"/>
        <v>0</v>
      </c>
      <c r="AG89" s="61">
        <f t="shared" si="10"/>
        <v>10</v>
      </c>
      <c r="AH89" s="61">
        <f t="shared" ref="AH89:AI89" si="185">SUM(L89+S89+Z89)</f>
        <v>4</v>
      </c>
      <c r="AI89" s="61">
        <f t="shared" si="185"/>
        <v>0</v>
      </c>
      <c r="AJ89" s="62">
        <f t="shared" si="12"/>
        <v>4</v>
      </c>
      <c r="AK89" s="62">
        <f>ROUNDDOWN(IF(AJ89&gt;(0.25*(SUM(AG89:AI89))),(0.25*(SUM(AG89:AI89))),AJ89))</f>
        <v>3</v>
      </c>
      <c r="AL89" s="61">
        <f t="shared" si="14"/>
        <v>13</v>
      </c>
      <c r="AM89" s="32">
        <v>0.0</v>
      </c>
      <c r="AN89" s="61">
        <f t="shared" si="15"/>
        <v>13</v>
      </c>
      <c r="AO89" s="36">
        <v>0.0</v>
      </c>
      <c r="AP89" s="63">
        <f t="shared" si="16"/>
        <v>13</v>
      </c>
      <c r="AQ89" s="64"/>
      <c r="AR89" s="2"/>
      <c r="AS89" s="39"/>
    </row>
    <row r="90" ht="14.25" customHeight="1">
      <c r="A90" s="25"/>
      <c r="B90" s="73" t="s">
        <v>55</v>
      </c>
      <c r="C90" s="77" t="s">
        <v>147</v>
      </c>
      <c r="D90" s="42">
        <f t="shared" si="61"/>
        <v>16</v>
      </c>
      <c r="E90" s="43">
        <f t="shared" si="62"/>
        <v>22</v>
      </c>
      <c r="F90" s="88">
        <v>22.0</v>
      </c>
      <c r="G90" s="44">
        <f t="shared" si="5"/>
        <v>0</v>
      </c>
      <c r="H90" s="67">
        <v>0.0</v>
      </c>
      <c r="I90" s="45">
        <v>0.0</v>
      </c>
      <c r="J90" s="45">
        <v>6.0</v>
      </c>
      <c r="K90" s="45">
        <v>0.0</v>
      </c>
      <c r="L90" s="45">
        <v>0.0</v>
      </c>
      <c r="M90" s="46">
        <v>0.0</v>
      </c>
      <c r="N90" s="47">
        <f t="shared" si="6"/>
        <v>6</v>
      </c>
      <c r="O90" s="48">
        <v>3.0</v>
      </c>
      <c r="P90" s="45">
        <v>0.0</v>
      </c>
      <c r="Q90" s="45">
        <v>0.0</v>
      </c>
      <c r="R90" s="45">
        <v>0.0</v>
      </c>
      <c r="S90" s="45">
        <v>0.0</v>
      </c>
      <c r="T90" s="46">
        <v>0.0</v>
      </c>
      <c r="U90" s="47">
        <f t="shared" si="7"/>
        <v>3</v>
      </c>
      <c r="V90" s="48">
        <v>4.0</v>
      </c>
      <c r="W90" s="45">
        <v>0.0</v>
      </c>
      <c r="X90" s="45">
        <v>3.0</v>
      </c>
      <c r="Y90" s="45">
        <v>0.0</v>
      </c>
      <c r="Z90" s="45">
        <v>0.0</v>
      </c>
      <c r="AA90" s="46">
        <v>0.0</v>
      </c>
      <c r="AB90" s="47">
        <f t="shared" si="8"/>
        <v>7</v>
      </c>
      <c r="AC90" s="49">
        <f t="shared" ref="AC90:AF90" si="186">SUM(H90+O90+V90)</f>
        <v>7</v>
      </c>
      <c r="AD90" s="49">
        <f t="shared" si="186"/>
        <v>0</v>
      </c>
      <c r="AE90" s="49">
        <f t="shared" si="186"/>
        <v>9</v>
      </c>
      <c r="AF90" s="49">
        <f t="shared" si="186"/>
        <v>0</v>
      </c>
      <c r="AG90" s="50">
        <f t="shared" si="10"/>
        <v>16</v>
      </c>
      <c r="AH90" s="50">
        <f t="shared" ref="AH90:AI90" si="187">SUM(L90+S90+Z90)</f>
        <v>0</v>
      </c>
      <c r="AI90" s="50">
        <f t="shared" si="187"/>
        <v>0</v>
      </c>
      <c r="AJ90" s="51">
        <f t="shared" si="12"/>
        <v>0</v>
      </c>
      <c r="AK90" s="51">
        <f t="shared" ref="AK90:AK129" si="190">IF(AJ90&gt;(0.25*(SUM(AG90:AI90))),(0.25*(SUM(AG90:AI90))),AJ90)</f>
        <v>0</v>
      </c>
      <c r="AL90" s="50">
        <f t="shared" si="14"/>
        <v>16</v>
      </c>
      <c r="AM90" s="66">
        <v>0.0</v>
      </c>
      <c r="AN90" s="50">
        <f t="shared" si="15"/>
        <v>16</v>
      </c>
      <c r="AO90" s="52">
        <v>0.0</v>
      </c>
      <c r="AP90" s="53">
        <f t="shared" si="16"/>
        <v>16</v>
      </c>
      <c r="AQ90" s="54"/>
      <c r="AR90" s="2"/>
      <c r="AS90" s="3"/>
    </row>
    <row r="91" ht="14.25" customHeight="1">
      <c r="A91" s="25"/>
      <c r="B91" s="71" t="s">
        <v>53</v>
      </c>
      <c r="C91" s="76" t="s">
        <v>148</v>
      </c>
      <c r="D91" s="28">
        <f t="shared" si="61"/>
        <v>18</v>
      </c>
      <c r="E91" s="29">
        <f t="shared" si="62"/>
        <v>25</v>
      </c>
      <c r="F91" s="87">
        <v>23.0</v>
      </c>
      <c r="G91" s="30">
        <f t="shared" si="5"/>
        <v>2</v>
      </c>
      <c r="H91" s="70">
        <v>5.0</v>
      </c>
      <c r="I91" s="58">
        <v>0.0</v>
      </c>
      <c r="J91" s="58">
        <v>0.0</v>
      </c>
      <c r="K91" s="58">
        <v>2.0</v>
      </c>
      <c r="L91" s="58">
        <v>0.0</v>
      </c>
      <c r="M91" s="32">
        <v>0.0</v>
      </c>
      <c r="N91" s="33">
        <f t="shared" si="6"/>
        <v>7</v>
      </c>
      <c r="O91" s="59">
        <v>0.0</v>
      </c>
      <c r="P91" s="58">
        <v>0.0</v>
      </c>
      <c r="Q91" s="58">
        <v>0.0</v>
      </c>
      <c r="R91" s="58">
        <v>0.0</v>
      </c>
      <c r="S91" s="58">
        <v>0.0</v>
      </c>
      <c r="T91" s="32">
        <v>0.0</v>
      </c>
      <c r="U91" s="33">
        <f t="shared" si="7"/>
        <v>0</v>
      </c>
      <c r="V91" s="59">
        <v>7.0</v>
      </c>
      <c r="W91" s="58">
        <v>0.0</v>
      </c>
      <c r="X91" s="58">
        <v>4.0</v>
      </c>
      <c r="Y91" s="58">
        <v>0.0</v>
      </c>
      <c r="Z91" s="58">
        <v>0.0</v>
      </c>
      <c r="AA91" s="32">
        <v>0.0</v>
      </c>
      <c r="AB91" s="33">
        <f t="shared" si="8"/>
        <v>11</v>
      </c>
      <c r="AC91" s="60">
        <f t="shared" ref="AC91:AF91" si="188">SUM(H91+O91+V91)</f>
        <v>12</v>
      </c>
      <c r="AD91" s="60">
        <f t="shared" si="188"/>
        <v>0</v>
      </c>
      <c r="AE91" s="60">
        <f t="shared" si="188"/>
        <v>4</v>
      </c>
      <c r="AF91" s="60">
        <f t="shared" si="188"/>
        <v>2</v>
      </c>
      <c r="AG91" s="61">
        <f t="shared" si="10"/>
        <v>18</v>
      </c>
      <c r="AH91" s="61">
        <f t="shared" ref="AH91:AI91" si="189">SUM(L91+S91+Z91)</f>
        <v>0</v>
      </c>
      <c r="AI91" s="61">
        <f t="shared" si="189"/>
        <v>0</v>
      </c>
      <c r="AJ91" s="62">
        <f t="shared" si="12"/>
        <v>0</v>
      </c>
      <c r="AK91" s="62">
        <f t="shared" si="190"/>
        <v>0</v>
      </c>
      <c r="AL91" s="61">
        <f t="shared" si="14"/>
        <v>18</v>
      </c>
      <c r="AM91" s="32">
        <v>0.0</v>
      </c>
      <c r="AN91" s="61">
        <f t="shared" si="15"/>
        <v>18</v>
      </c>
      <c r="AO91" s="36">
        <v>0.0</v>
      </c>
      <c r="AP91" s="63">
        <f t="shared" si="16"/>
        <v>18</v>
      </c>
      <c r="AQ91" s="64"/>
      <c r="AR91" s="2"/>
      <c r="AS91" s="39"/>
    </row>
    <row r="92" ht="14.25" customHeight="1">
      <c r="A92" s="25"/>
      <c r="B92" s="73" t="s">
        <v>53</v>
      </c>
      <c r="C92" s="74" t="s">
        <v>149</v>
      </c>
      <c r="D92" s="42">
        <f t="shared" si="61"/>
        <v>18</v>
      </c>
      <c r="E92" s="43">
        <f t="shared" si="62"/>
        <v>25</v>
      </c>
      <c r="F92" s="90">
        <v>23.0</v>
      </c>
      <c r="G92" s="44">
        <f t="shared" si="5"/>
        <v>2</v>
      </c>
      <c r="H92" s="67">
        <v>6.0</v>
      </c>
      <c r="I92" s="45">
        <v>0.0</v>
      </c>
      <c r="J92" s="45">
        <v>0.0</v>
      </c>
      <c r="K92" s="45">
        <v>2.0</v>
      </c>
      <c r="L92" s="45">
        <v>0.0</v>
      </c>
      <c r="M92" s="46">
        <v>0.0</v>
      </c>
      <c r="N92" s="47">
        <f t="shared" si="6"/>
        <v>8</v>
      </c>
      <c r="O92" s="48">
        <v>0.0</v>
      </c>
      <c r="P92" s="45">
        <v>6.0</v>
      </c>
      <c r="Q92" s="45">
        <v>0.0</v>
      </c>
      <c r="R92" s="45">
        <v>0.0</v>
      </c>
      <c r="S92" s="45">
        <v>4.0</v>
      </c>
      <c r="T92" s="46">
        <v>0.0</v>
      </c>
      <c r="U92" s="47">
        <f t="shared" si="7"/>
        <v>10</v>
      </c>
      <c r="V92" s="48">
        <v>0.0</v>
      </c>
      <c r="W92" s="45">
        <v>0.0</v>
      </c>
      <c r="X92" s="45">
        <v>0.0</v>
      </c>
      <c r="Y92" s="45">
        <v>0.0</v>
      </c>
      <c r="Z92" s="45">
        <v>0.0</v>
      </c>
      <c r="AA92" s="46">
        <v>0.0</v>
      </c>
      <c r="AB92" s="47">
        <f t="shared" si="8"/>
        <v>0</v>
      </c>
      <c r="AC92" s="49">
        <f t="shared" ref="AC92:AF92" si="191">SUM(H92+O92+V92)</f>
        <v>6</v>
      </c>
      <c r="AD92" s="49">
        <f t="shared" si="191"/>
        <v>6</v>
      </c>
      <c r="AE92" s="49">
        <f t="shared" si="191"/>
        <v>0</v>
      </c>
      <c r="AF92" s="49">
        <f t="shared" si="191"/>
        <v>2</v>
      </c>
      <c r="AG92" s="50">
        <f t="shared" si="10"/>
        <v>14</v>
      </c>
      <c r="AH92" s="50">
        <f t="shared" ref="AH92:AI92" si="192">SUM(L92+S92+Z92)</f>
        <v>4</v>
      </c>
      <c r="AI92" s="50">
        <f t="shared" si="192"/>
        <v>0</v>
      </c>
      <c r="AJ92" s="51">
        <f t="shared" si="12"/>
        <v>4</v>
      </c>
      <c r="AK92" s="51">
        <f t="shared" si="190"/>
        <v>4</v>
      </c>
      <c r="AL92" s="50">
        <f t="shared" si="14"/>
        <v>18</v>
      </c>
      <c r="AM92" s="46">
        <v>0.0</v>
      </c>
      <c r="AN92" s="50">
        <f t="shared" si="15"/>
        <v>18</v>
      </c>
      <c r="AO92" s="52">
        <v>0.0</v>
      </c>
      <c r="AP92" s="53">
        <f t="shared" si="16"/>
        <v>18</v>
      </c>
      <c r="AQ92" s="54"/>
      <c r="AR92" s="2"/>
      <c r="AS92" s="55"/>
    </row>
    <row r="93" ht="14.25" customHeight="1">
      <c r="A93" s="25"/>
      <c r="B93" s="71" t="s">
        <v>48</v>
      </c>
      <c r="C93" s="72" t="s">
        <v>150</v>
      </c>
      <c r="D93" s="28">
        <f t="shared" si="61"/>
        <v>18</v>
      </c>
      <c r="E93" s="29">
        <f t="shared" si="62"/>
        <v>24</v>
      </c>
      <c r="F93" s="87">
        <v>22.0</v>
      </c>
      <c r="G93" s="30">
        <f t="shared" si="5"/>
        <v>2</v>
      </c>
      <c r="H93" s="70">
        <v>4.0</v>
      </c>
      <c r="I93" s="58">
        <v>0.0</v>
      </c>
      <c r="J93" s="58">
        <v>0.0</v>
      </c>
      <c r="K93" s="58">
        <v>0.0</v>
      </c>
      <c r="L93" s="58">
        <v>0.0</v>
      </c>
      <c r="M93" s="32">
        <v>0.0</v>
      </c>
      <c r="N93" s="33">
        <f t="shared" si="6"/>
        <v>4</v>
      </c>
      <c r="O93" s="59">
        <v>0.0</v>
      </c>
      <c r="P93" s="58">
        <v>0.0</v>
      </c>
      <c r="Q93" s="58">
        <v>0.0</v>
      </c>
      <c r="R93" s="58">
        <v>0.0</v>
      </c>
      <c r="S93" s="58">
        <v>0.0</v>
      </c>
      <c r="T93" s="32">
        <v>0.0</v>
      </c>
      <c r="U93" s="33">
        <f t="shared" si="7"/>
        <v>0</v>
      </c>
      <c r="V93" s="59">
        <v>2.0</v>
      </c>
      <c r="W93" s="58">
        <v>6.0</v>
      </c>
      <c r="X93" s="58">
        <v>0.0</v>
      </c>
      <c r="Y93" s="58">
        <v>0.0</v>
      </c>
      <c r="Z93" s="58">
        <v>2.0</v>
      </c>
      <c r="AA93" s="32">
        <v>0.0</v>
      </c>
      <c r="AB93" s="33">
        <f t="shared" si="8"/>
        <v>10</v>
      </c>
      <c r="AC93" s="60">
        <f t="shared" ref="AC93:AF93" si="193">SUM(H93+O93+V93)</f>
        <v>6</v>
      </c>
      <c r="AD93" s="60">
        <f t="shared" si="193"/>
        <v>6</v>
      </c>
      <c r="AE93" s="60">
        <f t="shared" si="193"/>
        <v>0</v>
      </c>
      <c r="AF93" s="60">
        <f t="shared" si="193"/>
        <v>0</v>
      </c>
      <c r="AG93" s="61">
        <f t="shared" si="10"/>
        <v>12</v>
      </c>
      <c r="AH93" s="61">
        <f t="shared" ref="AH93:AI93" si="194">SUM(L93+S93+Z93)</f>
        <v>2</v>
      </c>
      <c r="AI93" s="61">
        <f t="shared" si="194"/>
        <v>0</v>
      </c>
      <c r="AJ93" s="62">
        <f t="shared" si="12"/>
        <v>2</v>
      </c>
      <c r="AK93" s="62">
        <f t="shared" si="190"/>
        <v>2</v>
      </c>
      <c r="AL93" s="61">
        <f t="shared" si="14"/>
        <v>14</v>
      </c>
      <c r="AM93" s="32">
        <v>4.0</v>
      </c>
      <c r="AN93" s="61">
        <f t="shared" si="15"/>
        <v>18</v>
      </c>
      <c r="AO93" s="36">
        <v>0.0</v>
      </c>
      <c r="AP93" s="63">
        <f t="shared" si="16"/>
        <v>18</v>
      </c>
      <c r="AQ93" s="64"/>
      <c r="AR93" s="2"/>
      <c r="AS93" s="39"/>
    </row>
    <row r="94" ht="14.25" customHeight="1">
      <c r="A94" s="25"/>
      <c r="B94" s="73" t="s">
        <v>90</v>
      </c>
      <c r="C94" s="84" t="s">
        <v>151</v>
      </c>
      <c r="D94" s="42">
        <f t="shared" si="61"/>
        <v>13.625</v>
      </c>
      <c r="E94" s="43">
        <f t="shared" si="62"/>
        <v>18.625</v>
      </c>
      <c r="F94" s="88">
        <v>12.0</v>
      </c>
      <c r="G94" s="44">
        <f t="shared" si="5"/>
        <v>6.625</v>
      </c>
      <c r="H94" s="67">
        <v>0.0</v>
      </c>
      <c r="I94" s="45">
        <v>0.0</v>
      </c>
      <c r="J94" s="45">
        <v>0.0</v>
      </c>
      <c r="K94" s="45">
        <v>0.0</v>
      </c>
      <c r="L94" s="45">
        <v>0.0</v>
      </c>
      <c r="M94" s="46">
        <v>0.0</v>
      </c>
      <c r="N94" s="47">
        <f t="shared" si="6"/>
        <v>0</v>
      </c>
      <c r="O94" s="48">
        <v>2.0</v>
      </c>
      <c r="P94" s="45">
        <v>4.0</v>
      </c>
      <c r="Q94" s="45">
        <v>0.0</v>
      </c>
      <c r="R94" s="45">
        <v>0.0</v>
      </c>
      <c r="S94" s="45">
        <v>0.0</v>
      </c>
      <c r="T94" s="46">
        <v>0.0</v>
      </c>
      <c r="U94" s="47">
        <f t="shared" si="7"/>
        <v>6</v>
      </c>
      <c r="V94" s="48">
        <v>0.0</v>
      </c>
      <c r="W94" s="45">
        <v>0.0</v>
      </c>
      <c r="X94" s="45">
        <v>4.0</v>
      </c>
      <c r="Y94" s="45">
        <v>0.0</v>
      </c>
      <c r="Z94" s="45">
        <v>2.5</v>
      </c>
      <c r="AA94" s="46">
        <v>2.0</v>
      </c>
      <c r="AB94" s="47">
        <f t="shared" si="8"/>
        <v>8.5</v>
      </c>
      <c r="AC94" s="49">
        <f t="shared" ref="AC94:AF94" si="195">SUM(H94+O94+V94)</f>
        <v>2</v>
      </c>
      <c r="AD94" s="49">
        <f t="shared" si="195"/>
        <v>4</v>
      </c>
      <c r="AE94" s="49">
        <f t="shared" si="195"/>
        <v>4</v>
      </c>
      <c r="AF94" s="49">
        <f t="shared" si="195"/>
        <v>0</v>
      </c>
      <c r="AG94" s="50">
        <f t="shared" si="10"/>
        <v>10</v>
      </c>
      <c r="AH94" s="50">
        <f t="shared" ref="AH94:AI94" si="196">SUM(L94+S94+Z94)</f>
        <v>2.5</v>
      </c>
      <c r="AI94" s="50">
        <f t="shared" si="196"/>
        <v>2</v>
      </c>
      <c r="AJ94" s="51">
        <f t="shared" si="12"/>
        <v>4.5</v>
      </c>
      <c r="AK94" s="51">
        <f t="shared" si="190"/>
        <v>3.625</v>
      </c>
      <c r="AL94" s="50">
        <f t="shared" si="14"/>
        <v>13.625</v>
      </c>
      <c r="AM94" s="46">
        <v>0.0</v>
      </c>
      <c r="AN94" s="50">
        <f t="shared" si="15"/>
        <v>13.625</v>
      </c>
      <c r="AO94" s="52">
        <v>0.0</v>
      </c>
      <c r="AP94" s="53">
        <f t="shared" si="16"/>
        <v>13.625</v>
      </c>
      <c r="AQ94" s="54"/>
      <c r="AR94" s="2"/>
      <c r="AS94" s="55"/>
    </row>
    <row r="95" ht="14.25" customHeight="1">
      <c r="A95" s="25"/>
      <c r="B95" s="71" t="s">
        <v>58</v>
      </c>
      <c r="C95" s="71" t="s">
        <v>152</v>
      </c>
      <c r="D95" s="28">
        <f t="shared" si="61"/>
        <v>7</v>
      </c>
      <c r="E95" s="29">
        <f t="shared" si="62"/>
        <v>10</v>
      </c>
      <c r="F95" s="87">
        <v>-2.0</v>
      </c>
      <c r="G95" s="30">
        <f t="shared" si="5"/>
        <v>12</v>
      </c>
      <c r="H95" s="70">
        <v>3.0</v>
      </c>
      <c r="I95" s="58">
        <v>0.0</v>
      </c>
      <c r="J95" s="58">
        <v>4.0</v>
      </c>
      <c r="K95" s="58">
        <v>0.0</v>
      </c>
      <c r="L95" s="58">
        <v>0.0</v>
      </c>
      <c r="M95" s="32">
        <v>0.0</v>
      </c>
      <c r="N95" s="33">
        <f t="shared" si="6"/>
        <v>7</v>
      </c>
      <c r="O95" s="59">
        <v>0.0</v>
      </c>
      <c r="P95" s="58">
        <v>0.0</v>
      </c>
      <c r="Q95" s="58">
        <v>0.0</v>
      </c>
      <c r="R95" s="58">
        <v>0.0</v>
      </c>
      <c r="S95" s="58">
        <v>0.0</v>
      </c>
      <c r="T95" s="32">
        <v>0.0</v>
      </c>
      <c r="U95" s="33">
        <f t="shared" si="7"/>
        <v>0</v>
      </c>
      <c r="V95" s="59">
        <v>0.0</v>
      </c>
      <c r="W95" s="58">
        <v>0.0</v>
      </c>
      <c r="X95" s="58">
        <v>0.0</v>
      </c>
      <c r="Y95" s="58">
        <v>0.0</v>
      </c>
      <c r="Z95" s="58">
        <v>0.0</v>
      </c>
      <c r="AA95" s="32">
        <v>0.0</v>
      </c>
      <c r="AB95" s="33">
        <f t="shared" si="8"/>
        <v>0</v>
      </c>
      <c r="AC95" s="60">
        <f t="shared" ref="AC95:AF95" si="197">SUM(H95+O95+V95)</f>
        <v>3</v>
      </c>
      <c r="AD95" s="60">
        <f t="shared" si="197"/>
        <v>0</v>
      </c>
      <c r="AE95" s="60">
        <f t="shared" si="197"/>
        <v>4</v>
      </c>
      <c r="AF95" s="60">
        <f t="shared" si="197"/>
        <v>0</v>
      </c>
      <c r="AG95" s="61">
        <f t="shared" si="10"/>
        <v>7</v>
      </c>
      <c r="AH95" s="61">
        <f t="shared" ref="AH95:AI95" si="198">SUM(L95+S95+Z95)</f>
        <v>0</v>
      </c>
      <c r="AI95" s="61">
        <f t="shared" si="198"/>
        <v>0</v>
      </c>
      <c r="AJ95" s="62">
        <f t="shared" si="12"/>
        <v>0</v>
      </c>
      <c r="AK95" s="62">
        <f t="shared" si="190"/>
        <v>0</v>
      </c>
      <c r="AL95" s="61">
        <f t="shared" si="14"/>
        <v>7</v>
      </c>
      <c r="AM95" s="57">
        <f>IFERROR(VLOOKUP(C95,Coord_disc_2018!$A:$B,2,0),0)</f>
        <v>0</v>
      </c>
      <c r="AN95" s="61">
        <f t="shared" si="15"/>
        <v>7</v>
      </c>
      <c r="AO95" s="36">
        <v>0.0</v>
      </c>
      <c r="AP95" s="63">
        <f t="shared" si="16"/>
        <v>7</v>
      </c>
      <c r="AQ95" s="64"/>
      <c r="AR95" s="2"/>
      <c r="AS95" s="39"/>
    </row>
    <row r="96" ht="14.25" customHeight="1">
      <c r="A96" s="25"/>
      <c r="B96" s="73" t="s">
        <v>90</v>
      </c>
      <c r="C96" s="84" t="s">
        <v>153</v>
      </c>
      <c r="D96" s="42">
        <f t="shared" si="61"/>
        <v>20.125</v>
      </c>
      <c r="E96" s="43">
        <f>D96+(ROUNDUP(SUM(H96:M96)/3))+(ROUNDUP(SUM(O96:T96)/3))+(ROUNDUP(SUM(V96:AA96)/3))</f>
        <v>28.125</v>
      </c>
      <c r="F96" s="90">
        <v>25.0</v>
      </c>
      <c r="G96" s="44">
        <f t="shared" si="5"/>
        <v>3.125</v>
      </c>
      <c r="H96" s="54">
        <v>4.0</v>
      </c>
      <c r="I96" s="50">
        <v>2.0</v>
      </c>
      <c r="J96" s="50">
        <v>0.0</v>
      </c>
      <c r="K96" s="50">
        <v>0.0</v>
      </c>
      <c r="L96" s="50">
        <v>0.0</v>
      </c>
      <c r="M96" s="46">
        <v>2.0</v>
      </c>
      <c r="N96" s="47">
        <f t="shared" si="6"/>
        <v>8</v>
      </c>
      <c r="O96" s="49">
        <v>0.0</v>
      </c>
      <c r="P96" s="50">
        <v>2.0</v>
      </c>
      <c r="Q96" s="50">
        <v>0.0</v>
      </c>
      <c r="R96" s="50">
        <v>0.0</v>
      </c>
      <c r="S96" s="50">
        <v>0.0</v>
      </c>
      <c r="T96" s="46">
        <v>0.0</v>
      </c>
      <c r="U96" s="47">
        <f t="shared" si="7"/>
        <v>2</v>
      </c>
      <c r="V96" s="49">
        <v>0.0</v>
      </c>
      <c r="W96" s="50">
        <v>7.0</v>
      </c>
      <c r="X96" s="50">
        <v>0.0</v>
      </c>
      <c r="Y96" s="50">
        <v>0.0</v>
      </c>
      <c r="Z96" s="50">
        <v>3.5</v>
      </c>
      <c r="AA96" s="46">
        <v>0.0</v>
      </c>
      <c r="AB96" s="47">
        <f t="shared" si="8"/>
        <v>10.5</v>
      </c>
      <c r="AC96" s="49">
        <f t="shared" ref="AC96:AF96" si="199">SUM(H96+O96+V96)</f>
        <v>4</v>
      </c>
      <c r="AD96" s="49">
        <f t="shared" si="199"/>
        <v>11</v>
      </c>
      <c r="AE96" s="49">
        <f t="shared" si="199"/>
        <v>0</v>
      </c>
      <c r="AF96" s="49">
        <f t="shared" si="199"/>
        <v>0</v>
      </c>
      <c r="AG96" s="50">
        <f t="shared" si="10"/>
        <v>15</v>
      </c>
      <c r="AH96" s="50">
        <f t="shared" ref="AH96:AI96" si="200">SUM(L96+S96+Z96)</f>
        <v>3.5</v>
      </c>
      <c r="AI96" s="50">
        <f t="shared" si="200"/>
        <v>2</v>
      </c>
      <c r="AJ96" s="51">
        <f t="shared" si="12"/>
        <v>5.5</v>
      </c>
      <c r="AK96" s="51">
        <f t="shared" si="190"/>
        <v>5.125</v>
      </c>
      <c r="AL96" s="50">
        <f t="shared" si="14"/>
        <v>20.125</v>
      </c>
      <c r="AM96" s="46">
        <v>0.0</v>
      </c>
      <c r="AN96" s="50">
        <f t="shared" si="15"/>
        <v>20.125</v>
      </c>
      <c r="AO96" s="52">
        <v>0.0</v>
      </c>
      <c r="AP96" s="53">
        <f t="shared" si="16"/>
        <v>20.125</v>
      </c>
      <c r="AQ96" s="54"/>
      <c r="AR96" s="2"/>
      <c r="AS96" s="55"/>
    </row>
    <row r="97" ht="14.25" customHeight="1">
      <c r="A97" s="25"/>
      <c r="B97" s="71" t="s">
        <v>55</v>
      </c>
      <c r="C97" s="76" t="s">
        <v>154</v>
      </c>
      <c r="D97" s="28">
        <f t="shared" si="61"/>
        <v>18</v>
      </c>
      <c r="E97" s="29">
        <f t="shared" ref="E97:E181" si="203">D97+(ROUNDUP(SUM(H97:L97)/3))+(ROUNDUP(SUM(O97:S97)/3))+(ROUNDUP(SUM(V97:Z97)/3))</f>
        <v>25</v>
      </c>
      <c r="F97" s="30">
        <v>26.0</v>
      </c>
      <c r="G97" s="30">
        <f t="shared" si="5"/>
        <v>-1</v>
      </c>
      <c r="H97" s="70">
        <v>0.0</v>
      </c>
      <c r="I97" s="58">
        <v>4.0</v>
      </c>
      <c r="J97" s="58">
        <v>4.0</v>
      </c>
      <c r="K97" s="58">
        <v>0.0</v>
      </c>
      <c r="L97" s="58">
        <v>0.0</v>
      </c>
      <c r="M97" s="32">
        <v>0.0</v>
      </c>
      <c r="N97" s="33">
        <f t="shared" si="6"/>
        <v>8</v>
      </c>
      <c r="O97" s="59">
        <v>6.0</v>
      </c>
      <c r="P97" s="58">
        <v>0.0</v>
      </c>
      <c r="Q97" s="58">
        <v>0.0</v>
      </c>
      <c r="R97" s="58">
        <v>0.0</v>
      </c>
      <c r="S97" s="58">
        <v>0.0</v>
      </c>
      <c r="T97" s="32">
        <v>0.0</v>
      </c>
      <c r="U97" s="33">
        <f t="shared" si="7"/>
        <v>6</v>
      </c>
      <c r="V97" s="59">
        <v>0.0</v>
      </c>
      <c r="W97" s="58">
        <v>4.0</v>
      </c>
      <c r="X97" s="58">
        <v>0.0</v>
      </c>
      <c r="Y97" s="58">
        <v>0.0</v>
      </c>
      <c r="Z97" s="58">
        <v>0.0</v>
      </c>
      <c r="AA97" s="32">
        <v>0.0</v>
      </c>
      <c r="AB97" s="33">
        <f t="shared" si="8"/>
        <v>4</v>
      </c>
      <c r="AC97" s="60">
        <f t="shared" ref="AC97:AF97" si="201">SUM(H97+O97+V97)</f>
        <v>6</v>
      </c>
      <c r="AD97" s="60">
        <f t="shared" si="201"/>
        <v>8</v>
      </c>
      <c r="AE97" s="60">
        <f t="shared" si="201"/>
        <v>4</v>
      </c>
      <c r="AF97" s="60">
        <f t="shared" si="201"/>
        <v>0</v>
      </c>
      <c r="AG97" s="61">
        <f t="shared" si="10"/>
        <v>18</v>
      </c>
      <c r="AH97" s="61">
        <f t="shared" ref="AH97:AI97" si="202">SUM(L97+S97+Z97)</f>
        <v>0</v>
      </c>
      <c r="AI97" s="61">
        <f t="shared" si="202"/>
        <v>0</v>
      </c>
      <c r="AJ97" s="62">
        <f t="shared" si="12"/>
        <v>0</v>
      </c>
      <c r="AK97" s="62">
        <f t="shared" si="190"/>
        <v>0</v>
      </c>
      <c r="AL97" s="61">
        <f t="shared" si="14"/>
        <v>18</v>
      </c>
      <c r="AM97" s="57">
        <v>0.0</v>
      </c>
      <c r="AN97" s="61">
        <f t="shared" si="15"/>
        <v>18</v>
      </c>
      <c r="AO97" s="36">
        <v>0.0</v>
      </c>
      <c r="AP97" s="63">
        <f t="shared" si="16"/>
        <v>18</v>
      </c>
      <c r="AQ97" s="64"/>
      <c r="AR97" s="89"/>
      <c r="AS97" s="3"/>
    </row>
    <row r="98" ht="14.25" customHeight="1">
      <c r="A98" s="25"/>
      <c r="B98" s="73" t="s">
        <v>53</v>
      </c>
      <c r="C98" s="77" t="s">
        <v>155</v>
      </c>
      <c r="D98" s="42">
        <f t="shared" si="61"/>
        <v>20</v>
      </c>
      <c r="E98" s="43">
        <f t="shared" si="203"/>
        <v>26</v>
      </c>
      <c r="F98" s="43">
        <v>29.0</v>
      </c>
      <c r="G98" s="44">
        <f t="shared" si="5"/>
        <v>-3</v>
      </c>
      <c r="H98" s="54">
        <v>6.0</v>
      </c>
      <c r="I98" s="50">
        <v>0.0</v>
      </c>
      <c r="J98" s="50">
        <v>0.0</v>
      </c>
      <c r="K98" s="50">
        <v>0.0</v>
      </c>
      <c r="L98" s="50">
        <v>0.0</v>
      </c>
      <c r="M98" s="46">
        <v>0.0</v>
      </c>
      <c r="N98" s="47">
        <f t="shared" si="6"/>
        <v>6</v>
      </c>
      <c r="O98" s="49">
        <v>0.0</v>
      </c>
      <c r="P98" s="50">
        <v>0.0</v>
      </c>
      <c r="Q98" s="50">
        <v>0.0</v>
      </c>
      <c r="R98" s="50">
        <v>0.0</v>
      </c>
      <c r="S98" s="50">
        <v>0.0</v>
      </c>
      <c r="T98" s="46">
        <v>0.0</v>
      </c>
      <c r="U98" s="47">
        <f t="shared" si="7"/>
        <v>0</v>
      </c>
      <c r="V98" s="49">
        <v>6.0</v>
      </c>
      <c r="W98" s="50">
        <v>0.0</v>
      </c>
      <c r="X98" s="50">
        <v>0.0</v>
      </c>
      <c r="Y98" s="50">
        <v>0.0</v>
      </c>
      <c r="Z98" s="50">
        <v>4.0</v>
      </c>
      <c r="AA98" s="46">
        <v>0.0</v>
      </c>
      <c r="AB98" s="47">
        <f t="shared" si="8"/>
        <v>10</v>
      </c>
      <c r="AC98" s="49">
        <f t="shared" ref="AC98:AF98" si="204">SUM(H98+O98+V98)</f>
        <v>12</v>
      </c>
      <c r="AD98" s="49">
        <f t="shared" si="204"/>
        <v>0</v>
      </c>
      <c r="AE98" s="49">
        <f t="shared" si="204"/>
        <v>0</v>
      </c>
      <c r="AF98" s="49">
        <f t="shared" si="204"/>
        <v>0</v>
      </c>
      <c r="AG98" s="50">
        <f t="shared" si="10"/>
        <v>12</v>
      </c>
      <c r="AH98" s="50">
        <f t="shared" ref="AH98:AI98" si="205">SUM(L98+S98+Z98)</f>
        <v>4</v>
      </c>
      <c r="AI98" s="50">
        <f t="shared" si="205"/>
        <v>0</v>
      </c>
      <c r="AJ98" s="51">
        <f t="shared" si="12"/>
        <v>4</v>
      </c>
      <c r="AK98" s="51">
        <f t="shared" si="190"/>
        <v>4</v>
      </c>
      <c r="AL98" s="50">
        <f t="shared" si="14"/>
        <v>16</v>
      </c>
      <c r="AM98" s="46">
        <v>4.0</v>
      </c>
      <c r="AN98" s="50">
        <f t="shared" si="15"/>
        <v>20</v>
      </c>
      <c r="AO98" s="52">
        <v>0.0</v>
      </c>
      <c r="AP98" s="53">
        <f t="shared" si="16"/>
        <v>20</v>
      </c>
      <c r="AQ98" s="54"/>
      <c r="AR98" s="2"/>
      <c r="AS98" s="55"/>
    </row>
    <row r="99" ht="14.25" customHeight="1">
      <c r="A99" s="25"/>
      <c r="B99" s="71" t="s">
        <v>53</v>
      </c>
      <c r="C99" s="76" t="s">
        <v>156</v>
      </c>
      <c r="D99" s="28">
        <f t="shared" si="61"/>
        <v>18</v>
      </c>
      <c r="E99" s="29">
        <f t="shared" si="203"/>
        <v>25</v>
      </c>
      <c r="F99" s="29">
        <v>24.0</v>
      </c>
      <c r="G99" s="30">
        <f t="shared" si="5"/>
        <v>1</v>
      </c>
      <c r="H99" s="64">
        <v>5.0</v>
      </c>
      <c r="I99" s="61">
        <v>0.0</v>
      </c>
      <c r="J99" s="61">
        <v>0.0</v>
      </c>
      <c r="K99" s="61">
        <v>0.0</v>
      </c>
      <c r="L99" s="61">
        <v>0.0</v>
      </c>
      <c r="M99" s="32">
        <v>0.0</v>
      </c>
      <c r="N99" s="33">
        <f t="shared" si="6"/>
        <v>5</v>
      </c>
      <c r="O99" s="60">
        <v>6.0</v>
      </c>
      <c r="P99" s="61">
        <v>0.0</v>
      </c>
      <c r="Q99" s="61">
        <v>0.0</v>
      </c>
      <c r="R99" s="61">
        <v>2.0</v>
      </c>
      <c r="S99" s="61">
        <v>0.0</v>
      </c>
      <c r="T99" s="32">
        <v>0.0</v>
      </c>
      <c r="U99" s="33">
        <f t="shared" si="7"/>
        <v>8</v>
      </c>
      <c r="V99" s="60">
        <v>1.0</v>
      </c>
      <c r="W99" s="61">
        <v>0.0</v>
      </c>
      <c r="X99" s="61">
        <v>0.0</v>
      </c>
      <c r="Y99" s="61">
        <v>4.0</v>
      </c>
      <c r="Z99" s="61">
        <v>0.0</v>
      </c>
      <c r="AA99" s="32">
        <v>0.0</v>
      </c>
      <c r="AB99" s="33">
        <f t="shared" si="8"/>
        <v>5</v>
      </c>
      <c r="AC99" s="60">
        <f t="shared" ref="AC99:AF99" si="206">SUM(H99+O99+V99)</f>
        <v>12</v>
      </c>
      <c r="AD99" s="60">
        <f t="shared" si="206"/>
        <v>0</v>
      </c>
      <c r="AE99" s="60">
        <f t="shared" si="206"/>
        <v>0</v>
      </c>
      <c r="AF99" s="60">
        <f t="shared" si="206"/>
        <v>6</v>
      </c>
      <c r="AG99" s="61">
        <f t="shared" si="10"/>
        <v>18</v>
      </c>
      <c r="AH99" s="61">
        <f t="shared" ref="AH99:AI99" si="207">SUM(L99+S99+Z99)</f>
        <v>0</v>
      </c>
      <c r="AI99" s="61">
        <f t="shared" si="207"/>
        <v>0</v>
      </c>
      <c r="AJ99" s="62">
        <f t="shared" si="12"/>
        <v>0</v>
      </c>
      <c r="AK99" s="62">
        <f t="shared" si="190"/>
        <v>0</v>
      </c>
      <c r="AL99" s="61">
        <f t="shared" si="14"/>
        <v>18</v>
      </c>
      <c r="AM99" s="32">
        <v>0.0</v>
      </c>
      <c r="AN99" s="61">
        <f t="shared" si="15"/>
        <v>18</v>
      </c>
      <c r="AO99" s="36">
        <v>0.0</v>
      </c>
      <c r="AP99" s="63">
        <f t="shared" si="16"/>
        <v>18</v>
      </c>
      <c r="AQ99" s="64"/>
      <c r="AR99" s="2"/>
      <c r="AS99" s="39"/>
    </row>
    <row r="100" ht="14.25" customHeight="1">
      <c r="A100" s="25"/>
      <c r="B100" s="73" t="s">
        <v>48</v>
      </c>
      <c r="C100" s="84" t="s">
        <v>157</v>
      </c>
      <c r="D100" s="42">
        <f t="shared" si="61"/>
        <v>14</v>
      </c>
      <c r="E100" s="43">
        <f t="shared" si="203"/>
        <v>19</v>
      </c>
      <c r="F100" s="43">
        <v>26.0</v>
      </c>
      <c r="G100" s="44">
        <f t="shared" si="5"/>
        <v>-7</v>
      </c>
      <c r="H100" s="54">
        <v>0.0</v>
      </c>
      <c r="I100" s="50">
        <v>0.0</v>
      </c>
      <c r="J100" s="50">
        <v>0.0</v>
      </c>
      <c r="K100" s="50">
        <v>0.0</v>
      </c>
      <c r="L100" s="50">
        <v>0.0</v>
      </c>
      <c r="M100" s="46">
        <v>0.0</v>
      </c>
      <c r="N100" s="47">
        <f t="shared" si="6"/>
        <v>0</v>
      </c>
      <c r="O100" s="49">
        <v>12.0</v>
      </c>
      <c r="P100" s="50">
        <v>0.0</v>
      </c>
      <c r="Q100" s="50">
        <v>0.0</v>
      </c>
      <c r="R100" s="50">
        <v>0.0</v>
      </c>
      <c r="S100" s="50">
        <v>0.0</v>
      </c>
      <c r="T100" s="46">
        <v>0.0</v>
      </c>
      <c r="U100" s="47">
        <f t="shared" si="7"/>
        <v>12</v>
      </c>
      <c r="V100" s="49">
        <v>2.0</v>
      </c>
      <c r="W100" s="50">
        <v>0.0</v>
      </c>
      <c r="X100" s="50">
        <v>0.0</v>
      </c>
      <c r="Y100" s="50">
        <v>0.0</v>
      </c>
      <c r="Z100" s="50">
        <v>0.0</v>
      </c>
      <c r="AA100" s="46">
        <v>0.0</v>
      </c>
      <c r="AB100" s="47">
        <f t="shared" si="8"/>
        <v>2</v>
      </c>
      <c r="AC100" s="49">
        <f t="shared" ref="AC100:AF100" si="208">SUM(H100+O100+V100)</f>
        <v>14</v>
      </c>
      <c r="AD100" s="49">
        <f t="shared" si="208"/>
        <v>0</v>
      </c>
      <c r="AE100" s="49">
        <f t="shared" si="208"/>
        <v>0</v>
      </c>
      <c r="AF100" s="49">
        <f t="shared" si="208"/>
        <v>0</v>
      </c>
      <c r="AG100" s="50">
        <f t="shared" si="10"/>
        <v>14</v>
      </c>
      <c r="AH100" s="50">
        <f t="shared" ref="AH100:AI100" si="209">SUM(L100+S100+Z100)</f>
        <v>0</v>
      </c>
      <c r="AI100" s="50">
        <f t="shared" si="209"/>
        <v>0</v>
      </c>
      <c r="AJ100" s="51">
        <f t="shared" si="12"/>
        <v>0</v>
      </c>
      <c r="AK100" s="51">
        <f t="shared" si="190"/>
        <v>0</v>
      </c>
      <c r="AL100" s="50">
        <f t="shared" si="14"/>
        <v>14</v>
      </c>
      <c r="AM100" s="46">
        <v>0.0</v>
      </c>
      <c r="AN100" s="50">
        <f t="shared" si="15"/>
        <v>14</v>
      </c>
      <c r="AO100" s="52">
        <v>0.0</v>
      </c>
      <c r="AP100" s="53">
        <f t="shared" si="16"/>
        <v>14</v>
      </c>
      <c r="AQ100" s="54"/>
      <c r="AR100" s="2"/>
      <c r="AS100" s="55"/>
    </row>
    <row r="101" ht="14.25" customHeight="1">
      <c r="A101" s="25"/>
      <c r="B101" s="71" t="s">
        <v>55</v>
      </c>
      <c r="C101" s="76" t="s">
        <v>158</v>
      </c>
      <c r="D101" s="28">
        <f t="shared" si="61"/>
        <v>7</v>
      </c>
      <c r="E101" s="29">
        <f t="shared" si="203"/>
        <v>10</v>
      </c>
      <c r="F101" s="30">
        <v>9.0</v>
      </c>
      <c r="G101" s="30">
        <f t="shared" si="5"/>
        <v>1</v>
      </c>
      <c r="H101" s="70">
        <v>3.0</v>
      </c>
      <c r="I101" s="58">
        <v>0.0</v>
      </c>
      <c r="J101" s="58">
        <v>0.0</v>
      </c>
      <c r="K101" s="58">
        <v>0.0</v>
      </c>
      <c r="L101" s="58">
        <v>0.0</v>
      </c>
      <c r="M101" s="32">
        <v>0.0</v>
      </c>
      <c r="N101" s="33">
        <f t="shared" si="6"/>
        <v>3</v>
      </c>
      <c r="O101" s="59">
        <v>0.0</v>
      </c>
      <c r="P101" s="58">
        <v>4.0</v>
      </c>
      <c r="Q101" s="58">
        <v>0.0</v>
      </c>
      <c r="R101" s="58">
        <v>0.0</v>
      </c>
      <c r="S101" s="58">
        <v>0.0</v>
      </c>
      <c r="T101" s="32">
        <v>0.0</v>
      </c>
      <c r="U101" s="33">
        <f t="shared" si="7"/>
        <v>4</v>
      </c>
      <c r="V101" s="59">
        <v>0.0</v>
      </c>
      <c r="W101" s="58">
        <v>0.0</v>
      </c>
      <c r="X101" s="58">
        <v>0.0</v>
      </c>
      <c r="Y101" s="58">
        <v>0.0</v>
      </c>
      <c r="Z101" s="58">
        <v>0.0</v>
      </c>
      <c r="AA101" s="32">
        <v>0.0</v>
      </c>
      <c r="AB101" s="33">
        <f t="shared" si="8"/>
        <v>0</v>
      </c>
      <c r="AC101" s="60">
        <f t="shared" ref="AC101:AF101" si="210">SUM(H101+O101+V101)</f>
        <v>3</v>
      </c>
      <c r="AD101" s="60">
        <f t="shared" si="210"/>
        <v>4</v>
      </c>
      <c r="AE101" s="60">
        <f t="shared" si="210"/>
        <v>0</v>
      </c>
      <c r="AF101" s="60">
        <f t="shared" si="210"/>
        <v>0</v>
      </c>
      <c r="AG101" s="61">
        <f t="shared" si="10"/>
        <v>7</v>
      </c>
      <c r="AH101" s="61">
        <f t="shared" ref="AH101:AI101" si="211">SUM(L101+S101+Z101)</f>
        <v>0</v>
      </c>
      <c r="AI101" s="61">
        <f t="shared" si="211"/>
        <v>0</v>
      </c>
      <c r="AJ101" s="62">
        <f t="shared" si="12"/>
        <v>0</v>
      </c>
      <c r="AK101" s="62">
        <f t="shared" si="190"/>
        <v>0</v>
      </c>
      <c r="AL101" s="61">
        <f t="shared" si="14"/>
        <v>7</v>
      </c>
      <c r="AM101" s="57">
        <v>0.0</v>
      </c>
      <c r="AN101" s="61">
        <f t="shared" si="15"/>
        <v>7</v>
      </c>
      <c r="AO101" s="36">
        <v>0.0</v>
      </c>
      <c r="AP101" s="63">
        <f t="shared" si="16"/>
        <v>7</v>
      </c>
      <c r="AQ101" s="64"/>
      <c r="AR101" s="2"/>
      <c r="AS101" s="3"/>
    </row>
    <row r="102" ht="14.25" customHeight="1">
      <c r="A102" s="25"/>
      <c r="B102" s="73" t="s">
        <v>55</v>
      </c>
      <c r="C102" s="77" t="s">
        <v>159</v>
      </c>
      <c r="D102" s="42">
        <f t="shared" si="61"/>
        <v>14</v>
      </c>
      <c r="E102" s="43">
        <f t="shared" si="203"/>
        <v>20</v>
      </c>
      <c r="F102" s="44">
        <v>18.0</v>
      </c>
      <c r="G102" s="44">
        <f t="shared" si="5"/>
        <v>2</v>
      </c>
      <c r="H102" s="67">
        <v>0.0</v>
      </c>
      <c r="I102" s="45">
        <v>2.0</v>
      </c>
      <c r="J102" s="45">
        <v>2.0</v>
      </c>
      <c r="K102" s="45">
        <v>0.0</v>
      </c>
      <c r="L102" s="45">
        <v>0.0</v>
      </c>
      <c r="M102" s="46">
        <v>0.0</v>
      </c>
      <c r="N102" s="47">
        <f t="shared" si="6"/>
        <v>4</v>
      </c>
      <c r="O102" s="48">
        <v>6.0</v>
      </c>
      <c r="P102" s="45">
        <v>0.0</v>
      </c>
      <c r="Q102" s="45">
        <v>0.0</v>
      </c>
      <c r="R102" s="45">
        <v>0.0</v>
      </c>
      <c r="S102" s="45">
        <v>0.0</v>
      </c>
      <c r="T102" s="46">
        <v>0.0</v>
      </c>
      <c r="U102" s="47">
        <f t="shared" si="7"/>
        <v>6</v>
      </c>
      <c r="V102" s="48">
        <v>0.0</v>
      </c>
      <c r="W102" s="45">
        <v>4.0</v>
      </c>
      <c r="X102" s="45">
        <v>0.0</v>
      </c>
      <c r="Y102" s="45">
        <v>0.0</v>
      </c>
      <c r="Z102" s="45">
        <v>0.0</v>
      </c>
      <c r="AA102" s="46">
        <v>0.0</v>
      </c>
      <c r="AB102" s="47">
        <f t="shared" si="8"/>
        <v>4</v>
      </c>
      <c r="AC102" s="49">
        <f t="shared" ref="AC102:AF102" si="212">SUM(H102+O102+V102)</f>
        <v>6</v>
      </c>
      <c r="AD102" s="49">
        <f t="shared" si="212"/>
        <v>6</v>
      </c>
      <c r="AE102" s="49">
        <f t="shared" si="212"/>
        <v>2</v>
      </c>
      <c r="AF102" s="49">
        <f t="shared" si="212"/>
        <v>0</v>
      </c>
      <c r="AG102" s="50">
        <f t="shared" si="10"/>
        <v>14</v>
      </c>
      <c r="AH102" s="50">
        <f t="shared" ref="AH102:AI102" si="213">SUM(L102+S102+Z102)</f>
        <v>0</v>
      </c>
      <c r="AI102" s="50">
        <f t="shared" si="213"/>
        <v>0</v>
      </c>
      <c r="AJ102" s="51">
        <f t="shared" si="12"/>
        <v>0</v>
      </c>
      <c r="AK102" s="51">
        <f t="shared" si="190"/>
        <v>0</v>
      </c>
      <c r="AL102" s="50">
        <f t="shared" si="14"/>
        <v>14</v>
      </c>
      <c r="AM102" s="66">
        <v>0.0</v>
      </c>
      <c r="AN102" s="50">
        <f t="shared" si="15"/>
        <v>14</v>
      </c>
      <c r="AO102" s="52">
        <v>0.0</v>
      </c>
      <c r="AP102" s="53">
        <f t="shared" si="16"/>
        <v>14</v>
      </c>
      <c r="AQ102" s="54"/>
      <c r="AR102" s="2"/>
      <c r="AS102" s="3"/>
    </row>
    <row r="103" ht="14.25" customHeight="1">
      <c r="A103" s="25"/>
      <c r="B103" s="71" t="s">
        <v>48</v>
      </c>
      <c r="C103" s="72" t="s">
        <v>160</v>
      </c>
      <c r="D103" s="28">
        <f t="shared" si="61"/>
        <v>14</v>
      </c>
      <c r="E103" s="29">
        <f t="shared" si="203"/>
        <v>19</v>
      </c>
      <c r="F103" s="29">
        <v>21.0</v>
      </c>
      <c r="G103" s="30">
        <f t="shared" si="5"/>
        <v>-2</v>
      </c>
      <c r="H103" s="64">
        <v>4.0</v>
      </c>
      <c r="I103" s="61">
        <v>4.0</v>
      </c>
      <c r="J103" s="61">
        <v>0.0</v>
      </c>
      <c r="K103" s="61">
        <v>0.0</v>
      </c>
      <c r="L103" s="61">
        <v>0.0</v>
      </c>
      <c r="M103" s="32">
        <v>0.0</v>
      </c>
      <c r="N103" s="33">
        <f t="shared" si="6"/>
        <v>8</v>
      </c>
      <c r="O103" s="60">
        <v>0.0</v>
      </c>
      <c r="P103" s="61">
        <v>0.0</v>
      </c>
      <c r="Q103" s="61">
        <v>0.0</v>
      </c>
      <c r="R103" s="61">
        <v>0.0</v>
      </c>
      <c r="S103" s="61">
        <v>0.0</v>
      </c>
      <c r="T103" s="32">
        <v>0.0</v>
      </c>
      <c r="U103" s="33">
        <f t="shared" si="7"/>
        <v>0</v>
      </c>
      <c r="V103" s="60">
        <v>0.0</v>
      </c>
      <c r="W103" s="61">
        <v>6.0</v>
      </c>
      <c r="X103" s="61">
        <v>0.0</v>
      </c>
      <c r="Y103" s="61">
        <v>0.0</v>
      </c>
      <c r="Z103" s="61">
        <v>0.0</v>
      </c>
      <c r="AA103" s="32">
        <v>0.0</v>
      </c>
      <c r="AB103" s="33">
        <f t="shared" si="8"/>
        <v>6</v>
      </c>
      <c r="AC103" s="60">
        <f t="shared" ref="AC103:AF103" si="214">SUM(H103+O103+V103)</f>
        <v>4</v>
      </c>
      <c r="AD103" s="60">
        <f t="shared" si="214"/>
        <v>10</v>
      </c>
      <c r="AE103" s="60">
        <f t="shared" si="214"/>
        <v>0</v>
      </c>
      <c r="AF103" s="60">
        <f t="shared" si="214"/>
        <v>0</v>
      </c>
      <c r="AG103" s="61">
        <f t="shared" si="10"/>
        <v>14</v>
      </c>
      <c r="AH103" s="61">
        <f t="shared" ref="AH103:AI103" si="215">SUM(L103+S103+Z103)</f>
        <v>0</v>
      </c>
      <c r="AI103" s="61">
        <f t="shared" si="215"/>
        <v>0</v>
      </c>
      <c r="AJ103" s="62">
        <f t="shared" si="12"/>
        <v>0</v>
      </c>
      <c r="AK103" s="62">
        <f t="shared" si="190"/>
        <v>0</v>
      </c>
      <c r="AL103" s="61">
        <f t="shared" si="14"/>
        <v>14</v>
      </c>
      <c r="AM103" s="32">
        <v>0.0</v>
      </c>
      <c r="AN103" s="61">
        <f t="shared" si="15"/>
        <v>14</v>
      </c>
      <c r="AO103" s="36">
        <v>0.0</v>
      </c>
      <c r="AP103" s="63">
        <f t="shared" si="16"/>
        <v>14</v>
      </c>
      <c r="AQ103" s="64"/>
      <c r="AR103" s="2"/>
      <c r="AS103" s="39"/>
    </row>
    <row r="104" ht="14.25" customHeight="1">
      <c r="A104" s="25"/>
      <c r="B104" s="73" t="s">
        <v>53</v>
      </c>
      <c r="C104" s="77" t="s">
        <v>161</v>
      </c>
      <c r="D104" s="42">
        <f t="shared" si="61"/>
        <v>23</v>
      </c>
      <c r="E104" s="43">
        <f t="shared" si="203"/>
        <v>32</v>
      </c>
      <c r="F104" s="43">
        <v>23.0</v>
      </c>
      <c r="G104" s="44">
        <f t="shared" si="5"/>
        <v>9</v>
      </c>
      <c r="H104" s="54">
        <v>0.0</v>
      </c>
      <c r="I104" s="50">
        <v>0.0</v>
      </c>
      <c r="J104" s="50">
        <v>0.0</v>
      </c>
      <c r="K104" s="50">
        <v>0.0</v>
      </c>
      <c r="L104" s="50">
        <v>4.0</v>
      </c>
      <c r="M104" s="46">
        <v>0.0</v>
      </c>
      <c r="N104" s="47">
        <f t="shared" si="6"/>
        <v>4</v>
      </c>
      <c r="O104" s="49">
        <v>6.0</v>
      </c>
      <c r="P104" s="50">
        <v>0.0</v>
      </c>
      <c r="Q104" s="50">
        <v>0.0</v>
      </c>
      <c r="R104" s="50">
        <v>2.0</v>
      </c>
      <c r="S104" s="50">
        <v>0.0</v>
      </c>
      <c r="T104" s="46">
        <v>0.0</v>
      </c>
      <c r="U104" s="47">
        <f t="shared" si="7"/>
        <v>8</v>
      </c>
      <c r="V104" s="49">
        <v>11.0</v>
      </c>
      <c r="W104" s="50">
        <v>0.0</v>
      </c>
      <c r="X104" s="50">
        <v>0.0</v>
      </c>
      <c r="Y104" s="50">
        <v>0.0</v>
      </c>
      <c r="Z104" s="50">
        <v>0.0</v>
      </c>
      <c r="AA104" s="46">
        <v>0.0</v>
      </c>
      <c r="AB104" s="47">
        <f t="shared" si="8"/>
        <v>11</v>
      </c>
      <c r="AC104" s="49">
        <f t="shared" ref="AC104:AF104" si="216">SUM(H104+O104+V104)</f>
        <v>17</v>
      </c>
      <c r="AD104" s="49">
        <f t="shared" si="216"/>
        <v>0</v>
      </c>
      <c r="AE104" s="49">
        <f t="shared" si="216"/>
        <v>0</v>
      </c>
      <c r="AF104" s="49">
        <f t="shared" si="216"/>
        <v>2</v>
      </c>
      <c r="AG104" s="50">
        <f t="shared" si="10"/>
        <v>19</v>
      </c>
      <c r="AH104" s="50">
        <f t="shared" ref="AH104:AI104" si="217">SUM(L104+S104+Z104)</f>
        <v>4</v>
      </c>
      <c r="AI104" s="50">
        <f t="shared" si="217"/>
        <v>0</v>
      </c>
      <c r="AJ104" s="51">
        <f t="shared" si="12"/>
        <v>4</v>
      </c>
      <c r="AK104" s="51">
        <f t="shared" si="190"/>
        <v>4</v>
      </c>
      <c r="AL104" s="50">
        <f t="shared" si="14"/>
        <v>23</v>
      </c>
      <c r="AM104" s="46">
        <v>0.0</v>
      </c>
      <c r="AN104" s="50">
        <f t="shared" si="15"/>
        <v>23</v>
      </c>
      <c r="AO104" s="52">
        <v>0.0</v>
      </c>
      <c r="AP104" s="53">
        <f t="shared" si="16"/>
        <v>23</v>
      </c>
      <c r="AQ104" s="54"/>
      <c r="AR104" s="2"/>
      <c r="AS104" s="55"/>
    </row>
    <row r="105" ht="14.25" customHeight="1">
      <c r="A105" s="25"/>
      <c r="B105" s="71" t="s">
        <v>48</v>
      </c>
      <c r="C105" s="72" t="s">
        <v>162</v>
      </c>
      <c r="D105" s="28">
        <f t="shared" si="61"/>
        <v>18</v>
      </c>
      <c r="E105" s="29">
        <f t="shared" si="203"/>
        <v>24</v>
      </c>
      <c r="F105" s="29">
        <v>29.0</v>
      </c>
      <c r="G105" s="30">
        <f t="shared" si="5"/>
        <v>-5</v>
      </c>
      <c r="H105" s="64">
        <v>2.0</v>
      </c>
      <c r="I105" s="61">
        <v>4.0</v>
      </c>
      <c r="J105" s="61">
        <v>0.0</v>
      </c>
      <c r="K105" s="61">
        <v>0.0</v>
      </c>
      <c r="L105" s="61">
        <v>0.0</v>
      </c>
      <c r="M105" s="32">
        <v>0.0</v>
      </c>
      <c r="N105" s="33">
        <f t="shared" si="6"/>
        <v>6</v>
      </c>
      <c r="O105" s="60">
        <v>6.0</v>
      </c>
      <c r="P105" s="61">
        <v>0.0</v>
      </c>
      <c r="Q105" s="61">
        <v>0.0</v>
      </c>
      <c r="R105" s="61">
        <v>0.0</v>
      </c>
      <c r="S105" s="61">
        <v>0.0</v>
      </c>
      <c r="T105" s="32">
        <v>0.0</v>
      </c>
      <c r="U105" s="33">
        <f t="shared" si="7"/>
        <v>6</v>
      </c>
      <c r="V105" s="60">
        <v>0.0</v>
      </c>
      <c r="W105" s="61">
        <v>6.0</v>
      </c>
      <c r="X105" s="61">
        <v>0.0</v>
      </c>
      <c r="Y105" s="61">
        <v>0.0</v>
      </c>
      <c r="Z105" s="61">
        <v>0.0</v>
      </c>
      <c r="AA105" s="32">
        <v>0.0</v>
      </c>
      <c r="AB105" s="33">
        <f t="shared" si="8"/>
        <v>6</v>
      </c>
      <c r="AC105" s="60">
        <f t="shared" ref="AC105:AF105" si="218">SUM(H105+O105+V105)</f>
        <v>8</v>
      </c>
      <c r="AD105" s="60">
        <f t="shared" si="218"/>
        <v>10</v>
      </c>
      <c r="AE105" s="60">
        <f t="shared" si="218"/>
        <v>0</v>
      </c>
      <c r="AF105" s="60">
        <f t="shared" si="218"/>
        <v>0</v>
      </c>
      <c r="AG105" s="61">
        <f t="shared" si="10"/>
        <v>18</v>
      </c>
      <c r="AH105" s="61">
        <f t="shared" ref="AH105:AI105" si="219">SUM(L105+S105+Z105)</f>
        <v>0</v>
      </c>
      <c r="AI105" s="61">
        <f t="shared" si="219"/>
        <v>0</v>
      </c>
      <c r="AJ105" s="62">
        <f t="shared" si="12"/>
        <v>0</v>
      </c>
      <c r="AK105" s="62">
        <f t="shared" si="190"/>
        <v>0</v>
      </c>
      <c r="AL105" s="61">
        <f t="shared" si="14"/>
        <v>18</v>
      </c>
      <c r="AM105" s="32">
        <v>0.0</v>
      </c>
      <c r="AN105" s="61">
        <f t="shared" si="15"/>
        <v>18</v>
      </c>
      <c r="AO105" s="36">
        <v>0.0</v>
      </c>
      <c r="AP105" s="63">
        <f t="shared" si="16"/>
        <v>18</v>
      </c>
      <c r="AQ105" s="64"/>
      <c r="AR105" s="2"/>
      <c r="AS105" s="39"/>
    </row>
    <row r="106" ht="14.25" customHeight="1">
      <c r="A106" s="25"/>
      <c r="B106" s="73" t="s">
        <v>55</v>
      </c>
      <c r="C106" s="77" t="s">
        <v>163</v>
      </c>
      <c r="D106" s="42">
        <f t="shared" si="61"/>
        <v>2</v>
      </c>
      <c r="E106" s="43">
        <f t="shared" si="203"/>
        <v>3</v>
      </c>
      <c r="F106" s="44">
        <v>3.0</v>
      </c>
      <c r="G106" s="44">
        <f t="shared" si="5"/>
        <v>0</v>
      </c>
      <c r="H106" s="67">
        <v>2.0</v>
      </c>
      <c r="I106" s="45">
        <v>0.0</v>
      </c>
      <c r="J106" s="45">
        <v>0.0</v>
      </c>
      <c r="K106" s="45">
        <v>0.0</v>
      </c>
      <c r="L106" s="45">
        <v>0.0</v>
      </c>
      <c r="M106" s="46">
        <v>0.0</v>
      </c>
      <c r="N106" s="47">
        <f t="shared" si="6"/>
        <v>2</v>
      </c>
      <c r="O106" s="48">
        <v>0.0</v>
      </c>
      <c r="P106" s="45">
        <v>0.0</v>
      </c>
      <c r="Q106" s="45">
        <v>0.0</v>
      </c>
      <c r="R106" s="45">
        <v>0.0</v>
      </c>
      <c r="S106" s="45">
        <v>0.0</v>
      </c>
      <c r="T106" s="46">
        <v>0.0</v>
      </c>
      <c r="U106" s="47">
        <f t="shared" si="7"/>
        <v>0</v>
      </c>
      <c r="V106" s="48">
        <v>0.0</v>
      </c>
      <c r="W106" s="45">
        <v>0.0</v>
      </c>
      <c r="X106" s="45">
        <v>0.0</v>
      </c>
      <c r="Y106" s="45">
        <v>0.0</v>
      </c>
      <c r="Z106" s="45">
        <v>0.0</v>
      </c>
      <c r="AA106" s="46">
        <v>0.0</v>
      </c>
      <c r="AB106" s="47">
        <f t="shared" si="8"/>
        <v>0</v>
      </c>
      <c r="AC106" s="49">
        <f t="shared" ref="AC106:AF106" si="220">SUM(H106+O106+V106)</f>
        <v>2</v>
      </c>
      <c r="AD106" s="49">
        <f t="shared" si="220"/>
        <v>0</v>
      </c>
      <c r="AE106" s="49">
        <f t="shared" si="220"/>
        <v>0</v>
      </c>
      <c r="AF106" s="49">
        <f t="shared" si="220"/>
        <v>0</v>
      </c>
      <c r="AG106" s="50">
        <f t="shared" si="10"/>
        <v>2</v>
      </c>
      <c r="AH106" s="50">
        <f t="shared" ref="AH106:AI106" si="221">SUM(L106+S106+Z106)</f>
        <v>0</v>
      </c>
      <c r="AI106" s="50">
        <f t="shared" si="221"/>
        <v>0</v>
      </c>
      <c r="AJ106" s="51">
        <f t="shared" si="12"/>
        <v>0</v>
      </c>
      <c r="AK106" s="51">
        <f t="shared" si="190"/>
        <v>0</v>
      </c>
      <c r="AL106" s="50">
        <f t="shared" si="14"/>
        <v>2</v>
      </c>
      <c r="AM106" s="66">
        <v>0.0</v>
      </c>
      <c r="AN106" s="50">
        <f t="shared" si="15"/>
        <v>2</v>
      </c>
      <c r="AO106" s="52">
        <v>0.0</v>
      </c>
      <c r="AP106" s="53">
        <f t="shared" si="16"/>
        <v>2</v>
      </c>
      <c r="AQ106" s="54"/>
      <c r="AR106" s="2"/>
      <c r="AS106" s="3"/>
    </row>
    <row r="107" ht="14.25" customHeight="1">
      <c r="A107" s="25"/>
      <c r="B107" s="71" t="s">
        <v>48</v>
      </c>
      <c r="C107" s="72" t="s">
        <v>164</v>
      </c>
      <c r="D107" s="28">
        <f t="shared" si="61"/>
        <v>19</v>
      </c>
      <c r="E107" s="29">
        <f t="shared" si="203"/>
        <v>26</v>
      </c>
      <c r="F107" s="29">
        <v>28.0</v>
      </c>
      <c r="G107" s="30">
        <f t="shared" si="5"/>
        <v>-2</v>
      </c>
      <c r="H107" s="70">
        <v>6.0</v>
      </c>
      <c r="I107" s="58">
        <v>2.0</v>
      </c>
      <c r="J107" s="58">
        <v>0.0</v>
      </c>
      <c r="K107" s="58">
        <v>0.0</v>
      </c>
      <c r="L107" s="58">
        <v>0.0</v>
      </c>
      <c r="M107" s="32">
        <v>0.0</v>
      </c>
      <c r="N107" s="33">
        <f t="shared" si="6"/>
        <v>8</v>
      </c>
      <c r="O107" s="59">
        <v>0.0</v>
      </c>
      <c r="P107" s="58">
        <v>0.0</v>
      </c>
      <c r="Q107" s="58">
        <v>0.0</v>
      </c>
      <c r="R107" s="58">
        <v>0.0</v>
      </c>
      <c r="S107" s="58">
        <v>0.0</v>
      </c>
      <c r="T107" s="32">
        <v>0.0</v>
      </c>
      <c r="U107" s="33">
        <f t="shared" si="7"/>
        <v>0</v>
      </c>
      <c r="V107" s="59">
        <v>0.0</v>
      </c>
      <c r="W107" s="58">
        <v>9.0</v>
      </c>
      <c r="X107" s="58">
        <v>0.0</v>
      </c>
      <c r="Y107" s="58">
        <v>0.0</v>
      </c>
      <c r="Z107" s="58">
        <v>2.0</v>
      </c>
      <c r="AA107" s="32">
        <v>0.0</v>
      </c>
      <c r="AB107" s="33">
        <f t="shared" si="8"/>
        <v>11</v>
      </c>
      <c r="AC107" s="60">
        <f t="shared" ref="AC107:AF107" si="222">SUM(H107+O107+V107)</f>
        <v>6</v>
      </c>
      <c r="AD107" s="60">
        <f t="shared" si="222"/>
        <v>11</v>
      </c>
      <c r="AE107" s="60">
        <f t="shared" si="222"/>
        <v>0</v>
      </c>
      <c r="AF107" s="60">
        <f t="shared" si="222"/>
        <v>0</v>
      </c>
      <c r="AG107" s="61">
        <f t="shared" si="10"/>
        <v>17</v>
      </c>
      <c r="AH107" s="61">
        <f t="shared" ref="AH107:AI107" si="223">SUM(L107+S107+Z107)</f>
        <v>2</v>
      </c>
      <c r="AI107" s="61">
        <f t="shared" si="223"/>
        <v>0</v>
      </c>
      <c r="AJ107" s="62">
        <f t="shared" si="12"/>
        <v>2</v>
      </c>
      <c r="AK107" s="62">
        <f t="shared" si="190"/>
        <v>2</v>
      </c>
      <c r="AL107" s="61">
        <f t="shared" si="14"/>
        <v>19</v>
      </c>
      <c r="AM107" s="32">
        <v>0.0</v>
      </c>
      <c r="AN107" s="61">
        <f t="shared" si="15"/>
        <v>19</v>
      </c>
      <c r="AO107" s="36">
        <v>0.0</v>
      </c>
      <c r="AP107" s="63">
        <f t="shared" si="16"/>
        <v>19</v>
      </c>
      <c r="AQ107" s="92"/>
      <c r="AR107" s="2"/>
      <c r="AS107" s="39"/>
    </row>
    <row r="108" ht="14.25" customHeight="1">
      <c r="A108" s="25"/>
      <c r="B108" s="73" t="s">
        <v>55</v>
      </c>
      <c r="C108" s="77" t="s">
        <v>165</v>
      </c>
      <c r="D108" s="42">
        <f t="shared" si="61"/>
        <v>18</v>
      </c>
      <c r="E108" s="43">
        <f t="shared" si="203"/>
        <v>24</v>
      </c>
      <c r="F108" s="44">
        <v>22.0</v>
      </c>
      <c r="G108" s="44">
        <f t="shared" si="5"/>
        <v>2</v>
      </c>
      <c r="H108" s="67">
        <v>0.0</v>
      </c>
      <c r="I108" s="45">
        <v>0.0</v>
      </c>
      <c r="J108" s="45">
        <v>0.0</v>
      </c>
      <c r="K108" s="45">
        <v>0.0</v>
      </c>
      <c r="L108" s="45">
        <v>0.0</v>
      </c>
      <c r="M108" s="46">
        <v>0.0</v>
      </c>
      <c r="N108" s="47">
        <f t="shared" si="6"/>
        <v>0</v>
      </c>
      <c r="O108" s="48">
        <v>0.0</v>
      </c>
      <c r="P108" s="45">
        <v>12.0</v>
      </c>
      <c r="Q108" s="45">
        <v>0.0</v>
      </c>
      <c r="R108" s="45">
        <v>0.0</v>
      </c>
      <c r="S108" s="45">
        <v>0.0</v>
      </c>
      <c r="T108" s="46">
        <v>0.0</v>
      </c>
      <c r="U108" s="47">
        <f t="shared" si="7"/>
        <v>12</v>
      </c>
      <c r="V108" s="48">
        <v>6.0</v>
      </c>
      <c r="W108" s="45">
        <v>0.0</v>
      </c>
      <c r="X108" s="45">
        <v>0.0</v>
      </c>
      <c r="Y108" s="45">
        <v>0.0</v>
      </c>
      <c r="Z108" s="45">
        <v>0.0</v>
      </c>
      <c r="AA108" s="46">
        <v>0.0</v>
      </c>
      <c r="AB108" s="47">
        <f t="shared" si="8"/>
        <v>6</v>
      </c>
      <c r="AC108" s="49">
        <f t="shared" ref="AC108:AF108" si="224">SUM(H108+O108+V108)</f>
        <v>6</v>
      </c>
      <c r="AD108" s="49">
        <f t="shared" si="224"/>
        <v>12</v>
      </c>
      <c r="AE108" s="49">
        <f t="shared" si="224"/>
        <v>0</v>
      </c>
      <c r="AF108" s="49">
        <f t="shared" si="224"/>
        <v>0</v>
      </c>
      <c r="AG108" s="50">
        <f t="shared" si="10"/>
        <v>18</v>
      </c>
      <c r="AH108" s="50">
        <f t="shared" ref="AH108:AI108" si="225">SUM(L108+S108+Z108)</f>
        <v>0</v>
      </c>
      <c r="AI108" s="50">
        <f t="shared" si="225"/>
        <v>0</v>
      </c>
      <c r="AJ108" s="51">
        <f t="shared" si="12"/>
        <v>0</v>
      </c>
      <c r="AK108" s="51">
        <f t="shared" si="190"/>
        <v>0</v>
      </c>
      <c r="AL108" s="50">
        <f t="shared" si="14"/>
        <v>18</v>
      </c>
      <c r="AM108" s="66">
        <v>0.0</v>
      </c>
      <c r="AN108" s="50">
        <f t="shared" si="15"/>
        <v>18</v>
      </c>
      <c r="AO108" s="52">
        <v>0.0</v>
      </c>
      <c r="AP108" s="53">
        <f t="shared" si="16"/>
        <v>18</v>
      </c>
      <c r="AQ108" s="54"/>
      <c r="AR108" s="2"/>
      <c r="AS108" s="3"/>
    </row>
    <row r="109" ht="14.25" customHeight="1">
      <c r="A109" s="25"/>
      <c r="B109" s="71" t="s">
        <v>53</v>
      </c>
      <c r="C109" s="76" t="s">
        <v>166</v>
      </c>
      <c r="D109" s="28">
        <f t="shared" si="61"/>
        <v>10</v>
      </c>
      <c r="E109" s="29">
        <f t="shared" si="203"/>
        <v>14</v>
      </c>
      <c r="F109" s="29">
        <v>16.0</v>
      </c>
      <c r="G109" s="30">
        <f t="shared" si="5"/>
        <v>-2</v>
      </c>
      <c r="H109" s="70">
        <v>0.0</v>
      </c>
      <c r="I109" s="58">
        <v>0.0</v>
      </c>
      <c r="J109" s="58">
        <v>0.0</v>
      </c>
      <c r="K109" s="58">
        <v>0.0</v>
      </c>
      <c r="L109" s="58">
        <v>0.0</v>
      </c>
      <c r="M109" s="32">
        <v>0.0</v>
      </c>
      <c r="N109" s="33">
        <f t="shared" si="6"/>
        <v>0</v>
      </c>
      <c r="O109" s="59">
        <v>0.0</v>
      </c>
      <c r="P109" s="58">
        <v>4.0</v>
      </c>
      <c r="Q109" s="58">
        <v>0.0</v>
      </c>
      <c r="R109" s="58">
        <v>0.0</v>
      </c>
      <c r="S109" s="58">
        <v>0.0</v>
      </c>
      <c r="T109" s="32">
        <v>0.0</v>
      </c>
      <c r="U109" s="33">
        <f t="shared" si="7"/>
        <v>4</v>
      </c>
      <c r="V109" s="59">
        <v>6.0</v>
      </c>
      <c r="W109" s="58">
        <v>0.0</v>
      </c>
      <c r="X109" s="58">
        <v>0.0</v>
      </c>
      <c r="Y109" s="58">
        <v>0.0</v>
      </c>
      <c r="Z109" s="58">
        <v>0.0</v>
      </c>
      <c r="AA109" s="32">
        <v>0.0</v>
      </c>
      <c r="AB109" s="33">
        <f t="shared" si="8"/>
        <v>6</v>
      </c>
      <c r="AC109" s="60">
        <f t="shared" ref="AC109:AF109" si="226">SUM(H109+O109+V109)</f>
        <v>6</v>
      </c>
      <c r="AD109" s="60">
        <f t="shared" si="226"/>
        <v>4</v>
      </c>
      <c r="AE109" s="60">
        <f t="shared" si="226"/>
        <v>0</v>
      </c>
      <c r="AF109" s="60">
        <f t="shared" si="226"/>
        <v>0</v>
      </c>
      <c r="AG109" s="61">
        <f t="shared" si="10"/>
        <v>10</v>
      </c>
      <c r="AH109" s="61">
        <f t="shared" ref="AH109:AI109" si="227">SUM(L109+S109+Z109)</f>
        <v>0</v>
      </c>
      <c r="AI109" s="61">
        <f t="shared" si="227"/>
        <v>0</v>
      </c>
      <c r="AJ109" s="62">
        <f t="shared" si="12"/>
        <v>0</v>
      </c>
      <c r="AK109" s="62">
        <f t="shared" si="190"/>
        <v>0</v>
      </c>
      <c r="AL109" s="61">
        <f t="shared" si="14"/>
        <v>10</v>
      </c>
      <c r="AM109" s="32">
        <v>0.0</v>
      </c>
      <c r="AN109" s="61">
        <f t="shared" si="15"/>
        <v>10</v>
      </c>
      <c r="AO109" s="36">
        <v>0.0</v>
      </c>
      <c r="AP109" s="63">
        <f t="shared" si="16"/>
        <v>10</v>
      </c>
      <c r="AQ109" s="64"/>
      <c r="AR109" s="2"/>
      <c r="AS109" s="39"/>
    </row>
    <row r="110" ht="14.25" customHeight="1">
      <c r="A110" s="25"/>
      <c r="B110" s="73" t="s">
        <v>48</v>
      </c>
      <c r="C110" s="84" t="s">
        <v>167</v>
      </c>
      <c r="D110" s="42">
        <f t="shared" si="61"/>
        <v>14</v>
      </c>
      <c r="E110" s="43">
        <f t="shared" si="203"/>
        <v>20</v>
      </c>
      <c r="F110" s="43">
        <v>13.0</v>
      </c>
      <c r="G110" s="44">
        <f t="shared" si="5"/>
        <v>7</v>
      </c>
      <c r="H110" s="67">
        <v>0.0</v>
      </c>
      <c r="I110" s="45">
        <v>0.0</v>
      </c>
      <c r="J110" s="45">
        <v>0.0</v>
      </c>
      <c r="K110" s="45">
        <v>0.0</v>
      </c>
      <c r="L110" s="45">
        <v>0.0</v>
      </c>
      <c r="M110" s="46">
        <v>0.0</v>
      </c>
      <c r="N110" s="47">
        <f t="shared" si="6"/>
        <v>0</v>
      </c>
      <c r="O110" s="48">
        <v>0.0</v>
      </c>
      <c r="P110" s="45">
        <v>6.0</v>
      </c>
      <c r="Q110" s="45">
        <v>0.0</v>
      </c>
      <c r="R110" s="45">
        <v>0.0</v>
      </c>
      <c r="S110" s="45">
        <v>0.0</v>
      </c>
      <c r="T110" s="46">
        <v>0.0</v>
      </c>
      <c r="U110" s="47">
        <f t="shared" si="7"/>
        <v>6</v>
      </c>
      <c r="V110" s="48">
        <v>0.0</v>
      </c>
      <c r="W110" s="45">
        <v>4.0</v>
      </c>
      <c r="X110" s="45">
        <v>0.0</v>
      </c>
      <c r="Y110" s="45">
        <v>0.0</v>
      </c>
      <c r="Z110" s="45">
        <v>6.0</v>
      </c>
      <c r="AA110" s="46">
        <v>0.0</v>
      </c>
      <c r="AB110" s="47">
        <f t="shared" si="8"/>
        <v>10</v>
      </c>
      <c r="AC110" s="49">
        <f t="shared" ref="AC110:AF110" si="228">SUM(H110+O110+V110)</f>
        <v>0</v>
      </c>
      <c r="AD110" s="49">
        <f t="shared" si="228"/>
        <v>10</v>
      </c>
      <c r="AE110" s="49">
        <f t="shared" si="228"/>
        <v>0</v>
      </c>
      <c r="AF110" s="49">
        <f t="shared" si="228"/>
        <v>0</v>
      </c>
      <c r="AG110" s="50">
        <f t="shared" si="10"/>
        <v>10</v>
      </c>
      <c r="AH110" s="50">
        <f t="shared" ref="AH110:AI110" si="229">SUM(L110+S110+Z110)</f>
        <v>6</v>
      </c>
      <c r="AI110" s="50">
        <f t="shared" si="229"/>
        <v>0</v>
      </c>
      <c r="AJ110" s="51">
        <f t="shared" si="12"/>
        <v>6</v>
      </c>
      <c r="AK110" s="51">
        <f t="shared" si="190"/>
        <v>4</v>
      </c>
      <c r="AL110" s="50">
        <f t="shared" si="14"/>
        <v>14</v>
      </c>
      <c r="AM110" s="46">
        <v>0.0</v>
      </c>
      <c r="AN110" s="50">
        <f t="shared" si="15"/>
        <v>14</v>
      </c>
      <c r="AO110" s="52">
        <v>0.0</v>
      </c>
      <c r="AP110" s="53">
        <f t="shared" si="16"/>
        <v>14</v>
      </c>
      <c r="AQ110" s="54"/>
      <c r="AR110" s="2"/>
      <c r="AS110" s="55"/>
    </row>
    <row r="111" ht="14.25" customHeight="1">
      <c r="A111" s="25"/>
      <c r="B111" s="71" t="s">
        <v>53</v>
      </c>
      <c r="C111" s="76" t="s">
        <v>168</v>
      </c>
      <c r="D111" s="28">
        <f t="shared" si="61"/>
        <v>12</v>
      </c>
      <c r="E111" s="29">
        <f t="shared" si="203"/>
        <v>17</v>
      </c>
      <c r="F111" s="29">
        <v>17.9572602739726</v>
      </c>
      <c r="G111" s="30">
        <f t="shared" si="5"/>
        <v>-0.957260274</v>
      </c>
      <c r="H111" s="64">
        <v>5.0</v>
      </c>
      <c r="I111" s="61">
        <v>0.0</v>
      </c>
      <c r="J111" s="61">
        <v>0.0</v>
      </c>
      <c r="K111" s="61">
        <v>0.0</v>
      </c>
      <c r="L111" s="61">
        <v>0.0</v>
      </c>
      <c r="M111" s="32">
        <v>0.0</v>
      </c>
      <c r="N111" s="33">
        <f t="shared" si="6"/>
        <v>5</v>
      </c>
      <c r="O111" s="60">
        <v>0.0</v>
      </c>
      <c r="P111" s="61">
        <v>4.0</v>
      </c>
      <c r="Q111" s="61">
        <v>0.0</v>
      </c>
      <c r="R111" s="61">
        <v>0.0</v>
      </c>
      <c r="S111" s="61">
        <v>0.0</v>
      </c>
      <c r="T111" s="32">
        <v>0.0</v>
      </c>
      <c r="U111" s="33">
        <f t="shared" si="7"/>
        <v>4</v>
      </c>
      <c r="V111" s="60">
        <v>3.0</v>
      </c>
      <c r="W111" s="61">
        <v>0.0</v>
      </c>
      <c r="X111" s="61">
        <v>0.0</v>
      </c>
      <c r="Y111" s="61">
        <v>0.0</v>
      </c>
      <c r="Z111" s="61">
        <v>0.0</v>
      </c>
      <c r="AA111" s="32">
        <v>0.0</v>
      </c>
      <c r="AB111" s="33">
        <f t="shared" si="8"/>
        <v>3</v>
      </c>
      <c r="AC111" s="60">
        <f t="shared" ref="AC111:AF111" si="230">SUM(H111+O111+V111)</f>
        <v>8</v>
      </c>
      <c r="AD111" s="60">
        <f t="shared" si="230"/>
        <v>4</v>
      </c>
      <c r="AE111" s="60">
        <f t="shared" si="230"/>
        <v>0</v>
      </c>
      <c r="AF111" s="60">
        <f t="shared" si="230"/>
        <v>0</v>
      </c>
      <c r="AG111" s="61">
        <f t="shared" si="10"/>
        <v>12</v>
      </c>
      <c r="AH111" s="61">
        <f t="shared" ref="AH111:AI111" si="231">SUM(L111+S111+Z111)</f>
        <v>0</v>
      </c>
      <c r="AI111" s="61">
        <f t="shared" si="231"/>
        <v>0</v>
      </c>
      <c r="AJ111" s="62">
        <f t="shared" si="12"/>
        <v>0</v>
      </c>
      <c r="AK111" s="62">
        <f t="shared" si="190"/>
        <v>0</v>
      </c>
      <c r="AL111" s="61">
        <f t="shared" si="14"/>
        <v>12</v>
      </c>
      <c r="AM111" s="32">
        <v>0.0</v>
      </c>
      <c r="AN111" s="61">
        <f t="shared" si="15"/>
        <v>12</v>
      </c>
      <c r="AO111" s="36">
        <v>0.0</v>
      </c>
      <c r="AP111" s="63">
        <f t="shared" si="16"/>
        <v>12</v>
      </c>
      <c r="AQ111" s="64"/>
      <c r="AR111" s="2"/>
      <c r="AS111" s="39"/>
    </row>
    <row r="112" ht="14.25" customHeight="1">
      <c r="A112" s="25"/>
      <c r="B112" s="73" t="s">
        <v>55</v>
      </c>
      <c r="C112" s="77" t="s">
        <v>169</v>
      </c>
      <c r="D112" s="42">
        <f t="shared" si="61"/>
        <v>18</v>
      </c>
      <c r="E112" s="43">
        <f t="shared" si="203"/>
        <v>25</v>
      </c>
      <c r="F112" s="44">
        <v>23.0</v>
      </c>
      <c r="G112" s="44">
        <f t="shared" si="5"/>
        <v>2</v>
      </c>
      <c r="H112" s="67">
        <v>3.0</v>
      </c>
      <c r="I112" s="45">
        <v>0.0</v>
      </c>
      <c r="J112" s="45">
        <v>0.0</v>
      </c>
      <c r="K112" s="45">
        <v>0.0</v>
      </c>
      <c r="L112" s="45">
        <v>0.0</v>
      </c>
      <c r="M112" s="46">
        <v>0.0</v>
      </c>
      <c r="N112" s="47">
        <f t="shared" si="6"/>
        <v>3</v>
      </c>
      <c r="O112" s="48">
        <v>0.0</v>
      </c>
      <c r="P112" s="45">
        <v>0.0</v>
      </c>
      <c r="Q112" s="45">
        <v>8.0</v>
      </c>
      <c r="R112" s="45">
        <v>0.0</v>
      </c>
      <c r="S112" s="45">
        <v>0.0</v>
      </c>
      <c r="T112" s="46">
        <v>0.0</v>
      </c>
      <c r="U112" s="47">
        <f t="shared" si="7"/>
        <v>8</v>
      </c>
      <c r="V112" s="48">
        <v>7.0</v>
      </c>
      <c r="W112" s="45">
        <v>0.0</v>
      </c>
      <c r="X112" s="45">
        <v>0.0</v>
      </c>
      <c r="Y112" s="45">
        <v>0.0</v>
      </c>
      <c r="Z112" s="45">
        <v>0.0</v>
      </c>
      <c r="AA112" s="46">
        <v>0.0</v>
      </c>
      <c r="AB112" s="47">
        <f t="shared" si="8"/>
        <v>7</v>
      </c>
      <c r="AC112" s="49">
        <f t="shared" ref="AC112:AF112" si="232">SUM(H112+O112+V112)</f>
        <v>10</v>
      </c>
      <c r="AD112" s="49">
        <f t="shared" si="232"/>
        <v>0</v>
      </c>
      <c r="AE112" s="49">
        <f t="shared" si="232"/>
        <v>8</v>
      </c>
      <c r="AF112" s="49">
        <f t="shared" si="232"/>
        <v>0</v>
      </c>
      <c r="AG112" s="50">
        <f t="shared" si="10"/>
        <v>18</v>
      </c>
      <c r="AH112" s="50">
        <f t="shared" ref="AH112:AI112" si="233">SUM(L112+S112+Z112)</f>
        <v>0</v>
      </c>
      <c r="AI112" s="50">
        <f t="shared" si="233"/>
        <v>0</v>
      </c>
      <c r="AJ112" s="51">
        <f t="shared" si="12"/>
        <v>0</v>
      </c>
      <c r="AK112" s="51">
        <f t="shared" si="190"/>
        <v>0</v>
      </c>
      <c r="AL112" s="50">
        <f t="shared" si="14"/>
        <v>18</v>
      </c>
      <c r="AM112" s="66">
        <v>0.0</v>
      </c>
      <c r="AN112" s="50">
        <f t="shared" si="15"/>
        <v>18</v>
      </c>
      <c r="AO112" s="52">
        <v>0.0</v>
      </c>
      <c r="AP112" s="53">
        <f t="shared" si="16"/>
        <v>18</v>
      </c>
      <c r="AQ112" s="54"/>
      <c r="AR112" s="2"/>
      <c r="AS112" s="3"/>
    </row>
    <row r="113" ht="14.25" customHeight="1">
      <c r="A113" s="25"/>
      <c r="B113" s="71" t="s">
        <v>48</v>
      </c>
      <c r="C113" s="72" t="s">
        <v>170</v>
      </c>
      <c r="D113" s="28">
        <f t="shared" si="61"/>
        <v>17</v>
      </c>
      <c r="E113" s="29">
        <f t="shared" si="203"/>
        <v>23</v>
      </c>
      <c r="F113" s="29">
        <v>28.0</v>
      </c>
      <c r="G113" s="30">
        <f t="shared" si="5"/>
        <v>-5</v>
      </c>
      <c r="H113" s="64">
        <v>3.0</v>
      </c>
      <c r="I113" s="61">
        <v>4.0</v>
      </c>
      <c r="J113" s="61">
        <v>0.0</v>
      </c>
      <c r="K113" s="61">
        <v>0.0</v>
      </c>
      <c r="L113" s="61">
        <v>2.0</v>
      </c>
      <c r="M113" s="32">
        <v>0.0</v>
      </c>
      <c r="N113" s="33">
        <f t="shared" si="6"/>
        <v>9</v>
      </c>
      <c r="O113" s="60">
        <v>0.0</v>
      </c>
      <c r="P113" s="61">
        <v>0.0</v>
      </c>
      <c r="Q113" s="61">
        <v>0.0</v>
      </c>
      <c r="R113" s="61">
        <v>0.0</v>
      </c>
      <c r="S113" s="61">
        <v>0.0</v>
      </c>
      <c r="T113" s="32">
        <v>0.0</v>
      </c>
      <c r="U113" s="33">
        <f t="shared" si="7"/>
        <v>0</v>
      </c>
      <c r="V113" s="60">
        <v>0.0</v>
      </c>
      <c r="W113" s="61">
        <v>8.0</v>
      </c>
      <c r="X113" s="61">
        <v>0.0</v>
      </c>
      <c r="Y113" s="61">
        <v>0.0</v>
      </c>
      <c r="Z113" s="61">
        <v>0.0</v>
      </c>
      <c r="AA113" s="32">
        <v>0.0</v>
      </c>
      <c r="AB113" s="33">
        <f t="shared" si="8"/>
        <v>8</v>
      </c>
      <c r="AC113" s="60">
        <f t="shared" ref="AC113:AF113" si="234">SUM(H113+O113+V113)</f>
        <v>3</v>
      </c>
      <c r="AD113" s="60">
        <f t="shared" si="234"/>
        <v>12</v>
      </c>
      <c r="AE113" s="60">
        <f t="shared" si="234"/>
        <v>0</v>
      </c>
      <c r="AF113" s="60">
        <f t="shared" si="234"/>
        <v>0</v>
      </c>
      <c r="AG113" s="61">
        <f t="shared" si="10"/>
        <v>15</v>
      </c>
      <c r="AH113" s="61">
        <f t="shared" ref="AH113:AI113" si="235">SUM(L113+S113+Z113)</f>
        <v>2</v>
      </c>
      <c r="AI113" s="61">
        <f t="shared" si="235"/>
        <v>0</v>
      </c>
      <c r="AJ113" s="62">
        <f t="shared" si="12"/>
        <v>2</v>
      </c>
      <c r="AK113" s="62">
        <f t="shared" si="190"/>
        <v>2</v>
      </c>
      <c r="AL113" s="61">
        <f t="shared" si="14"/>
        <v>17</v>
      </c>
      <c r="AM113" s="32">
        <v>0.0</v>
      </c>
      <c r="AN113" s="61">
        <f t="shared" si="15"/>
        <v>17</v>
      </c>
      <c r="AO113" s="36">
        <v>0.0</v>
      </c>
      <c r="AP113" s="63">
        <f t="shared" si="16"/>
        <v>17</v>
      </c>
      <c r="AQ113" s="64"/>
      <c r="AR113" s="2"/>
      <c r="AS113" s="39"/>
    </row>
    <row r="114" ht="14.25" customHeight="1">
      <c r="A114" s="25"/>
      <c r="B114" s="73" t="s">
        <v>51</v>
      </c>
      <c r="C114" s="84" t="s">
        <v>171</v>
      </c>
      <c r="D114" s="42">
        <f t="shared" si="61"/>
        <v>9.5</v>
      </c>
      <c r="E114" s="43">
        <f t="shared" si="203"/>
        <v>13.5</v>
      </c>
      <c r="F114" s="43">
        <v>11.600000000000001</v>
      </c>
      <c r="G114" s="44">
        <f t="shared" si="5"/>
        <v>1.9</v>
      </c>
      <c r="H114" s="54">
        <v>0.0</v>
      </c>
      <c r="I114" s="50">
        <v>0.0</v>
      </c>
      <c r="J114" s="50">
        <v>0.0</v>
      </c>
      <c r="K114" s="50">
        <v>0.0</v>
      </c>
      <c r="L114" s="50">
        <v>2.0</v>
      </c>
      <c r="M114" s="66">
        <v>1.0</v>
      </c>
      <c r="N114" s="47">
        <f t="shared" si="6"/>
        <v>3</v>
      </c>
      <c r="O114" s="49">
        <v>3.0</v>
      </c>
      <c r="P114" s="50">
        <v>4.0</v>
      </c>
      <c r="Q114" s="50">
        <v>0.0</v>
      </c>
      <c r="R114" s="50">
        <v>0.0</v>
      </c>
      <c r="S114" s="50">
        <v>0.0</v>
      </c>
      <c r="T114" s="46">
        <v>0.0</v>
      </c>
      <c r="U114" s="47">
        <f t="shared" si="7"/>
        <v>7</v>
      </c>
      <c r="V114" s="49">
        <v>0.0</v>
      </c>
      <c r="W114" s="50">
        <v>0.0</v>
      </c>
      <c r="X114" s="50">
        <v>0.0</v>
      </c>
      <c r="Y114" s="50">
        <v>0.0</v>
      </c>
      <c r="Z114" s="50">
        <v>0.0</v>
      </c>
      <c r="AA114" s="46">
        <v>0.0</v>
      </c>
      <c r="AB114" s="47">
        <f t="shared" si="8"/>
        <v>0</v>
      </c>
      <c r="AC114" s="49">
        <f t="shared" ref="AC114:AF114" si="236">SUM(H114+O114+V114)</f>
        <v>3</v>
      </c>
      <c r="AD114" s="49">
        <f t="shared" si="236"/>
        <v>4</v>
      </c>
      <c r="AE114" s="49">
        <f t="shared" si="236"/>
        <v>0</v>
      </c>
      <c r="AF114" s="49">
        <f t="shared" si="236"/>
        <v>0</v>
      </c>
      <c r="AG114" s="50">
        <f t="shared" si="10"/>
        <v>7</v>
      </c>
      <c r="AH114" s="50">
        <f t="shared" ref="AH114:AI114" si="237">SUM(L114+S114+Z114)</f>
        <v>2</v>
      </c>
      <c r="AI114" s="50">
        <f t="shared" si="237"/>
        <v>1</v>
      </c>
      <c r="AJ114" s="51">
        <f t="shared" si="12"/>
        <v>3</v>
      </c>
      <c r="AK114" s="51">
        <f t="shared" si="190"/>
        <v>2.5</v>
      </c>
      <c r="AL114" s="50">
        <f t="shared" si="14"/>
        <v>9.5</v>
      </c>
      <c r="AM114" s="46">
        <v>0.0</v>
      </c>
      <c r="AN114" s="50">
        <f t="shared" si="15"/>
        <v>9.5</v>
      </c>
      <c r="AO114" s="52">
        <v>0.0</v>
      </c>
      <c r="AP114" s="53">
        <f t="shared" si="16"/>
        <v>9.5</v>
      </c>
      <c r="AQ114" s="54"/>
      <c r="AR114" s="2"/>
      <c r="AS114" s="55"/>
    </row>
    <row r="115" ht="14.25" customHeight="1">
      <c r="A115" s="25"/>
      <c r="B115" s="71" t="s">
        <v>53</v>
      </c>
      <c r="C115" s="76" t="s">
        <v>172</v>
      </c>
      <c r="D115" s="28">
        <f t="shared" si="61"/>
        <v>9</v>
      </c>
      <c r="E115" s="29">
        <f t="shared" si="203"/>
        <v>12</v>
      </c>
      <c r="F115" s="29">
        <v>9.96</v>
      </c>
      <c r="G115" s="30">
        <f t="shared" si="5"/>
        <v>2.04</v>
      </c>
      <c r="H115" s="64">
        <v>0.0</v>
      </c>
      <c r="I115" s="61">
        <v>3.0</v>
      </c>
      <c r="J115" s="61">
        <v>0.0</v>
      </c>
      <c r="K115" s="61">
        <v>0.0</v>
      </c>
      <c r="L115" s="61">
        <v>0.0</v>
      </c>
      <c r="M115" s="32">
        <v>0.0</v>
      </c>
      <c r="N115" s="33">
        <f t="shared" si="6"/>
        <v>3</v>
      </c>
      <c r="O115" s="60">
        <v>6.0</v>
      </c>
      <c r="P115" s="61">
        <v>0.0</v>
      </c>
      <c r="Q115" s="61">
        <v>0.0</v>
      </c>
      <c r="R115" s="61">
        <v>0.0</v>
      </c>
      <c r="S115" s="61">
        <v>0.0</v>
      </c>
      <c r="T115" s="32">
        <v>0.0</v>
      </c>
      <c r="U115" s="33">
        <f t="shared" si="7"/>
        <v>6</v>
      </c>
      <c r="V115" s="60">
        <v>0.0</v>
      </c>
      <c r="W115" s="61">
        <v>0.0</v>
      </c>
      <c r="X115" s="61">
        <v>0.0</v>
      </c>
      <c r="Y115" s="61">
        <v>0.0</v>
      </c>
      <c r="Z115" s="61">
        <v>0.0</v>
      </c>
      <c r="AA115" s="32">
        <v>0.0</v>
      </c>
      <c r="AB115" s="33">
        <f t="shared" si="8"/>
        <v>0</v>
      </c>
      <c r="AC115" s="60">
        <f t="shared" ref="AC115:AF115" si="238">SUM(H115+O115+V115)</f>
        <v>6</v>
      </c>
      <c r="AD115" s="60">
        <f t="shared" si="238"/>
        <v>3</v>
      </c>
      <c r="AE115" s="60">
        <f t="shared" si="238"/>
        <v>0</v>
      </c>
      <c r="AF115" s="60">
        <f t="shared" si="238"/>
        <v>0</v>
      </c>
      <c r="AG115" s="61">
        <f t="shared" si="10"/>
        <v>9</v>
      </c>
      <c r="AH115" s="61">
        <f t="shared" ref="AH115:AI115" si="239">SUM(L115+S115+Z115)</f>
        <v>0</v>
      </c>
      <c r="AI115" s="61">
        <f t="shared" si="239"/>
        <v>0</v>
      </c>
      <c r="AJ115" s="62">
        <f t="shared" si="12"/>
        <v>0</v>
      </c>
      <c r="AK115" s="62">
        <f t="shared" si="190"/>
        <v>0</v>
      </c>
      <c r="AL115" s="61">
        <f t="shared" si="14"/>
        <v>9</v>
      </c>
      <c r="AM115" s="32">
        <v>0.0</v>
      </c>
      <c r="AN115" s="61">
        <f t="shared" si="15"/>
        <v>9</v>
      </c>
      <c r="AO115" s="36">
        <v>0.0</v>
      </c>
      <c r="AP115" s="63">
        <f t="shared" si="16"/>
        <v>9</v>
      </c>
      <c r="AQ115" s="64"/>
      <c r="AR115" s="2"/>
      <c r="AS115" s="39"/>
    </row>
    <row r="116" ht="14.25" customHeight="1">
      <c r="A116" s="25"/>
      <c r="B116" s="73" t="s">
        <v>48</v>
      </c>
      <c r="C116" s="84" t="s">
        <v>173</v>
      </c>
      <c r="D116" s="42">
        <f t="shared" si="61"/>
        <v>19</v>
      </c>
      <c r="E116" s="43">
        <f t="shared" si="203"/>
        <v>26</v>
      </c>
      <c r="F116" s="43">
        <v>29.0</v>
      </c>
      <c r="G116" s="44">
        <f t="shared" si="5"/>
        <v>-3</v>
      </c>
      <c r="H116" s="54">
        <v>2.0</v>
      </c>
      <c r="I116" s="50">
        <v>8.0</v>
      </c>
      <c r="J116" s="50">
        <v>0.0</v>
      </c>
      <c r="K116" s="50">
        <v>0.0</v>
      </c>
      <c r="L116" s="50">
        <v>0.0</v>
      </c>
      <c r="M116" s="46">
        <v>0.0</v>
      </c>
      <c r="N116" s="47">
        <f t="shared" si="6"/>
        <v>10</v>
      </c>
      <c r="O116" s="49">
        <v>6.0</v>
      </c>
      <c r="P116" s="50">
        <v>0.0</v>
      </c>
      <c r="Q116" s="50">
        <v>0.0</v>
      </c>
      <c r="R116" s="50">
        <v>0.0</v>
      </c>
      <c r="S116" s="50">
        <v>0.0</v>
      </c>
      <c r="T116" s="46">
        <v>0.0</v>
      </c>
      <c r="U116" s="47">
        <f t="shared" si="7"/>
        <v>6</v>
      </c>
      <c r="V116" s="49">
        <v>3.0</v>
      </c>
      <c r="W116" s="50">
        <v>0.0</v>
      </c>
      <c r="X116" s="50">
        <v>0.0</v>
      </c>
      <c r="Y116" s="50">
        <v>0.0</v>
      </c>
      <c r="Z116" s="50">
        <v>0.0</v>
      </c>
      <c r="AA116" s="46">
        <v>0.0</v>
      </c>
      <c r="AB116" s="47">
        <f t="shared" si="8"/>
        <v>3</v>
      </c>
      <c r="AC116" s="49">
        <f t="shared" ref="AC116:AF116" si="240">SUM(H116+O116+V116)</f>
        <v>11</v>
      </c>
      <c r="AD116" s="49">
        <f t="shared" si="240"/>
        <v>8</v>
      </c>
      <c r="AE116" s="49">
        <f t="shared" si="240"/>
        <v>0</v>
      </c>
      <c r="AF116" s="49">
        <f t="shared" si="240"/>
        <v>0</v>
      </c>
      <c r="AG116" s="50">
        <f t="shared" si="10"/>
        <v>19</v>
      </c>
      <c r="AH116" s="50">
        <f t="shared" ref="AH116:AI116" si="241">SUM(L116+S116+Z116)</f>
        <v>0</v>
      </c>
      <c r="AI116" s="50">
        <f t="shared" si="241"/>
        <v>0</v>
      </c>
      <c r="AJ116" s="51">
        <f t="shared" si="12"/>
        <v>0</v>
      </c>
      <c r="AK116" s="51">
        <f t="shared" si="190"/>
        <v>0</v>
      </c>
      <c r="AL116" s="50">
        <f t="shared" si="14"/>
        <v>19</v>
      </c>
      <c r="AM116" s="46">
        <v>0.0</v>
      </c>
      <c r="AN116" s="50">
        <f t="shared" si="15"/>
        <v>19</v>
      </c>
      <c r="AO116" s="52">
        <v>0.0</v>
      </c>
      <c r="AP116" s="53">
        <f t="shared" si="16"/>
        <v>19</v>
      </c>
      <c r="AQ116" s="54"/>
      <c r="AR116" s="2"/>
      <c r="AS116" s="55"/>
    </row>
    <row r="117" ht="14.25" customHeight="1">
      <c r="A117" s="25"/>
      <c r="B117" s="71" t="s">
        <v>90</v>
      </c>
      <c r="C117" s="72" t="s">
        <v>174</v>
      </c>
      <c r="D117" s="28">
        <f t="shared" si="61"/>
        <v>21</v>
      </c>
      <c r="E117" s="29">
        <f t="shared" si="203"/>
        <v>28</v>
      </c>
      <c r="F117" s="29">
        <v>26.0</v>
      </c>
      <c r="G117" s="30">
        <f t="shared" si="5"/>
        <v>2</v>
      </c>
      <c r="H117" s="70">
        <v>0.0</v>
      </c>
      <c r="I117" s="58">
        <v>4.0</v>
      </c>
      <c r="J117" s="58">
        <v>0.0</v>
      </c>
      <c r="K117" s="58">
        <v>0.0</v>
      </c>
      <c r="L117" s="58">
        <v>5.0</v>
      </c>
      <c r="M117" s="32">
        <v>0.0</v>
      </c>
      <c r="N117" s="33">
        <f t="shared" si="6"/>
        <v>9</v>
      </c>
      <c r="O117" s="59">
        <v>0.0</v>
      </c>
      <c r="P117" s="58">
        <v>12.0</v>
      </c>
      <c r="Q117" s="58">
        <v>0.0</v>
      </c>
      <c r="R117" s="58">
        <v>0.0</v>
      </c>
      <c r="S117" s="58">
        <v>0.0</v>
      </c>
      <c r="T117" s="32">
        <v>0.0</v>
      </c>
      <c r="U117" s="33">
        <f t="shared" si="7"/>
        <v>12</v>
      </c>
      <c r="V117" s="59">
        <v>0.0</v>
      </c>
      <c r="W117" s="58">
        <v>0.0</v>
      </c>
      <c r="X117" s="58">
        <v>0.0</v>
      </c>
      <c r="Y117" s="58">
        <v>0.0</v>
      </c>
      <c r="Z117" s="58">
        <v>0.0</v>
      </c>
      <c r="AA117" s="32">
        <v>0.0</v>
      </c>
      <c r="AB117" s="33">
        <f t="shared" si="8"/>
        <v>0</v>
      </c>
      <c r="AC117" s="60">
        <f t="shared" ref="AC117:AF117" si="242">SUM(H117+O117+V117)</f>
        <v>0</v>
      </c>
      <c r="AD117" s="60">
        <f t="shared" si="242"/>
        <v>16</v>
      </c>
      <c r="AE117" s="60">
        <f t="shared" si="242"/>
        <v>0</v>
      </c>
      <c r="AF117" s="60">
        <f t="shared" si="242"/>
        <v>0</v>
      </c>
      <c r="AG117" s="61">
        <f t="shared" si="10"/>
        <v>16</v>
      </c>
      <c r="AH117" s="61">
        <f t="shared" ref="AH117:AI117" si="243">SUM(L117+S117+Z117)</f>
        <v>5</v>
      </c>
      <c r="AI117" s="61">
        <f t="shared" si="243"/>
        <v>0</v>
      </c>
      <c r="AJ117" s="62">
        <f t="shared" si="12"/>
        <v>5</v>
      </c>
      <c r="AK117" s="62">
        <f t="shared" si="190"/>
        <v>5</v>
      </c>
      <c r="AL117" s="61">
        <f t="shared" si="14"/>
        <v>21</v>
      </c>
      <c r="AM117" s="32">
        <v>0.0</v>
      </c>
      <c r="AN117" s="61">
        <f t="shared" si="15"/>
        <v>21</v>
      </c>
      <c r="AO117" s="36">
        <v>0.0</v>
      </c>
      <c r="AP117" s="63">
        <f t="shared" si="16"/>
        <v>21</v>
      </c>
      <c r="AQ117" s="64"/>
      <c r="AR117" s="2"/>
      <c r="AS117" s="39"/>
    </row>
    <row r="118" ht="14.25" customHeight="1">
      <c r="A118" s="25"/>
      <c r="B118" s="73" t="s">
        <v>53</v>
      </c>
      <c r="C118" s="77" t="s">
        <v>175</v>
      </c>
      <c r="D118" s="42">
        <f t="shared" si="61"/>
        <v>12</v>
      </c>
      <c r="E118" s="43">
        <f t="shared" si="203"/>
        <v>16</v>
      </c>
      <c r="F118" s="43">
        <v>19.0</v>
      </c>
      <c r="G118" s="44">
        <f t="shared" si="5"/>
        <v>-3</v>
      </c>
      <c r="H118" s="54">
        <v>3.0</v>
      </c>
      <c r="I118" s="50">
        <v>0.0</v>
      </c>
      <c r="J118" s="50">
        <v>0.0</v>
      </c>
      <c r="K118" s="50">
        <v>0.0</v>
      </c>
      <c r="L118" s="50">
        <v>0.0</v>
      </c>
      <c r="M118" s="46">
        <v>0.0</v>
      </c>
      <c r="N118" s="47">
        <f t="shared" si="6"/>
        <v>3</v>
      </c>
      <c r="O118" s="49">
        <v>3.0</v>
      </c>
      <c r="P118" s="50">
        <v>0.0</v>
      </c>
      <c r="Q118" s="50">
        <v>0.0</v>
      </c>
      <c r="R118" s="50">
        <v>0.0</v>
      </c>
      <c r="S118" s="50">
        <v>0.0</v>
      </c>
      <c r="T118" s="46">
        <v>0.0</v>
      </c>
      <c r="U118" s="47">
        <f t="shared" si="7"/>
        <v>3</v>
      </c>
      <c r="V118" s="49">
        <v>6.0</v>
      </c>
      <c r="W118" s="50">
        <v>0.0</v>
      </c>
      <c r="X118" s="50">
        <v>0.0</v>
      </c>
      <c r="Y118" s="50">
        <v>0.0</v>
      </c>
      <c r="Z118" s="50">
        <v>0.0</v>
      </c>
      <c r="AA118" s="46">
        <v>0.0</v>
      </c>
      <c r="AB118" s="47">
        <f t="shared" si="8"/>
        <v>6</v>
      </c>
      <c r="AC118" s="49">
        <f t="shared" ref="AC118:AF118" si="244">SUM(H118+O118+V118)</f>
        <v>12</v>
      </c>
      <c r="AD118" s="49">
        <f t="shared" si="244"/>
        <v>0</v>
      </c>
      <c r="AE118" s="49">
        <f t="shared" si="244"/>
        <v>0</v>
      </c>
      <c r="AF118" s="49">
        <f t="shared" si="244"/>
        <v>0</v>
      </c>
      <c r="AG118" s="50">
        <f t="shared" si="10"/>
        <v>12</v>
      </c>
      <c r="AH118" s="50">
        <f t="shared" ref="AH118:AI118" si="245">SUM(L118+S118+Z118)</f>
        <v>0</v>
      </c>
      <c r="AI118" s="50">
        <f t="shared" si="245"/>
        <v>0</v>
      </c>
      <c r="AJ118" s="51">
        <f t="shared" si="12"/>
        <v>0</v>
      </c>
      <c r="AK118" s="51">
        <f t="shared" si="190"/>
        <v>0</v>
      </c>
      <c r="AL118" s="50">
        <f t="shared" si="14"/>
        <v>12</v>
      </c>
      <c r="AM118" s="46">
        <v>0.0</v>
      </c>
      <c r="AN118" s="50">
        <f t="shared" si="15"/>
        <v>12</v>
      </c>
      <c r="AO118" s="52">
        <v>0.0</v>
      </c>
      <c r="AP118" s="53">
        <f t="shared" si="16"/>
        <v>12</v>
      </c>
      <c r="AQ118" s="54"/>
      <c r="AR118" s="2"/>
      <c r="AS118" s="55"/>
    </row>
    <row r="119" ht="14.25" customHeight="1">
      <c r="A119" s="25"/>
      <c r="B119" s="71" t="s">
        <v>53</v>
      </c>
      <c r="C119" s="76" t="s">
        <v>176</v>
      </c>
      <c r="D119" s="28">
        <f t="shared" si="61"/>
        <v>15.5</v>
      </c>
      <c r="E119" s="29">
        <f t="shared" si="203"/>
        <v>21.5</v>
      </c>
      <c r="F119" s="29">
        <v>24.0</v>
      </c>
      <c r="G119" s="30">
        <f t="shared" si="5"/>
        <v>-2.5</v>
      </c>
      <c r="H119" s="64">
        <v>10.0</v>
      </c>
      <c r="I119" s="61">
        <v>0.0</v>
      </c>
      <c r="J119" s="61">
        <v>0.0</v>
      </c>
      <c r="K119" s="61">
        <v>0.0</v>
      </c>
      <c r="L119" s="61">
        <v>0.0</v>
      </c>
      <c r="M119" s="32">
        <v>0.0</v>
      </c>
      <c r="N119" s="33">
        <f t="shared" si="6"/>
        <v>10</v>
      </c>
      <c r="O119" s="60">
        <v>0.0</v>
      </c>
      <c r="P119" s="61">
        <v>0.0</v>
      </c>
      <c r="Q119" s="61">
        <v>0.0</v>
      </c>
      <c r="R119" s="61">
        <v>0.0</v>
      </c>
      <c r="S119" s="61">
        <v>0.0</v>
      </c>
      <c r="T119" s="32">
        <v>0.0</v>
      </c>
      <c r="U119" s="33">
        <f t="shared" si="7"/>
        <v>0</v>
      </c>
      <c r="V119" s="60">
        <v>0.0</v>
      </c>
      <c r="W119" s="61">
        <v>0.0</v>
      </c>
      <c r="X119" s="61">
        <v>4.0</v>
      </c>
      <c r="Y119" s="61">
        <v>0.0</v>
      </c>
      <c r="Z119" s="61">
        <v>0.0</v>
      </c>
      <c r="AA119" s="32">
        <v>0.0</v>
      </c>
      <c r="AB119" s="33">
        <f t="shared" si="8"/>
        <v>4</v>
      </c>
      <c r="AC119" s="60">
        <f t="shared" ref="AC119:AF119" si="246">SUM(H119+O119+V119)</f>
        <v>10</v>
      </c>
      <c r="AD119" s="60">
        <f t="shared" si="246"/>
        <v>0</v>
      </c>
      <c r="AE119" s="60">
        <f t="shared" si="246"/>
        <v>4</v>
      </c>
      <c r="AF119" s="60">
        <f t="shared" si="246"/>
        <v>0</v>
      </c>
      <c r="AG119" s="61">
        <f t="shared" si="10"/>
        <v>14</v>
      </c>
      <c r="AH119" s="61">
        <f t="shared" ref="AH119:AI119" si="247">SUM(L119+S119+Z119)</f>
        <v>0</v>
      </c>
      <c r="AI119" s="61">
        <f t="shared" si="247"/>
        <v>0</v>
      </c>
      <c r="AJ119" s="62">
        <f t="shared" si="12"/>
        <v>0</v>
      </c>
      <c r="AK119" s="62">
        <f t="shared" si="190"/>
        <v>0</v>
      </c>
      <c r="AL119" s="61">
        <f t="shared" si="14"/>
        <v>14</v>
      </c>
      <c r="AM119" s="32">
        <v>1.5</v>
      </c>
      <c r="AN119" s="61">
        <f t="shared" si="15"/>
        <v>15.5</v>
      </c>
      <c r="AO119" s="36">
        <v>0.0</v>
      </c>
      <c r="AP119" s="63">
        <f t="shared" si="16"/>
        <v>15.5</v>
      </c>
      <c r="AQ119" s="64"/>
      <c r="AR119" s="2"/>
      <c r="AS119" s="39"/>
    </row>
    <row r="120" ht="14.25" customHeight="1">
      <c r="A120" s="25"/>
      <c r="B120" s="73" t="s">
        <v>61</v>
      </c>
      <c r="C120" s="77" t="s">
        <v>177</v>
      </c>
      <c r="D120" s="42">
        <f t="shared" si="61"/>
        <v>18</v>
      </c>
      <c r="E120" s="43">
        <f t="shared" si="203"/>
        <v>24</v>
      </c>
      <c r="F120" s="44">
        <v>13.3</v>
      </c>
      <c r="G120" s="44">
        <f t="shared" si="5"/>
        <v>10.7</v>
      </c>
      <c r="H120" s="54">
        <v>0.0</v>
      </c>
      <c r="I120" s="50">
        <v>8.0</v>
      </c>
      <c r="J120" s="50">
        <v>0.0</v>
      </c>
      <c r="K120" s="50">
        <v>0.0</v>
      </c>
      <c r="L120" s="50">
        <v>0.0</v>
      </c>
      <c r="M120" s="46">
        <v>0.0</v>
      </c>
      <c r="N120" s="47">
        <f t="shared" si="6"/>
        <v>8</v>
      </c>
      <c r="O120" s="49">
        <v>0.0</v>
      </c>
      <c r="P120" s="50">
        <v>0.0</v>
      </c>
      <c r="Q120" s="50">
        <v>4.0</v>
      </c>
      <c r="R120" s="50">
        <v>0.0</v>
      </c>
      <c r="S120" s="50">
        <v>0.0</v>
      </c>
      <c r="T120" s="46">
        <v>0.0</v>
      </c>
      <c r="U120" s="47">
        <f t="shared" si="7"/>
        <v>4</v>
      </c>
      <c r="V120" s="49">
        <v>0.0</v>
      </c>
      <c r="W120" s="50">
        <v>0.0</v>
      </c>
      <c r="X120" s="50">
        <v>0.0</v>
      </c>
      <c r="Y120" s="50">
        <v>0.0</v>
      </c>
      <c r="Z120" s="50">
        <v>2.0</v>
      </c>
      <c r="AA120" s="46">
        <v>0.0</v>
      </c>
      <c r="AB120" s="47">
        <f t="shared" si="8"/>
        <v>2</v>
      </c>
      <c r="AC120" s="49">
        <f t="shared" ref="AC120:AF120" si="248">SUM(H120+O120+V120)</f>
        <v>0</v>
      </c>
      <c r="AD120" s="49">
        <f t="shared" si="248"/>
        <v>8</v>
      </c>
      <c r="AE120" s="49">
        <f t="shared" si="248"/>
        <v>4</v>
      </c>
      <c r="AF120" s="49">
        <f t="shared" si="248"/>
        <v>0</v>
      </c>
      <c r="AG120" s="50">
        <f t="shared" si="10"/>
        <v>12</v>
      </c>
      <c r="AH120" s="50">
        <f t="shared" ref="AH120:AI120" si="249">SUM(L120+S120+Z120)</f>
        <v>2</v>
      </c>
      <c r="AI120" s="50">
        <f t="shared" si="249"/>
        <v>0</v>
      </c>
      <c r="AJ120" s="51">
        <f t="shared" si="12"/>
        <v>2</v>
      </c>
      <c r="AK120" s="51">
        <f t="shared" si="190"/>
        <v>2</v>
      </c>
      <c r="AL120" s="50">
        <f t="shared" si="14"/>
        <v>14</v>
      </c>
      <c r="AM120" s="46">
        <v>4.0</v>
      </c>
      <c r="AN120" s="50">
        <f t="shared" si="15"/>
        <v>18</v>
      </c>
      <c r="AO120" s="52">
        <v>0.0</v>
      </c>
      <c r="AP120" s="53">
        <f t="shared" si="16"/>
        <v>18</v>
      </c>
      <c r="AQ120" s="54"/>
      <c r="AR120" s="2"/>
      <c r="AS120" s="55"/>
    </row>
    <row r="121" ht="14.25" customHeight="1">
      <c r="A121" s="25"/>
      <c r="B121" s="71" t="s">
        <v>53</v>
      </c>
      <c r="C121" s="93" t="s">
        <v>178</v>
      </c>
      <c r="D121" s="28">
        <f t="shared" si="61"/>
        <v>16</v>
      </c>
      <c r="E121" s="29">
        <f t="shared" si="203"/>
        <v>22</v>
      </c>
      <c r="F121" s="29">
        <v>24.0</v>
      </c>
      <c r="G121" s="30">
        <f t="shared" si="5"/>
        <v>-2</v>
      </c>
      <c r="H121" s="70">
        <v>10.0</v>
      </c>
      <c r="I121" s="58">
        <v>0.0</v>
      </c>
      <c r="J121" s="58">
        <v>0.0</v>
      </c>
      <c r="K121" s="58">
        <v>0.0</v>
      </c>
      <c r="L121" s="58">
        <v>0.0</v>
      </c>
      <c r="M121" s="32">
        <v>0.0</v>
      </c>
      <c r="N121" s="33">
        <f t="shared" si="6"/>
        <v>10</v>
      </c>
      <c r="O121" s="59">
        <v>6.0</v>
      </c>
      <c r="P121" s="58">
        <v>0.0</v>
      </c>
      <c r="Q121" s="58">
        <v>0.0</v>
      </c>
      <c r="R121" s="58">
        <v>0.0</v>
      </c>
      <c r="S121" s="58">
        <v>0.0</v>
      </c>
      <c r="T121" s="32">
        <v>0.0</v>
      </c>
      <c r="U121" s="33">
        <f t="shared" si="7"/>
        <v>6</v>
      </c>
      <c r="V121" s="59">
        <v>0.0</v>
      </c>
      <c r="W121" s="58">
        <v>0.0</v>
      </c>
      <c r="X121" s="58">
        <v>0.0</v>
      </c>
      <c r="Y121" s="58">
        <v>0.0</v>
      </c>
      <c r="Z121" s="58">
        <v>0.0</v>
      </c>
      <c r="AA121" s="32">
        <v>0.0</v>
      </c>
      <c r="AB121" s="33">
        <f t="shared" si="8"/>
        <v>0</v>
      </c>
      <c r="AC121" s="60">
        <f t="shared" ref="AC121:AF121" si="250">SUM(H121+O121+V121)</f>
        <v>16</v>
      </c>
      <c r="AD121" s="60">
        <f t="shared" si="250"/>
        <v>0</v>
      </c>
      <c r="AE121" s="60">
        <f t="shared" si="250"/>
        <v>0</v>
      </c>
      <c r="AF121" s="60">
        <f t="shared" si="250"/>
        <v>0</v>
      </c>
      <c r="AG121" s="61">
        <f t="shared" si="10"/>
        <v>16</v>
      </c>
      <c r="AH121" s="61">
        <f t="shared" ref="AH121:AI121" si="251">SUM(L121+S121+Z121)</f>
        <v>0</v>
      </c>
      <c r="AI121" s="61">
        <f t="shared" si="251"/>
        <v>0</v>
      </c>
      <c r="AJ121" s="62">
        <f t="shared" si="12"/>
        <v>0</v>
      </c>
      <c r="AK121" s="62">
        <f t="shared" si="190"/>
        <v>0</v>
      </c>
      <c r="AL121" s="61">
        <f t="shared" si="14"/>
        <v>16</v>
      </c>
      <c r="AM121" s="32">
        <v>0.0</v>
      </c>
      <c r="AN121" s="61">
        <f t="shared" si="15"/>
        <v>16</v>
      </c>
      <c r="AO121" s="36">
        <v>0.0</v>
      </c>
      <c r="AP121" s="63">
        <f t="shared" si="16"/>
        <v>16</v>
      </c>
      <c r="AQ121" s="64"/>
      <c r="AR121" s="2"/>
      <c r="AS121" s="39"/>
    </row>
    <row r="122" ht="14.25" customHeight="1">
      <c r="A122" s="25"/>
      <c r="B122" s="73" t="s">
        <v>48</v>
      </c>
      <c r="C122" s="84" t="s">
        <v>179</v>
      </c>
      <c r="D122" s="42">
        <f t="shared" si="61"/>
        <v>15</v>
      </c>
      <c r="E122" s="43">
        <f t="shared" si="203"/>
        <v>21</v>
      </c>
      <c r="F122" s="43">
        <v>24.0</v>
      </c>
      <c r="G122" s="44">
        <f t="shared" si="5"/>
        <v>-3</v>
      </c>
      <c r="H122" s="54">
        <v>0.0</v>
      </c>
      <c r="I122" s="50">
        <v>8.0</v>
      </c>
      <c r="J122" s="50">
        <v>0.0</v>
      </c>
      <c r="K122" s="50">
        <v>0.0</v>
      </c>
      <c r="L122" s="50">
        <v>3.0</v>
      </c>
      <c r="M122" s="46">
        <v>0.0</v>
      </c>
      <c r="N122" s="47">
        <f t="shared" si="6"/>
        <v>11</v>
      </c>
      <c r="O122" s="49">
        <v>0.0</v>
      </c>
      <c r="P122" s="50">
        <v>4.0</v>
      </c>
      <c r="Q122" s="50">
        <v>0.0</v>
      </c>
      <c r="R122" s="50">
        <v>0.0</v>
      </c>
      <c r="S122" s="50">
        <v>0.0</v>
      </c>
      <c r="T122" s="46">
        <v>0.0</v>
      </c>
      <c r="U122" s="47">
        <f t="shared" si="7"/>
        <v>4</v>
      </c>
      <c r="V122" s="49">
        <v>0.0</v>
      </c>
      <c r="W122" s="50">
        <v>0.0</v>
      </c>
      <c r="X122" s="50">
        <v>0.0</v>
      </c>
      <c r="Y122" s="50">
        <v>0.0</v>
      </c>
      <c r="Z122" s="50">
        <v>0.0</v>
      </c>
      <c r="AA122" s="46">
        <v>0.0</v>
      </c>
      <c r="AB122" s="47">
        <f t="shared" si="8"/>
        <v>0</v>
      </c>
      <c r="AC122" s="49">
        <f t="shared" ref="AC122:AF122" si="252">SUM(H122+O122+V122)</f>
        <v>0</v>
      </c>
      <c r="AD122" s="49">
        <f t="shared" si="252"/>
        <v>12</v>
      </c>
      <c r="AE122" s="49">
        <f t="shared" si="252"/>
        <v>0</v>
      </c>
      <c r="AF122" s="49">
        <f t="shared" si="252"/>
        <v>0</v>
      </c>
      <c r="AG122" s="50">
        <f t="shared" si="10"/>
        <v>12</v>
      </c>
      <c r="AH122" s="50">
        <f t="shared" ref="AH122:AI122" si="253">SUM(L122+S122+Z122)</f>
        <v>3</v>
      </c>
      <c r="AI122" s="50">
        <f t="shared" si="253"/>
        <v>0</v>
      </c>
      <c r="AJ122" s="51">
        <f t="shared" si="12"/>
        <v>3</v>
      </c>
      <c r="AK122" s="51">
        <f t="shared" si="190"/>
        <v>3</v>
      </c>
      <c r="AL122" s="50">
        <f t="shared" si="14"/>
        <v>15</v>
      </c>
      <c r="AM122" s="46">
        <v>0.0</v>
      </c>
      <c r="AN122" s="50">
        <f t="shared" si="15"/>
        <v>15</v>
      </c>
      <c r="AO122" s="52">
        <v>0.0</v>
      </c>
      <c r="AP122" s="53">
        <f t="shared" si="16"/>
        <v>15</v>
      </c>
      <c r="AQ122" s="54"/>
      <c r="AR122" s="2"/>
      <c r="AS122" s="55"/>
    </row>
    <row r="123" ht="14.25" customHeight="1">
      <c r="A123" s="25"/>
      <c r="B123" s="71" t="s">
        <v>55</v>
      </c>
      <c r="C123" s="76" t="s">
        <v>180</v>
      </c>
      <c r="D123" s="28">
        <f t="shared" si="61"/>
        <v>16</v>
      </c>
      <c r="E123" s="29">
        <f t="shared" si="203"/>
        <v>22</v>
      </c>
      <c r="F123" s="30">
        <v>28.0</v>
      </c>
      <c r="G123" s="30">
        <f t="shared" si="5"/>
        <v>-6</v>
      </c>
      <c r="H123" s="70">
        <v>0.0</v>
      </c>
      <c r="I123" s="58">
        <v>0.0</v>
      </c>
      <c r="J123" s="58">
        <v>0.0</v>
      </c>
      <c r="K123" s="58">
        <v>0.0</v>
      </c>
      <c r="L123" s="58">
        <v>0.0</v>
      </c>
      <c r="M123" s="32">
        <v>0.0</v>
      </c>
      <c r="N123" s="33">
        <f t="shared" si="6"/>
        <v>0</v>
      </c>
      <c r="O123" s="59">
        <v>6.0</v>
      </c>
      <c r="P123" s="58">
        <v>6.0</v>
      </c>
      <c r="Q123" s="58">
        <v>0.0</v>
      </c>
      <c r="R123" s="58">
        <v>0.0</v>
      </c>
      <c r="S123" s="58">
        <v>0.0</v>
      </c>
      <c r="T123" s="32">
        <v>0.0</v>
      </c>
      <c r="U123" s="33">
        <f t="shared" si="7"/>
        <v>12</v>
      </c>
      <c r="V123" s="59">
        <v>0.0</v>
      </c>
      <c r="W123" s="58">
        <v>4.0</v>
      </c>
      <c r="X123" s="58">
        <v>0.0</v>
      </c>
      <c r="Y123" s="58">
        <v>0.0</v>
      </c>
      <c r="Z123" s="58">
        <v>0.0</v>
      </c>
      <c r="AA123" s="32">
        <v>0.0</v>
      </c>
      <c r="AB123" s="33">
        <f t="shared" si="8"/>
        <v>4</v>
      </c>
      <c r="AC123" s="60">
        <f t="shared" ref="AC123:AF123" si="254">SUM(H123+O123+V123)</f>
        <v>6</v>
      </c>
      <c r="AD123" s="60">
        <f t="shared" si="254"/>
        <v>10</v>
      </c>
      <c r="AE123" s="60">
        <f t="shared" si="254"/>
        <v>0</v>
      </c>
      <c r="AF123" s="60">
        <f t="shared" si="254"/>
        <v>0</v>
      </c>
      <c r="AG123" s="61">
        <f t="shared" si="10"/>
        <v>16</v>
      </c>
      <c r="AH123" s="61">
        <f t="shared" ref="AH123:AI123" si="255">SUM(L123+S123+Z123)</f>
        <v>0</v>
      </c>
      <c r="AI123" s="61">
        <f t="shared" si="255"/>
        <v>0</v>
      </c>
      <c r="AJ123" s="62">
        <f t="shared" si="12"/>
        <v>0</v>
      </c>
      <c r="AK123" s="62">
        <f t="shared" si="190"/>
        <v>0</v>
      </c>
      <c r="AL123" s="61">
        <f t="shared" si="14"/>
        <v>16</v>
      </c>
      <c r="AM123" s="57">
        <v>0.0</v>
      </c>
      <c r="AN123" s="61">
        <f t="shared" si="15"/>
        <v>16</v>
      </c>
      <c r="AO123" s="36">
        <v>0.0</v>
      </c>
      <c r="AP123" s="63">
        <f t="shared" si="16"/>
        <v>16</v>
      </c>
      <c r="AQ123" s="64"/>
      <c r="AR123" s="2"/>
      <c r="AS123" s="3"/>
    </row>
    <row r="124" ht="14.25" customHeight="1">
      <c r="A124" s="25"/>
      <c r="B124" s="73" t="s">
        <v>48</v>
      </c>
      <c r="C124" s="84" t="s">
        <v>181</v>
      </c>
      <c r="D124" s="42">
        <f t="shared" si="61"/>
        <v>19</v>
      </c>
      <c r="E124" s="43">
        <f t="shared" si="203"/>
        <v>26</v>
      </c>
      <c r="F124" s="43">
        <v>26.0</v>
      </c>
      <c r="G124" s="44">
        <f t="shared" si="5"/>
        <v>0</v>
      </c>
      <c r="H124" s="54">
        <v>6.0</v>
      </c>
      <c r="I124" s="50">
        <v>0.0</v>
      </c>
      <c r="J124" s="50">
        <v>0.0</v>
      </c>
      <c r="K124" s="50">
        <v>0.0</v>
      </c>
      <c r="L124" s="68">
        <v>4.0</v>
      </c>
      <c r="M124" s="46">
        <v>0.0</v>
      </c>
      <c r="N124" s="47">
        <f t="shared" si="6"/>
        <v>10</v>
      </c>
      <c r="O124" s="49">
        <v>9.0</v>
      </c>
      <c r="P124" s="50">
        <v>0.0</v>
      </c>
      <c r="Q124" s="50">
        <v>0.0</v>
      </c>
      <c r="R124" s="50">
        <v>0.0</v>
      </c>
      <c r="S124" s="50">
        <v>0.0</v>
      </c>
      <c r="T124" s="46">
        <v>0.0</v>
      </c>
      <c r="U124" s="47">
        <f t="shared" si="7"/>
        <v>9</v>
      </c>
      <c r="V124" s="49">
        <v>0.0</v>
      </c>
      <c r="W124" s="50">
        <v>0.0</v>
      </c>
      <c r="X124" s="50">
        <v>0.0</v>
      </c>
      <c r="Y124" s="50">
        <v>0.0</v>
      </c>
      <c r="Z124" s="50">
        <v>0.0</v>
      </c>
      <c r="AA124" s="46">
        <v>0.0</v>
      </c>
      <c r="AB124" s="47">
        <f t="shared" si="8"/>
        <v>0</v>
      </c>
      <c r="AC124" s="49">
        <f t="shared" ref="AC124:AF124" si="256">SUM(H124+O124+V124)</f>
        <v>15</v>
      </c>
      <c r="AD124" s="49">
        <f t="shared" si="256"/>
        <v>0</v>
      </c>
      <c r="AE124" s="49">
        <f t="shared" si="256"/>
        <v>0</v>
      </c>
      <c r="AF124" s="49">
        <f t="shared" si="256"/>
        <v>0</v>
      </c>
      <c r="AG124" s="50">
        <f t="shared" si="10"/>
        <v>15</v>
      </c>
      <c r="AH124" s="50">
        <f t="shared" ref="AH124:AI124" si="257">SUM(L124+S124+Z124)</f>
        <v>4</v>
      </c>
      <c r="AI124" s="50">
        <f t="shared" si="257"/>
        <v>0</v>
      </c>
      <c r="AJ124" s="51">
        <f t="shared" si="12"/>
        <v>4</v>
      </c>
      <c r="AK124" s="51">
        <f t="shared" si="190"/>
        <v>4</v>
      </c>
      <c r="AL124" s="50">
        <f t="shared" si="14"/>
        <v>19</v>
      </c>
      <c r="AM124" s="46">
        <v>0.0</v>
      </c>
      <c r="AN124" s="50">
        <f t="shared" si="15"/>
        <v>19</v>
      </c>
      <c r="AO124" s="52">
        <v>0.0</v>
      </c>
      <c r="AP124" s="53">
        <f t="shared" si="16"/>
        <v>19</v>
      </c>
      <c r="AQ124" s="54"/>
      <c r="AR124" s="2"/>
      <c r="AS124" s="55"/>
    </row>
    <row r="125" ht="14.25" customHeight="1">
      <c r="A125" s="25"/>
      <c r="B125" s="71" t="s">
        <v>55</v>
      </c>
      <c r="C125" s="76" t="s">
        <v>182</v>
      </c>
      <c r="D125" s="28">
        <f t="shared" si="61"/>
        <v>15</v>
      </c>
      <c r="E125" s="29">
        <f t="shared" si="203"/>
        <v>20</v>
      </c>
      <c r="F125" s="30">
        <v>24.0</v>
      </c>
      <c r="G125" s="30">
        <f t="shared" si="5"/>
        <v>-4</v>
      </c>
      <c r="H125" s="70">
        <v>0.0</v>
      </c>
      <c r="I125" s="58">
        <v>0.0</v>
      </c>
      <c r="J125" s="58">
        <v>0.0</v>
      </c>
      <c r="K125" s="58">
        <v>0.0</v>
      </c>
      <c r="L125" s="58">
        <v>0.0</v>
      </c>
      <c r="M125" s="32">
        <v>0.0</v>
      </c>
      <c r="N125" s="33">
        <f t="shared" si="6"/>
        <v>0</v>
      </c>
      <c r="O125" s="59">
        <v>6.0</v>
      </c>
      <c r="P125" s="58">
        <v>0.0</v>
      </c>
      <c r="Q125" s="58">
        <v>0.0</v>
      </c>
      <c r="R125" s="58">
        <v>0.0</v>
      </c>
      <c r="S125" s="58">
        <v>0.0</v>
      </c>
      <c r="T125" s="32">
        <v>0.0</v>
      </c>
      <c r="U125" s="33">
        <f t="shared" si="7"/>
        <v>6</v>
      </c>
      <c r="V125" s="59">
        <v>9.0</v>
      </c>
      <c r="W125" s="58">
        <v>0.0</v>
      </c>
      <c r="X125" s="58">
        <v>0.0</v>
      </c>
      <c r="Y125" s="58">
        <v>0.0</v>
      </c>
      <c r="Z125" s="58">
        <v>0.0</v>
      </c>
      <c r="AA125" s="32">
        <v>0.0</v>
      </c>
      <c r="AB125" s="33">
        <f t="shared" si="8"/>
        <v>9</v>
      </c>
      <c r="AC125" s="60">
        <f t="shared" ref="AC125:AF125" si="258">SUM(H125+O125+V125)</f>
        <v>15</v>
      </c>
      <c r="AD125" s="60">
        <f t="shared" si="258"/>
        <v>0</v>
      </c>
      <c r="AE125" s="60">
        <f t="shared" si="258"/>
        <v>0</v>
      </c>
      <c r="AF125" s="60">
        <f t="shared" si="258"/>
        <v>0</v>
      </c>
      <c r="AG125" s="61">
        <f t="shared" si="10"/>
        <v>15</v>
      </c>
      <c r="AH125" s="61">
        <f t="shared" ref="AH125:AI125" si="259">SUM(L125+S125+Z125)</f>
        <v>0</v>
      </c>
      <c r="AI125" s="61">
        <f t="shared" si="259"/>
        <v>0</v>
      </c>
      <c r="AJ125" s="62">
        <f t="shared" si="12"/>
        <v>0</v>
      </c>
      <c r="AK125" s="62">
        <f t="shared" si="190"/>
        <v>0</v>
      </c>
      <c r="AL125" s="61">
        <f t="shared" si="14"/>
        <v>15</v>
      </c>
      <c r="AM125" s="57">
        <v>0.0</v>
      </c>
      <c r="AN125" s="61">
        <f t="shared" si="15"/>
        <v>15</v>
      </c>
      <c r="AO125" s="36">
        <v>0.0</v>
      </c>
      <c r="AP125" s="63">
        <f t="shared" si="16"/>
        <v>15</v>
      </c>
      <c r="AQ125" s="64"/>
      <c r="AR125" s="2"/>
      <c r="AS125" s="3"/>
    </row>
    <row r="126" ht="14.25" customHeight="1">
      <c r="A126" s="25"/>
      <c r="B126" s="73" t="s">
        <v>48</v>
      </c>
      <c r="C126" s="84" t="s">
        <v>183</v>
      </c>
      <c r="D126" s="42">
        <f t="shared" si="61"/>
        <v>18</v>
      </c>
      <c r="E126" s="43">
        <f t="shared" si="203"/>
        <v>25</v>
      </c>
      <c r="F126" s="43">
        <v>26.0</v>
      </c>
      <c r="G126" s="44">
        <f t="shared" si="5"/>
        <v>-1</v>
      </c>
      <c r="H126" s="67">
        <v>0.0</v>
      </c>
      <c r="I126" s="45">
        <v>8.0</v>
      </c>
      <c r="J126" s="45">
        <v>0.0</v>
      </c>
      <c r="K126" s="45">
        <v>0.0</v>
      </c>
      <c r="L126" s="45">
        <v>0.0</v>
      </c>
      <c r="M126" s="46">
        <v>0.0</v>
      </c>
      <c r="N126" s="47">
        <f t="shared" si="6"/>
        <v>8</v>
      </c>
      <c r="O126" s="48">
        <v>0.0</v>
      </c>
      <c r="P126" s="45">
        <v>8.0</v>
      </c>
      <c r="Q126" s="45">
        <v>0.0</v>
      </c>
      <c r="R126" s="45">
        <v>0.0</v>
      </c>
      <c r="S126" s="45">
        <v>2.0</v>
      </c>
      <c r="T126" s="46">
        <v>0.0</v>
      </c>
      <c r="U126" s="47">
        <f t="shared" si="7"/>
        <v>10</v>
      </c>
      <c r="V126" s="48">
        <v>0.0</v>
      </c>
      <c r="W126" s="45">
        <v>0.0</v>
      </c>
      <c r="X126" s="45">
        <v>0.0</v>
      </c>
      <c r="Y126" s="45">
        <v>0.0</v>
      </c>
      <c r="Z126" s="45">
        <v>0.0</v>
      </c>
      <c r="AA126" s="46">
        <v>0.0</v>
      </c>
      <c r="AB126" s="47">
        <f t="shared" si="8"/>
        <v>0</v>
      </c>
      <c r="AC126" s="49">
        <f t="shared" ref="AC126:AF126" si="260">SUM(H126+O126+V126)</f>
        <v>0</v>
      </c>
      <c r="AD126" s="49">
        <f t="shared" si="260"/>
        <v>16</v>
      </c>
      <c r="AE126" s="49">
        <f t="shared" si="260"/>
        <v>0</v>
      </c>
      <c r="AF126" s="49">
        <f t="shared" si="260"/>
        <v>0</v>
      </c>
      <c r="AG126" s="50">
        <f t="shared" si="10"/>
        <v>16</v>
      </c>
      <c r="AH126" s="50">
        <f t="shared" ref="AH126:AI126" si="261">SUM(L126+S126+Z126)</f>
        <v>2</v>
      </c>
      <c r="AI126" s="50">
        <f t="shared" si="261"/>
        <v>0</v>
      </c>
      <c r="AJ126" s="51">
        <f t="shared" si="12"/>
        <v>2</v>
      </c>
      <c r="AK126" s="51">
        <f t="shared" si="190"/>
        <v>2</v>
      </c>
      <c r="AL126" s="50">
        <f t="shared" si="14"/>
        <v>18</v>
      </c>
      <c r="AM126" s="46">
        <v>0.0</v>
      </c>
      <c r="AN126" s="50">
        <f t="shared" si="15"/>
        <v>18</v>
      </c>
      <c r="AO126" s="52">
        <v>0.0</v>
      </c>
      <c r="AP126" s="53">
        <f t="shared" si="16"/>
        <v>18</v>
      </c>
      <c r="AQ126" s="86"/>
      <c r="AR126" s="2"/>
      <c r="AS126" s="55"/>
    </row>
    <row r="127" ht="14.25" customHeight="1">
      <c r="A127" s="25"/>
      <c r="B127" s="71" t="s">
        <v>90</v>
      </c>
      <c r="C127" s="72" t="s">
        <v>184</v>
      </c>
      <c r="D127" s="28">
        <f t="shared" si="61"/>
        <v>20</v>
      </c>
      <c r="E127" s="29">
        <f t="shared" si="203"/>
        <v>27</v>
      </c>
      <c r="F127" s="30">
        <v>29.0</v>
      </c>
      <c r="G127" s="30">
        <f t="shared" si="5"/>
        <v>-2</v>
      </c>
      <c r="H127" s="64">
        <v>0.0</v>
      </c>
      <c r="I127" s="61">
        <v>4.0</v>
      </c>
      <c r="J127" s="85">
        <v>4.0</v>
      </c>
      <c r="K127" s="61">
        <v>0.0</v>
      </c>
      <c r="L127" s="61">
        <v>0.0</v>
      </c>
      <c r="M127" s="32">
        <v>0.0</v>
      </c>
      <c r="N127" s="33">
        <f t="shared" si="6"/>
        <v>8</v>
      </c>
      <c r="O127" s="60">
        <v>0.0</v>
      </c>
      <c r="P127" s="85">
        <v>12.0</v>
      </c>
      <c r="Q127" s="61">
        <v>0.0</v>
      </c>
      <c r="R127" s="61">
        <v>0.0</v>
      </c>
      <c r="S127" s="61">
        <v>0.0</v>
      </c>
      <c r="T127" s="32">
        <v>0.0</v>
      </c>
      <c r="U127" s="33">
        <f t="shared" si="7"/>
        <v>12</v>
      </c>
      <c r="V127" s="60">
        <v>0.0</v>
      </c>
      <c r="W127" s="61">
        <v>0.0</v>
      </c>
      <c r="X127" s="61">
        <v>0.0</v>
      </c>
      <c r="Y127" s="61">
        <v>0.0</v>
      </c>
      <c r="Z127" s="61">
        <v>0.0</v>
      </c>
      <c r="AA127" s="32">
        <v>0.0</v>
      </c>
      <c r="AB127" s="33">
        <f t="shared" si="8"/>
        <v>0</v>
      </c>
      <c r="AC127" s="60">
        <f t="shared" ref="AC127:AF127" si="262">SUM(H127+O127+V127)</f>
        <v>0</v>
      </c>
      <c r="AD127" s="60">
        <f t="shared" si="262"/>
        <v>16</v>
      </c>
      <c r="AE127" s="60">
        <f t="shared" si="262"/>
        <v>4</v>
      </c>
      <c r="AF127" s="60">
        <f t="shared" si="262"/>
        <v>0</v>
      </c>
      <c r="AG127" s="61">
        <f t="shared" si="10"/>
        <v>20</v>
      </c>
      <c r="AH127" s="61">
        <f t="shared" ref="AH127:AI127" si="263">SUM(L127+S127+Z127)</f>
        <v>0</v>
      </c>
      <c r="AI127" s="61">
        <f t="shared" si="263"/>
        <v>0</v>
      </c>
      <c r="AJ127" s="62">
        <f t="shared" si="12"/>
        <v>0</v>
      </c>
      <c r="AK127" s="62">
        <f t="shared" si="190"/>
        <v>0</v>
      </c>
      <c r="AL127" s="61">
        <f t="shared" si="14"/>
        <v>20</v>
      </c>
      <c r="AM127" s="32">
        <v>0.0</v>
      </c>
      <c r="AN127" s="61">
        <f t="shared" si="15"/>
        <v>20</v>
      </c>
      <c r="AO127" s="36">
        <v>0.0</v>
      </c>
      <c r="AP127" s="63">
        <f t="shared" si="16"/>
        <v>20</v>
      </c>
      <c r="AQ127" s="64"/>
      <c r="AR127" s="2"/>
      <c r="AS127" s="39"/>
    </row>
    <row r="128" ht="14.25" customHeight="1">
      <c r="A128" s="25"/>
      <c r="B128" s="73" t="s">
        <v>61</v>
      </c>
      <c r="C128" s="77" t="s">
        <v>185</v>
      </c>
      <c r="D128" s="42">
        <f t="shared" si="61"/>
        <v>15</v>
      </c>
      <c r="E128" s="43">
        <f t="shared" si="203"/>
        <v>22</v>
      </c>
      <c r="F128" s="43">
        <v>25.0</v>
      </c>
      <c r="G128" s="44">
        <f t="shared" si="5"/>
        <v>-3</v>
      </c>
      <c r="H128" s="54">
        <v>4.0</v>
      </c>
      <c r="I128" s="50">
        <v>0.0</v>
      </c>
      <c r="J128" s="50">
        <v>0.0</v>
      </c>
      <c r="K128" s="50">
        <v>0.0</v>
      </c>
      <c r="L128" s="50">
        <v>0.0</v>
      </c>
      <c r="M128" s="46">
        <v>0.0</v>
      </c>
      <c r="N128" s="47">
        <f t="shared" si="6"/>
        <v>4</v>
      </c>
      <c r="O128" s="49">
        <v>0.0</v>
      </c>
      <c r="P128" s="50">
        <v>4.0</v>
      </c>
      <c r="Q128" s="50">
        <v>0.0</v>
      </c>
      <c r="R128" s="50">
        <v>0.0</v>
      </c>
      <c r="S128" s="50">
        <v>0.0</v>
      </c>
      <c r="T128" s="46">
        <v>0.0</v>
      </c>
      <c r="U128" s="47">
        <f t="shared" si="7"/>
        <v>4</v>
      </c>
      <c r="V128" s="49">
        <v>3.0</v>
      </c>
      <c r="W128" s="50">
        <v>0.0</v>
      </c>
      <c r="X128" s="50">
        <v>4.0</v>
      </c>
      <c r="Y128" s="50">
        <v>0.0</v>
      </c>
      <c r="Z128" s="50">
        <v>0.0</v>
      </c>
      <c r="AA128" s="46">
        <v>0.0</v>
      </c>
      <c r="AB128" s="47">
        <f t="shared" si="8"/>
        <v>7</v>
      </c>
      <c r="AC128" s="49">
        <f t="shared" ref="AC128:AF128" si="264">SUM(H128+O128+V128)</f>
        <v>7</v>
      </c>
      <c r="AD128" s="49">
        <f t="shared" si="264"/>
        <v>4</v>
      </c>
      <c r="AE128" s="49">
        <f t="shared" si="264"/>
        <v>4</v>
      </c>
      <c r="AF128" s="49">
        <f t="shared" si="264"/>
        <v>0</v>
      </c>
      <c r="AG128" s="50">
        <f t="shared" si="10"/>
        <v>15</v>
      </c>
      <c r="AH128" s="50">
        <f t="shared" ref="AH128:AI128" si="265">SUM(L128+S128+Z128)</f>
        <v>0</v>
      </c>
      <c r="AI128" s="50">
        <f t="shared" si="265"/>
        <v>0</v>
      </c>
      <c r="AJ128" s="51">
        <f t="shared" si="12"/>
        <v>0</v>
      </c>
      <c r="AK128" s="51">
        <f t="shared" si="190"/>
        <v>0</v>
      </c>
      <c r="AL128" s="50">
        <f t="shared" si="14"/>
        <v>15</v>
      </c>
      <c r="AM128" s="66">
        <f>IFERROR(VLOOKUP(C128,Coord_disc_2018!$A:$B,2,0),0)</f>
        <v>0</v>
      </c>
      <c r="AN128" s="50">
        <f t="shared" si="15"/>
        <v>15</v>
      </c>
      <c r="AO128" s="69">
        <f>IFERROR(18*VLOOKUP(C128,'Conversão_2019'!$B:$G,6,0),0)</f>
        <v>0</v>
      </c>
      <c r="AP128" s="53">
        <f t="shared" si="16"/>
        <v>15</v>
      </c>
      <c r="AQ128" s="54"/>
      <c r="AR128" s="2"/>
      <c r="AS128" s="55"/>
    </row>
    <row r="129" ht="14.25" customHeight="1">
      <c r="A129" s="25"/>
      <c r="B129" s="71" t="s">
        <v>53</v>
      </c>
      <c r="C129" s="76" t="s">
        <v>186</v>
      </c>
      <c r="D129" s="28">
        <f t="shared" si="61"/>
        <v>0</v>
      </c>
      <c r="E129" s="29">
        <f t="shared" si="203"/>
        <v>0</v>
      </c>
      <c r="F129" s="29">
        <v>0.0</v>
      </c>
      <c r="G129" s="30">
        <f t="shared" si="5"/>
        <v>0</v>
      </c>
      <c r="H129" s="64">
        <v>0.0</v>
      </c>
      <c r="I129" s="61">
        <v>0.0</v>
      </c>
      <c r="J129" s="61">
        <v>0.0</v>
      </c>
      <c r="K129" s="61">
        <v>0.0</v>
      </c>
      <c r="L129" s="61">
        <v>0.0</v>
      </c>
      <c r="M129" s="32">
        <v>0.0</v>
      </c>
      <c r="N129" s="33">
        <f t="shared" si="6"/>
        <v>0</v>
      </c>
      <c r="O129" s="60">
        <v>0.0</v>
      </c>
      <c r="P129" s="61">
        <v>0.0</v>
      </c>
      <c r="Q129" s="61">
        <v>0.0</v>
      </c>
      <c r="R129" s="61">
        <v>0.0</v>
      </c>
      <c r="S129" s="61">
        <v>0.0</v>
      </c>
      <c r="T129" s="32">
        <v>0.0</v>
      </c>
      <c r="U129" s="33">
        <f t="shared" si="7"/>
        <v>0</v>
      </c>
      <c r="V129" s="60">
        <v>0.0</v>
      </c>
      <c r="W129" s="61">
        <v>0.0</v>
      </c>
      <c r="X129" s="61">
        <v>0.0</v>
      </c>
      <c r="Y129" s="61">
        <v>0.0</v>
      </c>
      <c r="Z129" s="61">
        <v>0.0</v>
      </c>
      <c r="AA129" s="32">
        <v>0.0</v>
      </c>
      <c r="AB129" s="33">
        <f t="shared" si="8"/>
        <v>0</v>
      </c>
      <c r="AC129" s="60">
        <f t="shared" ref="AC129:AF129" si="266">SUM(H129+O129+V129)</f>
        <v>0</v>
      </c>
      <c r="AD129" s="60">
        <f t="shared" si="266"/>
        <v>0</v>
      </c>
      <c r="AE129" s="60">
        <f t="shared" si="266"/>
        <v>0</v>
      </c>
      <c r="AF129" s="60">
        <f t="shared" si="266"/>
        <v>0</v>
      </c>
      <c r="AG129" s="61">
        <f t="shared" si="10"/>
        <v>0</v>
      </c>
      <c r="AH129" s="61">
        <f t="shared" ref="AH129:AI129" si="267">SUM(L129+S129+Z129)</f>
        <v>0</v>
      </c>
      <c r="AI129" s="61">
        <f t="shared" si="267"/>
        <v>0</v>
      </c>
      <c r="AJ129" s="62">
        <f t="shared" si="12"/>
        <v>0</v>
      </c>
      <c r="AK129" s="62">
        <f t="shared" si="190"/>
        <v>0</v>
      </c>
      <c r="AL129" s="61">
        <f t="shared" si="14"/>
        <v>0</v>
      </c>
      <c r="AM129" s="32">
        <v>0.0</v>
      </c>
      <c r="AN129" s="61">
        <f t="shared" si="15"/>
        <v>0</v>
      </c>
      <c r="AO129" s="36">
        <v>0.0</v>
      </c>
      <c r="AP129" s="63">
        <f t="shared" si="16"/>
        <v>0</v>
      </c>
      <c r="AQ129" s="38" t="s">
        <v>50</v>
      </c>
      <c r="AR129" s="2"/>
      <c r="AS129" s="39"/>
    </row>
    <row r="130" ht="14.25" customHeight="1">
      <c r="A130" s="25"/>
      <c r="B130" s="73" t="s">
        <v>53</v>
      </c>
      <c r="C130" s="77" t="s">
        <v>187</v>
      </c>
      <c r="D130" s="42">
        <f t="shared" si="61"/>
        <v>6</v>
      </c>
      <c r="E130" s="43">
        <f t="shared" si="203"/>
        <v>9</v>
      </c>
      <c r="F130" s="43">
        <v>8.0</v>
      </c>
      <c r="G130" s="44">
        <f t="shared" si="5"/>
        <v>1</v>
      </c>
      <c r="H130" s="67">
        <v>3.0</v>
      </c>
      <c r="I130" s="45">
        <v>0.0</v>
      </c>
      <c r="J130" s="45">
        <v>0.0</v>
      </c>
      <c r="K130" s="45">
        <v>0.0</v>
      </c>
      <c r="L130" s="45">
        <v>0.0</v>
      </c>
      <c r="M130" s="46">
        <v>0.0</v>
      </c>
      <c r="N130" s="47">
        <f t="shared" si="6"/>
        <v>3</v>
      </c>
      <c r="O130" s="48">
        <v>0.0</v>
      </c>
      <c r="P130" s="45">
        <v>0.0</v>
      </c>
      <c r="Q130" s="45">
        <v>0.0</v>
      </c>
      <c r="R130" s="45">
        <v>0.0</v>
      </c>
      <c r="S130" s="45">
        <v>0.0</v>
      </c>
      <c r="T130" s="46">
        <v>0.0</v>
      </c>
      <c r="U130" s="47">
        <f t="shared" si="7"/>
        <v>0</v>
      </c>
      <c r="V130" s="48">
        <v>0.0</v>
      </c>
      <c r="W130" s="45">
        <v>0.0</v>
      </c>
      <c r="X130" s="45">
        <v>2.0</v>
      </c>
      <c r="Y130" s="45">
        <v>0.0</v>
      </c>
      <c r="Z130" s="45">
        <v>2.5</v>
      </c>
      <c r="AA130" s="46">
        <v>0.0</v>
      </c>
      <c r="AB130" s="47">
        <f t="shared" si="8"/>
        <v>4.5</v>
      </c>
      <c r="AC130" s="49">
        <f t="shared" ref="AC130:AF130" si="268">SUM(H130+O130+V130)</f>
        <v>3</v>
      </c>
      <c r="AD130" s="49">
        <f t="shared" si="268"/>
        <v>0</v>
      </c>
      <c r="AE130" s="49">
        <f t="shared" si="268"/>
        <v>2</v>
      </c>
      <c r="AF130" s="49">
        <f t="shared" si="268"/>
        <v>0</v>
      </c>
      <c r="AG130" s="50">
        <f t="shared" si="10"/>
        <v>5</v>
      </c>
      <c r="AH130" s="50">
        <f t="shared" ref="AH130:AI130" si="269">SUM(L130+S130+Z130)</f>
        <v>2.5</v>
      </c>
      <c r="AI130" s="50">
        <f t="shared" si="269"/>
        <v>0</v>
      </c>
      <c r="AJ130" s="51">
        <f t="shared" si="12"/>
        <v>2.5</v>
      </c>
      <c r="AK130" s="51">
        <f>ROUNDDOWN(IF(AJ130&gt;(0.25*(SUM(AG130:AI130))),(0.25*(SUM(AG130:AI130))),AJ130))</f>
        <v>1</v>
      </c>
      <c r="AL130" s="50">
        <f t="shared" si="14"/>
        <v>6</v>
      </c>
      <c r="AM130" s="46">
        <v>0.0</v>
      </c>
      <c r="AN130" s="50">
        <f t="shared" si="15"/>
        <v>6</v>
      </c>
      <c r="AO130" s="52">
        <v>0.0</v>
      </c>
      <c r="AP130" s="53">
        <f t="shared" si="16"/>
        <v>6</v>
      </c>
      <c r="AQ130" s="54"/>
      <c r="AR130" s="2"/>
      <c r="AS130" s="55"/>
    </row>
    <row r="131" ht="14.25" customHeight="1">
      <c r="A131" s="25"/>
      <c r="B131" s="71" t="s">
        <v>48</v>
      </c>
      <c r="C131" s="72" t="s">
        <v>188</v>
      </c>
      <c r="D131" s="28">
        <f t="shared" si="61"/>
        <v>0</v>
      </c>
      <c r="E131" s="29">
        <f t="shared" si="203"/>
        <v>0</v>
      </c>
      <c r="F131" s="29">
        <v>-4.0</v>
      </c>
      <c r="G131" s="30">
        <f t="shared" si="5"/>
        <v>4</v>
      </c>
      <c r="H131" s="64">
        <v>0.0</v>
      </c>
      <c r="I131" s="61">
        <v>0.0</v>
      </c>
      <c r="J131" s="61">
        <v>0.0</v>
      </c>
      <c r="K131" s="61">
        <v>0.0</v>
      </c>
      <c r="L131" s="61">
        <v>0.0</v>
      </c>
      <c r="M131" s="32">
        <v>0.0</v>
      </c>
      <c r="N131" s="33">
        <f t="shared" si="6"/>
        <v>0</v>
      </c>
      <c r="O131" s="60">
        <v>0.0</v>
      </c>
      <c r="P131" s="61">
        <v>0.0</v>
      </c>
      <c r="Q131" s="61">
        <v>0.0</v>
      </c>
      <c r="R131" s="61">
        <v>0.0</v>
      </c>
      <c r="S131" s="61">
        <v>0.0</v>
      </c>
      <c r="T131" s="32">
        <v>0.0</v>
      </c>
      <c r="U131" s="33">
        <f t="shared" si="7"/>
        <v>0</v>
      </c>
      <c r="V131" s="60">
        <v>0.0</v>
      </c>
      <c r="W131" s="61">
        <v>0.0</v>
      </c>
      <c r="X131" s="61">
        <v>0.0</v>
      </c>
      <c r="Y131" s="61">
        <v>0.0</v>
      </c>
      <c r="Z131" s="61">
        <v>0.0</v>
      </c>
      <c r="AA131" s="32">
        <v>0.0</v>
      </c>
      <c r="AB131" s="33">
        <f t="shared" si="8"/>
        <v>0</v>
      </c>
      <c r="AC131" s="60">
        <f t="shared" ref="AC131:AF131" si="270">SUM(H131+O131+V131)</f>
        <v>0</v>
      </c>
      <c r="AD131" s="60">
        <f t="shared" si="270"/>
        <v>0</v>
      </c>
      <c r="AE131" s="60">
        <f t="shared" si="270"/>
        <v>0</v>
      </c>
      <c r="AF131" s="60">
        <f t="shared" si="270"/>
        <v>0</v>
      </c>
      <c r="AG131" s="61">
        <f t="shared" si="10"/>
        <v>0</v>
      </c>
      <c r="AH131" s="61">
        <f t="shared" ref="AH131:AI131" si="271">SUM(L131+S131+Z131)</f>
        <v>0</v>
      </c>
      <c r="AI131" s="61">
        <f t="shared" si="271"/>
        <v>0</v>
      </c>
      <c r="AJ131" s="62">
        <f t="shared" si="12"/>
        <v>0</v>
      </c>
      <c r="AK131" s="62">
        <f t="shared" ref="AK131:AK153" si="274">IF(AJ131&gt;(0.25*(SUM(AG131:AI131))),(0.25*(SUM(AG131:AI131))),AJ131)</f>
        <v>0</v>
      </c>
      <c r="AL131" s="61">
        <f t="shared" si="14"/>
        <v>0</v>
      </c>
      <c r="AM131" s="32">
        <v>0.0</v>
      </c>
      <c r="AN131" s="61">
        <f t="shared" si="15"/>
        <v>0</v>
      </c>
      <c r="AO131" s="36">
        <v>0.0</v>
      </c>
      <c r="AP131" s="63">
        <f t="shared" si="16"/>
        <v>0</v>
      </c>
      <c r="AQ131" s="38" t="s">
        <v>50</v>
      </c>
      <c r="AR131" s="2"/>
      <c r="AS131" s="39"/>
    </row>
    <row r="132" ht="14.25" customHeight="1">
      <c r="A132" s="25"/>
      <c r="B132" s="73" t="s">
        <v>53</v>
      </c>
      <c r="C132" s="74" t="s">
        <v>189</v>
      </c>
      <c r="D132" s="42">
        <f t="shared" si="61"/>
        <v>15</v>
      </c>
      <c r="E132" s="43">
        <f t="shared" si="203"/>
        <v>21</v>
      </c>
      <c r="F132" s="43">
        <v>21.5</v>
      </c>
      <c r="G132" s="44">
        <f t="shared" si="5"/>
        <v>-0.5</v>
      </c>
      <c r="H132" s="67">
        <v>4.0</v>
      </c>
      <c r="I132" s="45">
        <v>0.0</v>
      </c>
      <c r="J132" s="45">
        <v>0.0</v>
      </c>
      <c r="K132" s="45">
        <v>0.0</v>
      </c>
      <c r="L132" s="45">
        <v>0.0</v>
      </c>
      <c r="M132" s="46">
        <v>0.0</v>
      </c>
      <c r="N132" s="47">
        <f t="shared" si="6"/>
        <v>4</v>
      </c>
      <c r="O132" s="48">
        <v>0.0</v>
      </c>
      <c r="P132" s="45">
        <v>0.0</v>
      </c>
      <c r="Q132" s="45">
        <v>0.0</v>
      </c>
      <c r="R132" s="45">
        <v>0.0</v>
      </c>
      <c r="S132" s="45">
        <v>0.0</v>
      </c>
      <c r="T132" s="46">
        <v>0.0</v>
      </c>
      <c r="U132" s="47">
        <f t="shared" si="7"/>
        <v>0</v>
      </c>
      <c r="V132" s="48">
        <v>11.0</v>
      </c>
      <c r="W132" s="45">
        <v>0.0</v>
      </c>
      <c r="X132" s="45">
        <v>0.0</v>
      </c>
      <c r="Y132" s="45">
        <v>0.0</v>
      </c>
      <c r="Z132" s="45">
        <v>0.0</v>
      </c>
      <c r="AA132" s="46">
        <v>0.0</v>
      </c>
      <c r="AB132" s="47">
        <f t="shared" si="8"/>
        <v>11</v>
      </c>
      <c r="AC132" s="49">
        <f t="shared" ref="AC132:AF132" si="272">SUM(H132+O132+V132)</f>
        <v>15</v>
      </c>
      <c r="AD132" s="49">
        <f t="shared" si="272"/>
        <v>0</v>
      </c>
      <c r="AE132" s="49">
        <f t="shared" si="272"/>
        <v>0</v>
      </c>
      <c r="AF132" s="49">
        <f t="shared" si="272"/>
        <v>0</v>
      </c>
      <c r="AG132" s="50">
        <f t="shared" si="10"/>
        <v>15</v>
      </c>
      <c r="AH132" s="50">
        <f t="shared" ref="AH132:AI132" si="273">SUM(L132+S132+Z132)</f>
        <v>0</v>
      </c>
      <c r="AI132" s="50">
        <f t="shared" si="273"/>
        <v>0</v>
      </c>
      <c r="AJ132" s="51">
        <f t="shared" si="12"/>
        <v>0</v>
      </c>
      <c r="AK132" s="51">
        <f t="shared" si="274"/>
        <v>0</v>
      </c>
      <c r="AL132" s="50">
        <f t="shared" si="14"/>
        <v>15</v>
      </c>
      <c r="AM132" s="46">
        <v>0.0</v>
      </c>
      <c r="AN132" s="50">
        <f t="shared" si="15"/>
        <v>15</v>
      </c>
      <c r="AO132" s="52">
        <v>0.0</v>
      </c>
      <c r="AP132" s="53">
        <f t="shared" si="16"/>
        <v>15</v>
      </c>
      <c r="AQ132" s="54"/>
      <c r="AR132" s="2"/>
      <c r="AS132" s="55"/>
    </row>
    <row r="133" ht="14.25" customHeight="1">
      <c r="A133" s="25"/>
      <c r="B133" s="71" t="s">
        <v>55</v>
      </c>
      <c r="C133" s="76" t="s">
        <v>190</v>
      </c>
      <c r="D133" s="28">
        <f t="shared" si="61"/>
        <v>17</v>
      </c>
      <c r="E133" s="29">
        <f t="shared" si="203"/>
        <v>24</v>
      </c>
      <c r="F133" s="30">
        <v>22.0</v>
      </c>
      <c r="G133" s="30">
        <f t="shared" si="5"/>
        <v>2</v>
      </c>
      <c r="H133" s="70">
        <v>0.0</v>
      </c>
      <c r="I133" s="58">
        <v>0.0</v>
      </c>
      <c r="J133" s="58">
        <v>4.0</v>
      </c>
      <c r="K133" s="58">
        <v>0.0</v>
      </c>
      <c r="L133" s="58">
        <v>0.0</v>
      </c>
      <c r="M133" s="32">
        <v>0.0</v>
      </c>
      <c r="N133" s="33">
        <f t="shared" si="6"/>
        <v>4</v>
      </c>
      <c r="O133" s="59">
        <v>3.0</v>
      </c>
      <c r="P133" s="58">
        <v>0.0</v>
      </c>
      <c r="Q133" s="58">
        <v>0.0</v>
      </c>
      <c r="R133" s="58">
        <v>0.0</v>
      </c>
      <c r="S133" s="58">
        <v>0.0</v>
      </c>
      <c r="T133" s="32">
        <v>0.0</v>
      </c>
      <c r="U133" s="33">
        <f t="shared" si="7"/>
        <v>3</v>
      </c>
      <c r="V133" s="59">
        <v>4.0</v>
      </c>
      <c r="W133" s="58">
        <v>6.0</v>
      </c>
      <c r="X133" s="58">
        <v>0.0</v>
      </c>
      <c r="Y133" s="58">
        <v>0.0</v>
      </c>
      <c r="Z133" s="58">
        <v>0.0</v>
      </c>
      <c r="AA133" s="32">
        <v>0.0</v>
      </c>
      <c r="AB133" s="33">
        <f t="shared" si="8"/>
        <v>10</v>
      </c>
      <c r="AC133" s="60">
        <f t="shared" ref="AC133:AF133" si="275">SUM(H133+O133+V133)</f>
        <v>7</v>
      </c>
      <c r="AD133" s="60">
        <f t="shared" si="275"/>
        <v>6</v>
      </c>
      <c r="AE133" s="60">
        <f t="shared" si="275"/>
        <v>4</v>
      </c>
      <c r="AF133" s="60">
        <f t="shared" si="275"/>
        <v>0</v>
      </c>
      <c r="AG133" s="61">
        <f t="shared" si="10"/>
        <v>17</v>
      </c>
      <c r="AH133" s="61">
        <f t="shared" ref="AH133:AI133" si="276">SUM(L133+S133+Z133)</f>
        <v>0</v>
      </c>
      <c r="AI133" s="61">
        <f t="shared" si="276"/>
        <v>0</v>
      </c>
      <c r="AJ133" s="62">
        <f t="shared" si="12"/>
        <v>0</v>
      </c>
      <c r="AK133" s="62">
        <f t="shared" si="274"/>
        <v>0</v>
      </c>
      <c r="AL133" s="61">
        <f t="shared" si="14"/>
        <v>17</v>
      </c>
      <c r="AM133" s="57">
        <v>0.0</v>
      </c>
      <c r="AN133" s="61">
        <f t="shared" si="15"/>
        <v>17</v>
      </c>
      <c r="AO133" s="36">
        <v>0.0</v>
      </c>
      <c r="AP133" s="63">
        <f t="shared" si="16"/>
        <v>17</v>
      </c>
      <c r="AQ133" s="64"/>
      <c r="AR133" s="2"/>
      <c r="AS133" s="3"/>
    </row>
    <row r="134" ht="14.25" customHeight="1">
      <c r="A134" s="25"/>
      <c r="B134" s="73" t="s">
        <v>61</v>
      </c>
      <c r="C134" s="77" t="s">
        <v>191</v>
      </c>
      <c r="D134" s="42">
        <f t="shared" si="61"/>
        <v>17</v>
      </c>
      <c r="E134" s="43">
        <f t="shared" si="203"/>
        <v>24</v>
      </c>
      <c r="F134" s="44">
        <v>10.0</v>
      </c>
      <c r="G134" s="44">
        <f t="shared" si="5"/>
        <v>14</v>
      </c>
      <c r="H134" s="67">
        <v>3.0</v>
      </c>
      <c r="I134" s="45">
        <v>4.0</v>
      </c>
      <c r="J134" s="45">
        <v>0.0</v>
      </c>
      <c r="K134" s="45">
        <v>0.0</v>
      </c>
      <c r="L134" s="45">
        <v>0.0</v>
      </c>
      <c r="M134" s="46">
        <v>0.0</v>
      </c>
      <c r="N134" s="47">
        <f t="shared" si="6"/>
        <v>7</v>
      </c>
      <c r="O134" s="48">
        <v>6.0</v>
      </c>
      <c r="P134" s="45">
        <v>0.0</v>
      </c>
      <c r="Q134" s="45">
        <v>4.0</v>
      </c>
      <c r="R134" s="45">
        <v>0.0</v>
      </c>
      <c r="S134" s="45">
        <v>0.0</v>
      </c>
      <c r="T134" s="46">
        <v>0.0</v>
      </c>
      <c r="U134" s="47">
        <f t="shared" si="7"/>
        <v>10</v>
      </c>
      <c r="V134" s="48">
        <v>0.0</v>
      </c>
      <c r="W134" s="45">
        <v>0.0</v>
      </c>
      <c r="X134" s="45">
        <v>0.0</v>
      </c>
      <c r="Y134" s="45">
        <v>0.0</v>
      </c>
      <c r="Z134" s="45">
        <v>0.0</v>
      </c>
      <c r="AA134" s="46">
        <v>0.0</v>
      </c>
      <c r="AB134" s="47">
        <f t="shared" si="8"/>
        <v>0</v>
      </c>
      <c r="AC134" s="49">
        <f t="shared" ref="AC134:AF134" si="277">SUM(H134+O134+V134)</f>
        <v>9</v>
      </c>
      <c r="AD134" s="49">
        <f t="shared" si="277"/>
        <v>4</v>
      </c>
      <c r="AE134" s="49">
        <f t="shared" si="277"/>
        <v>4</v>
      </c>
      <c r="AF134" s="49">
        <f t="shared" si="277"/>
        <v>0</v>
      </c>
      <c r="AG134" s="50">
        <f t="shared" si="10"/>
        <v>17</v>
      </c>
      <c r="AH134" s="50">
        <f t="shared" ref="AH134:AI134" si="278">SUM(L134+S134+Z134)</f>
        <v>0</v>
      </c>
      <c r="AI134" s="50">
        <f t="shared" si="278"/>
        <v>0</v>
      </c>
      <c r="AJ134" s="51">
        <f t="shared" si="12"/>
        <v>0</v>
      </c>
      <c r="AK134" s="51">
        <f t="shared" si="274"/>
        <v>0</v>
      </c>
      <c r="AL134" s="50">
        <f t="shared" si="14"/>
        <v>17</v>
      </c>
      <c r="AM134" s="66">
        <f>IFERROR(VLOOKUP(C134,Coord_disc_2018!$A:$B,2,0),0)</f>
        <v>0</v>
      </c>
      <c r="AN134" s="50">
        <f t="shared" si="15"/>
        <v>17</v>
      </c>
      <c r="AO134" s="69">
        <f>IFERROR(18*VLOOKUP(C134,'Conversão_2019'!$B:$G,6,0),0)</f>
        <v>0</v>
      </c>
      <c r="AP134" s="53">
        <f t="shared" si="16"/>
        <v>17</v>
      </c>
      <c r="AQ134" s="75"/>
      <c r="AR134" s="2"/>
      <c r="AS134" s="55"/>
    </row>
    <row r="135" ht="14.25" customHeight="1">
      <c r="A135" s="25"/>
      <c r="B135" s="71" t="s">
        <v>53</v>
      </c>
      <c r="C135" s="76" t="s">
        <v>192</v>
      </c>
      <c r="D135" s="28">
        <f t="shared" si="61"/>
        <v>19</v>
      </c>
      <c r="E135" s="29">
        <f t="shared" si="203"/>
        <v>26</v>
      </c>
      <c r="F135" s="29">
        <v>23.0</v>
      </c>
      <c r="G135" s="30">
        <f t="shared" si="5"/>
        <v>3</v>
      </c>
      <c r="H135" s="64">
        <v>6.0</v>
      </c>
      <c r="I135" s="61">
        <v>0.0</v>
      </c>
      <c r="J135" s="61">
        <v>4.0</v>
      </c>
      <c r="K135" s="61">
        <v>0.0</v>
      </c>
      <c r="L135" s="61">
        <v>0.0</v>
      </c>
      <c r="M135" s="32">
        <v>0.0</v>
      </c>
      <c r="N135" s="33">
        <f t="shared" si="6"/>
        <v>10</v>
      </c>
      <c r="O135" s="60">
        <v>0.0</v>
      </c>
      <c r="P135" s="61">
        <v>0.0</v>
      </c>
      <c r="Q135" s="61">
        <v>0.0</v>
      </c>
      <c r="R135" s="61">
        <v>0.0</v>
      </c>
      <c r="S135" s="61">
        <v>0.0</v>
      </c>
      <c r="T135" s="32">
        <v>0.0</v>
      </c>
      <c r="U135" s="33">
        <f t="shared" si="7"/>
        <v>0</v>
      </c>
      <c r="V135" s="60">
        <v>6.0</v>
      </c>
      <c r="W135" s="61">
        <v>0.0</v>
      </c>
      <c r="X135" s="61">
        <v>0.0</v>
      </c>
      <c r="Y135" s="61">
        <v>2.0</v>
      </c>
      <c r="Z135" s="61">
        <v>0.0</v>
      </c>
      <c r="AA135" s="32">
        <v>0.0</v>
      </c>
      <c r="AB135" s="33">
        <f t="shared" si="8"/>
        <v>8</v>
      </c>
      <c r="AC135" s="60">
        <f t="shared" ref="AC135:AF135" si="279">SUM(H135+O135+V135)</f>
        <v>12</v>
      </c>
      <c r="AD135" s="60">
        <f t="shared" si="279"/>
        <v>0</v>
      </c>
      <c r="AE135" s="60">
        <f t="shared" si="279"/>
        <v>4</v>
      </c>
      <c r="AF135" s="60">
        <f t="shared" si="279"/>
        <v>2</v>
      </c>
      <c r="AG135" s="61">
        <f t="shared" si="10"/>
        <v>18</v>
      </c>
      <c r="AH135" s="61">
        <f t="shared" ref="AH135:AI135" si="280">SUM(L135+S135+Z135)</f>
        <v>0</v>
      </c>
      <c r="AI135" s="61">
        <f t="shared" si="280"/>
        <v>0</v>
      </c>
      <c r="AJ135" s="62">
        <f t="shared" si="12"/>
        <v>0</v>
      </c>
      <c r="AK135" s="62">
        <f t="shared" si="274"/>
        <v>0</v>
      </c>
      <c r="AL135" s="61">
        <f t="shared" si="14"/>
        <v>18</v>
      </c>
      <c r="AM135" s="32">
        <v>1.0</v>
      </c>
      <c r="AN135" s="61">
        <f t="shared" si="15"/>
        <v>19</v>
      </c>
      <c r="AO135" s="36">
        <v>0.0</v>
      </c>
      <c r="AP135" s="63">
        <f t="shared" si="16"/>
        <v>19</v>
      </c>
      <c r="AQ135" s="64"/>
      <c r="AR135" s="2"/>
      <c r="AS135" s="39"/>
    </row>
    <row r="136" ht="14.25" customHeight="1">
      <c r="A136" s="25"/>
      <c r="B136" s="73" t="s">
        <v>61</v>
      </c>
      <c r="C136" s="77" t="s">
        <v>193</v>
      </c>
      <c r="D136" s="42">
        <f t="shared" si="61"/>
        <v>0</v>
      </c>
      <c r="E136" s="43">
        <f t="shared" si="203"/>
        <v>0</v>
      </c>
      <c r="F136" s="43">
        <v>-3.0</v>
      </c>
      <c r="G136" s="44">
        <f t="shared" si="5"/>
        <v>3</v>
      </c>
      <c r="H136" s="67">
        <v>0.0</v>
      </c>
      <c r="I136" s="45">
        <v>0.0</v>
      </c>
      <c r="J136" s="45">
        <v>0.0</v>
      </c>
      <c r="K136" s="45">
        <v>0.0</v>
      </c>
      <c r="L136" s="45">
        <v>0.0</v>
      </c>
      <c r="M136" s="46">
        <v>0.0</v>
      </c>
      <c r="N136" s="47">
        <f t="shared" si="6"/>
        <v>0</v>
      </c>
      <c r="O136" s="48">
        <v>0.0</v>
      </c>
      <c r="P136" s="45">
        <v>0.0</v>
      </c>
      <c r="Q136" s="45">
        <v>0.0</v>
      </c>
      <c r="R136" s="45">
        <v>0.0</v>
      </c>
      <c r="S136" s="45">
        <v>0.0</v>
      </c>
      <c r="T136" s="46">
        <v>0.0</v>
      </c>
      <c r="U136" s="47">
        <f t="shared" si="7"/>
        <v>0</v>
      </c>
      <c r="V136" s="48">
        <v>0.0</v>
      </c>
      <c r="W136" s="45">
        <v>0.0</v>
      </c>
      <c r="X136" s="45">
        <v>0.0</v>
      </c>
      <c r="Y136" s="45">
        <v>0.0</v>
      </c>
      <c r="Z136" s="45">
        <v>0.0</v>
      </c>
      <c r="AA136" s="46">
        <v>0.0</v>
      </c>
      <c r="AB136" s="47">
        <f t="shared" si="8"/>
        <v>0</v>
      </c>
      <c r="AC136" s="49">
        <f t="shared" ref="AC136:AF136" si="281">SUM(H136+O136+V136)</f>
        <v>0</v>
      </c>
      <c r="AD136" s="49">
        <f t="shared" si="281"/>
        <v>0</v>
      </c>
      <c r="AE136" s="49">
        <f t="shared" si="281"/>
        <v>0</v>
      </c>
      <c r="AF136" s="49">
        <f t="shared" si="281"/>
        <v>0</v>
      </c>
      <c r="AG136" s="50">
        <f t="shared" si="10"/>
        <v>0</v>
      </c>
      <c r="AH136" s="50">
        <f t="shared" ref="AH136:AI136" si="282">SUM(L136+S136+Z136)</f>
        <v>0</v>
      </c>
      <c r="AI136" s="50">
        <f t="shared" si="282"/>
        <v>0</v>
      </c>
      <c r="AJ136" s="51">
        <f t="shared" si="12"/>
        <v>0</v>
      </c>
      <c r="AK136" s="51">
        <f t="shared" si="274"/>
        <v>0</v>
      </c>
      <c r="AL136" s="50">
        <f t="shared" si="14"/>
        <v>0</v>
      </c>
      <c r="AM136" s="66">
        <f>IFERROR(VLOOKUP(C136,Coord_disc_2018!$A:$B,2,0),0)</f>
        <v>0</v>
      </c>
      <c r="AN136" s="50">
        <f t="shared" si="15"/>
        <v>0</v>
      </c>
      <c r="AO136" s="69">
        <f>IFERROR(18*VLOOKUP(C136,'Conversão_2019'!$B:$G,6,0),0)</f>
        <v>0</v>
      </c>
      <c r="AP136" s="53">
        <f t="shared" si="16"/>
        <v>0</v>
      </c>
      <c r="AQ136" s="75" t="s">
        <v>50</v>
      </c>
      <c r="AR136" s="2"/>
      <c r="AS136" s="55"/>
    </row>
    <row r="137" ht="14.25" customHeight="1">
      <c r="A137" s="25"/>
      <c r="B137" s="71" t="s">
        <v>53</v>
      </c>
      <c r="C137" s="76" t="s">
        <v>194</v>
      </c>
      <c r="D137" s="28">
        <f t="shared" si="61"/>
        <v>7</v>
      </c>
      <c r="E137" s="29">
        <f t="shared" si="203"/>
        <v>10</v>
      </c>
      <c r="F137" s="29">
        <v>-2.7704109589041086</v>
      </c>
      <c r="G137" s="30">
        <f t="shared" si="5"/>
        <v>12.77041096</v>
      </c>
      <c r="H137" s="64">
        <v>0.0</v>
      </c>
      <c r="I137" s="61">
        <v>7.0</v>
      </c>
      <c r="J137" s="61">
        <v>0.0</v>
      </c>
      <c r="K137" s="61">
        <v>0.0</v>
      </c>
      <c r="L137" s="61">
        <v>0.0</v>
      </c>
      <c r="M137" s="32">
        <v>0.0</v>
      </c>
      <c r="N137" s="33">
        <f t="shared" si="6"/>
        <v>7</v>
      </c>
      <c r="O137" s="60">
        <v>0.0</v>
      </c>
      <c r="P137" s="61">
        <v>0.0</v>
      </c>
      <c r="Q137" s="61">
        <v>0.0</v>
      </c>
      <c r="R137" s="61">
        <v>0.0</v>
      </c>
      <c r="S137" s="61">
        <v>0.0</v>
      </c>
      <c r="T137" s="32">
        <v>0.0</v>
      </c>
      <c r="U137" s="33">
        <f t="shared" si="7"/>
        <v>0</v>
      </c>
      <c r="V137" s="60">
        <v>0.0</v>
      </c>
      <c r="W137" s="61">
        <v>0.0</v>
      </c>
      <c r="X137" s="61">
        <v>0.0</v>
      </c>
      <c r="Y137" s="61">
        <v>0.0</v>
      </c>
      <c r="Z137" s="61">
        <v>0.0</v>
      </c>
      <c r="AA137" s="32">
        <v>0.0</v>
      </c>
      <c r="AB137" s="33">
        <f t="shared" si="8"/>
        <v>0</v>
      </c>
      <c r="AC137" s="60">
        <f t="shared" ref="AC137:AF137" si="283">SUM(H137+O137+V137)</f>
        <v>0</v>
      </c>
      <c r="AD137" s="60">
        <f t="shared" si="283"/>
        <v>7</v>
      </c>
      <c r="AE137" s="60">
        <f t="shared" si="283"/>
        <v>0</v>
      </c>
      <c r="AF137" s="60">
        <f t="shared" si="283"/>
        <v>0</v>
      </c>
      <c r="AG137" s="61">
        <f t="shared" si="10"/>
        <v>7</v>
      </c>
      <c r="AH137" s="61">
        <f t="shared" ref="AH137:AI137" si="284">SUM(L137+S137+Z137)</f>
        <v>0</v>
      </c>
      <c r="AI137" s="61">
        <f t="shared" si="284"/>
        <v>0</v>
      </c>
      <c r="AJ137" s="62">
        <f t="shared" si="12"/>
        <v>0</v>
      </c>
      <c r="AK137" s="62">
        <f t="shared" si="274"/>
        <v>0</v>
      </c>
      <c r="AL137" s="61">
        <f t="shared" si="14"/>
        <v>7</v>
      </c>
      <c r="AM137" s="32">
        <v>0.0</v>
      </c>
      <c r="AN137" s="61">
        <f t="shared" si="15"/>
        <v>7</v>
      </c>
      <c r="AO137" s="36">
        <v>0.0</v>
      </c>
      <c r="AP137" s="63">
        <f t="shared" si="16"/>
        <v>7</v>
      </c>
      <c r="AQ137" s="64"/>
      <c r="AR137" s="2"/>
      <c r="AS137" s="39"/>
    </row>
    <row r="138" ht="14.25" customHeight="1">
      <c r="A138" s="25"/>
      <c r="B138" s="73" t="s">
        <v>51</v>
      </c>
      <c r="C138" s="84" t="s">
        <v>195</v>
      </c>
      <c r="D138" s="42">
        <f t="shared" si="61"/>
        <v>15</v>
      </c>
      <c r="E138" s="43">
        <f t="shared" si="203"/>
        <v>21</v>
      </c>
      <c r="F138" s="43">
        <v>26.0</v>
      </c>
      <c r="G138" s="44">
        <f t="shared" si="5"/>
        <v>-5</v>
      </c>
      <c r="H138" s="67">
        <v>0.0</v>
      </c>
      <c r="I138" s="45">
        <v>6.0</v>
      </c>
      <c r="J138" s="45">
        <v>4.0</v>
      </c>
      <c r="K138" s="45">
        <v>0.0</v>
      </c>
      <c r="L138" s="45">
        <v>0.0</v>
      </c>
      <c r="M138" s="46">
        <v>0.0</v>
      </c>
      <c r="N138" s="47">
        <f t="shared" si="6"/>
        <v>10</v>
      </c>
      <c r="O138" s="48">
        <v>0.0</v>
      </c>
      <c r="P138" s="45">
        <v>0.0</v>
      </c>
      <c r="Q138" s="45">
        <v>0.0</v>
      </c>
      <c r="R138" s="45">
        <v>0.0</v>
      </c>
      <c r="S138" s="45">
        <v>0.0</v>
      </c>
      <c r="T138" s="46">
        <v>0.0</v>
      </c>
      <c r="U138" s="47">
        <f t="shared" si="7"/>
        <v>0</v>
      </c>
      <c r="V138" s="48">
        <v>0.0</v>
      </c>
      <c r="W138" s="45">
        <v>2.0</v>
      </c>
      <c r="X138" s="45">
        <v>3.0</v>
      </c>
      <c r="Y138" s="45">
        <v>0.0</v>
      </c>
      <c r="Z138" s="45">
        <v>0.0</v>
      </c>
      <c r="AA138" s="46">
        <v>0.0</v>
      </c>
      <c r="AB138" s="47">
        <f t="shared" si="8"/>
        <v>5</v>
      </c>
      <c r="AC138" s="49">
        <f t="shared" ref="AC138:AF138" si="285">SUM(H138+O138+V138)</f>
        <v>0</v>
      </c>
      <c r="AD138" s="49">
        <f t="shared" si="285"/>
        <v>8</v>
      </c>
      <c r="AE138" s="49">
        <f t="shared" si="285"/>
        <v>7</v>
      </c>
      <c r="AF138" s="49">
        <f t="shared" si="285"/>
        <v>0</v>
      </c>
      <c r="AG138" s="50">
        <f t="shared" si="10"/>
        <v>15</v>
      </c>
      <c r="AH138" s="50">
        <f t="shared" ref="AH138:AI138" si="286">SUM(L138+S138+Z138)</f>
        <v>0</v>
      </c>
      <c r="AI138" s="50">
        <f t="shared" si="286"/>
        <v>0</v>
      </c>
      <c r="AJ138" s="51">
        <f t="shared" si="12"/>
        <v>0</v>
      </c>
      <c r="AK138" s="51">
        <f t="shared" si="274"/>
        <v>0</v>
      </c>
      <c r="AL138" s="50">
        <f t="shared" si="14"/>
        <v>15</v>
      </c>
      <c r="AM138" s="46">
        <v>0.0</v>
      </c>
      <c r="AN138" s="50">
        <f t="shared" si="15"/>
        <v>15</v>
      </c>
      <c r="AO138" s="52">
        <v>0.0</v>
      </c>
      <c r="AP138" s="53">
        <f t="shared" si="16"/>
        <v>15</v>
      </c>
      <c r="AQ138" s="54"/>
      <c r="AR138" s="2"/>
      <c r="AS138" s="55"/>
    </row>
    <row r="139" ht="14.25" customHeight="1">
      <c r="A139" s="25"/>
      <c r="B139" s="71" t="s">
        <v>55</v>
      </c>
      <c r="C139" s="76" t="s">
        <v>196</v>
      </c>
      <c r="D139" s="28">
        <f t="shared" si="61"/>
        <v>16</v>
      </c>
      <c r="E139" s="29">
        <f t="shared" si="203"/>
        <v>22</v>
      </c>
      <c r="F139" s="30">
        <v>28.0</v>
      </c>
      <c r="G139" s="30">
        <f t="shared" si="5"/>
        <v>-6</v>
      </c>
      <c r="H139" s="70">
        <v>0.0</v>
      </c>
      <c r="I139" s="58">
        <v>4.0</v>
      </c>
      <c r="J139" s="58">
        <v>0.0</v>
      </c>
      <c r="K139" s="58">
        <v>0.0</v>
      </c>
      <c r="L139" s="58">
        <v>0.0</v>
      </c>
      <c r="M139" s="32">
        <v>0.0</v>
      </c>
      <c r="N139" s="33">
        <f t="shared" si="6"/>
        <v>4</v>
      </c>
      <c r="O139" s="59">
        <v>6.0</v>
      </c>
      <c r="P139" s="58">
        <v>0.0</v>
      </c>
      <c r="Q139" s="58">
        <v>0.0</v>
      </c>
      <c r="R139" s="58">
        <v>0.0</v>
      </c>
      <c r="S139" s="58">
        <v>0.0</v>
      </c>
      <c r="T139" s="32">
        <v>0.0</v>
      </c>
      <c r="U139" s="33">
        <f t="shared" si="7"/>
        <v>6</v>
      </c>
      <c r="V139" s="59">
        <v>3.0</v>
      </c>
      <c r="W139" s="58">
        <v>0.0</v>
      </c>
      <c r="X139" s="58">
        <v>3.0</v>
      </c>
      <c r="Y139" s="58">
        <v>0.0</v>
      </c>
      <c r="Z139" s="58">
        <v>0.0</v>
      </c>
      <c r="AA139" s="32">
        <v>0.0</v>
      </c>
      <c r="AB139" s="33">
        <f t="shared" si="8"/>
        <v>6</v>
      </c>
      <c r="AC139" s="60">
        <f t="shared" ref="AC139:AF139" si="287">SUM(H139+O139+V139)</f>
        <v>9</v>
      </c>
      <c r="AD139" s="60">
        <f t="shared" si="287"/>
        <v>4</v>
      </c>
      <c r="AE139" s="60">
        <f t="shared" si="287"/>
        <v>3</v>
      </c>
      <c r="AF139" s="60">
        <f t="shared" si="287"/>
        <v>0</v>
      </c>
      <c r="AG139" s="61">
        <f t="shared" si="10"/>
        <v>16</v>
      </c>
      <c r="AH139" s="61">
        <f t="shared" ref="AH139:AI139" si="288">SUM(L139+S139+Z139)</f>
        <v>0</v>
      </c>
      <c r="AI139" s="61">
        <f t="shared" si="288"/>
        <v>0</v>
      </c>
      <c r="AJ139" s="62">
        <f t="shared" si="12"/>
        <v>0</v>
      </c>
      <c r="AK139" s="62">
        <f t="shared" si="274"/>
        <v>0</v>
      </c>
      <c r="AL139" s="61">
        <f t="shared" si="14"/>
        <v>16</v>
      </c>
      <c r="AM139" s="57">
        <v>0.0</v>
      </c>
      <c r="AN139" s="61">
        <f t="shared" si="15"/>
        <v>16</v>
      </c>
      <c r="AO139" s="36">
        <v>0.0</v>
      </c>
      <c r="AP139" s="63">
        <f t="shared" si="16"/>
        <v>16</v>
      </c>
      <c r="AQ139" s="64"/>
      <c r="AR139" s="2"/>
      <c r="AS139" s="3"/>
    </row>
    <row r="140" ht="14.25" customHeight="1">
      <c r="A140" s="25"/>
      <c r="B140" s="73" t="s">
        <v>61</v>
      </c>
      <c r="C140" s="77" t="s">
        <v>197</v>
      </c>
      <c r="D140" s="42">
        <f t="shared" si="61"/>
        <v>14</v>
      </c>
      <c r="E140" s="43">
        <f t="shared" si="203"/>
        <v>19</v>
      </c>
      <c r="F140" s="43">
        <v>23.06027397260274</v>
      </c>
      <c r="G140" s="44">
        <f t="shared" si="5"/>
        <v>-4.060273973</v>
      </c>
      <c r="H140" s="67">
        <v>6.0</v>
      </c>
      <c r="I140" s="45">
        <v>0.0</v>
      </c>
      <c r="J140" s="45">
        <v>0.0</v>
      </c>
      <c r="K140" s="45">
        <v>0.0</v>
      </c>
      <c r="L140" s="45">
        <v>0.0</v>
      </c>
      <c r="M140" s="46">
        <v>0.0</v>
      </c>
      <c r="N140" s="47">
        <f t="shared" si="6"/>
        <v>6</v>
      </c>
      <c r="O140" s="48">
        <v>0.0</v>
      </c>
      <c r="P140" s="45">
        <v>0.0</v>
      </c>
      <c r="Q140" s="45">
        <v>0.0</v>
      </c>
      <c r="R140" s="45">
        <v>0.0</v>
      </c>
      <c r="S140" s="45">
        <v>0.0</v>
      </c>
      <c r="T140" s="46">
        <v>0.0</v>
      </c>
      <c r="U140" s="47">
        <f t="shared" si="7"/>
        <v>0</v>
      </c>
      <c r="V140" s="48">
        <v>0.0</v>
      </c>
      <c r="W140" s="45">
        <v>4.0</v>
      </c>
      <c r="X140" s="45">
        <v>4.0</v>
      </c>
      <c r="Y140" s="45">
        <v>0.0</v>
      </c>
      <c r="Z140" s="45">
        <v>0.0</v>
      </c>
      <c r="AA140" s="46">
        <v>0.0</v>
      </c>
      <c r="AB140" s="47">
        <f t="shared" si="8"/>
        <v>8</v>
      </c>
      <c r="AC140" s="49">
        <f t="shared" ref="AC140:AF140" si="289">SUM(H140+O140+V140)</f>
        <v>6</v>
      </c>
      <c r="AD140" s="49">
        <f t="shared" si="289"/>
        <v>4</v>
      </c>
      <c r="AE140" s="49">
        <f t="shared" si="289"/>
        <v>4</v>
      </c>
      <c r="AF140" s="49">
        <f t="shared" si="289"/>
        <v>0</v>
      </c>
      <c r="AG140" s="50">
        <f t="shared" si="10"/>
        <v>14</v>
      </c>
      <c r="AH140" s="50">
        <f t="shared" ref="AH140:AI140" si="290">SUM(L140+S140+Z140)</f>
        <v>0</v>
      </c>
      <c r="AI140" s="50">
        <f t="shared" si="290"/>
        <v>0</v>
      </c>
      <c r="AJ140" s="51">
        <f t="shared" si="12"/>
        <v>0</v>
      </c>
      <c r="AK140" s="51">
        <f t="shared" si="274"/>
        <v>0</v>
      </c>
      <c r="AL140" s="50">
        <f t="shared" si="14"/>
        <v>14</v>
      </c>
      <c r="AM140" s="66">
        <f>IFERROR(VLOOKUP(C140,Coord_disc_2018!$A:$B,2,0),0)</f>
        <v>0</v>
      </c>
      <c r="AN140" s="50">
        <f t="shared" si="15"/>
        <v>14</v>
      </c>
      <c r="AO140" s="52">
        <v>0.0</v>
      </c>
      <c r="AP140" s="53">
        <f t="shared" si="16"/>
        <v>14</v>
      </c>
      <c r="AQ140" s="54"/>
      <c r="AR140" s="2"/>
      <c r="AS140" s="55"/>
    </row>
    <row r="141" ht="14.25" customHeight="1">
      <c r="A141" s="25"/>
      <c r="B141" s="71" t="s">
        <v>48</v>
      </c>
      <c r="C141" s="72" t="s">
        <v>198</v>
      </c>
      <c r="D141" s="28">
        <f t="shared" si="61"/>
        <v>12.25</v>
      </c>
      <c r="E141" s="29">
        <f t="shared" si="203"/>
        <v>17.25</v>
      </c>
      <c r="F141" s="29">
        <v>17.8</v>
      </c>
      <c r="G141" s="30">
        <f t="shared" si="5"/>
        <v>-0.55</v>
      </c>
      <c r="H141" s="70">
        <v>3.0</v>
      </c>
      <c r="I141" s="58">
        <v>0.0</v>
      </c>
      <c r="J141" s="58">
        <v>0.0</v>
      </c>
      <c r="K141" s="58">
        <v>0.0</v>
      </c>
      <c r="L141" s="58">
        <v>0.0</v>
      </c>
      <c r="M141" s="32">
        <v>0.0</v>
      </c>
      <c r="N141" s="33">
        <f t="shared" si="6"/>
        <v>3</v>
      </c>
      <c r="O141" s="59">
        <v>0.0</v>
      </c>
      <c r="P141" s="58">
        <v>0.0</v>
      </c>
      <c r="Q141" s="58">
        <v>0.0</v>
      </c>
      <c r="R141" s="58">
        <v>0.0</v>
      </c>
      <c r="S141" s="58">
        <v>0.0</v>
      </c>
      <c r="T141" s="32">
        <v>0.0</v>
      </c>
      <c r="U141" s="33">
        <f t="shared" si="7"/>
        <v>0</v>
      </c>
      <c r="V141" s="59">
        <v>0.0</v>
      </c>
      <c r="W141" s="58">
        <v>6.0</v>
      </c>
      <c r="X141" s="58">
        <v>0.0</v>
      </c>
      <c r="Y141" s="58">
        <v>0.0</v>
      </c>
      <c r="Z141" s="58">
        <v>4.0</v>
      </c>
      <c r="AA141" s="32">
        <v>0.0</v>
      </c>
      <c r="AB141" s="33">
        <f t="shared" si="8"/>
        <v>10</v>
      </c>
      <c r="AC141" s="60">
        <f t="shared" ref="AC141:AF141" si="291">SUM(H141+O141+V141)</f>
        <v>3</v>
      </c>
      <c r="AD141" s="60">
        <f t="shared" si="291"/>
        <v>6</v>
      </c>
      <c r="AE141" s="60">
        <f t="shared" si="291"/>
        <v>0</v>
      </c>
      <c r="AF141" s="60">
        <f t="shared" si="291"/>
        <v>0</v>
      </c>
      <c r="AG141" s="61">
        <f t="shared" si="10"/>
        <v>9</v>
      </c>
      <c r="AH141" s="61">
        <f t="shared" ref="AH141:AI141" si="292">SUM(L141+S141+Z141)</f>
        <v>4</v>
      </c>
      <c r="AI141" s="61">
        <f t="shared" si="292"/>
        <v>0</v>
      </c>
      <c r="AJ141" s="62">
        <f t="shared" si="12"/>
        <v>4</v>
      </c>
      <c r="AK141" s="62">
        <f t="shared" si="274"/>
        <v>3.25</v>
      </c>
      <c r="AL141" s="61">
        <f t="shared" si="14"/>
        <v>12.25</v>
      </c>
      <c r="AM141" s="32">
        <v>0.0</v>
      </c>
      <c r="AN141" s="61">
        <f t="shared" si="15"/>
        <v>12.25</v>
      </c>
      <c r="AO141" s="36">
        <v>0.0</v>
      </c>
      <c r="AP141" s="63">
        <f t="shared" si="16"/>
        <v>12.25</v>
      </c>
      <c r="AQ141" s="92"/>
      <c r="AR141" s="2"/>
      <c r="AS141" s="39"/>
    </row>
    <row r="142" ht="14.25" customHeight="1">
      <c r="A142" s="25"/>
      <c r="B142" s="73" t="s">
        <v>53</v>
      </c>
      <c r="C142" s="77" t="s">
        <v>199</v>
      </c>
      <c r="D142" s="42">
        <f t="shared" si="61"/>
        <v>18</v>
      </c>
      <c r="E142" s="43">
        <f t="shared" si="203"/>
        <v>24</v>
      </c>
      <c r="F142" s="43">
        <v>24.66</v>
      </c>
      <c r="G142" s="44">
        <f t="shared" si="5"/>
        <v>-0.66</v>
      </c>
      <c r="H142" s="67">
        <v>10.0</v>
      </c>
      <c r="I142" s="45">
        <v>2.0</v>
      </c>
      <c r="J142" s="45">
        <v>0.0</v>
      </c>
      <c r="K142" s="45">
        <v>0.0</v>
      </c>
      <c r="L142" s="45">
        <v>0.0</v>
      </c>
      <c r="M142" s="46">
        <v>0.0</v>
      </c>
      <c r="N142" s="47">
        <f t="shared" si="6"/>
        <v>12</v>
      </c>
      <c r="O142" s="48">
        <v>0.0</v>
      </c>
      <c r="P142" s="45">
        <v>0.0</v>
      </c>
      <c r="Q142" s="45">
        <v>0.0</v>
      </c>
      <c r="R142" s="45">
        <v>0.0</v>
      </c>
      <c r="S142" s="45">
        <v>0.0</v>
      </c>
      <c r="T142" s="46">
        <v>0.0</v>
      </c>
      <c r="U142" s="47">
        <f t="shared" si="7"/>
        <v>0</v>
      </c>
      <c r="V142" s="48">
        <v>6.0</v>
      </c>
      <c r="W142" s="45">
        <v>0.0</v>
      </c>
      <c r="X142" s="45">
        <v>0.0</v>
      </c>
      <c r="Y142" s="45">
        <v>0.0</v>
      </c>
      <c r="Z142" s="45">
        <v>0.0</v>
      </c>
      <c r="AA142" s="46">
        <v>0.0</v>
      </c>
      <c r="AB142" s="47">
        <f t="shared" si="8"/>
        <v>6</v>
      </c>
      <c r="AC142" s="49">
        <f t="shared" ref="AC142:AF142" si="293">SUM(H142+O142+V142)</f>
        <v>16</v>
      </c>
      <c r="AD142" s="49">
        <f t="shared" si="293"/>
        <v>2</v>
      </c>
      <c r="AE142" s="49">
        <f t="shared" si="293"/>
        <v>0</v>
      </c>
      <c r="AF142" s="49">
        <f t="shared" si="293"/>
        <v>0</v>
      </c>
      <c r="AG142" s="50">
        <f t="shared" si="10"/>
        <v>18</v>
      </c>
      <c r="AH142" s="50">
        <f t="shared" ref="AH142:AI142" si="294">SUM(L142+S142+Z142)</f>
        <v>0</v>
      </c>
      <c r="AI142" s="50">
        <f t="shared" si="294"/>
        <v>0</v>
      </c>
      <c r="AJ142" s="51">
        <f t="shared" si="12"/>
        <v>0</v>
      </c>
      <c r="AK142" s="51">
        <f t="shared" si="274"/>
        <v>0</v>
      </c>
      <c r="AL142" s="50">
        <f t="shared" si="14"/>
        <v>18</v>
      </c>
      <c r="AM142" s="46">
        <v>0.0</v>
      </c>
      <c r="AN142" s="50">
        <f t="shared" si="15"/>
        <v>18</v>
      </c>
      <c r="AO142" s="52">
        <v>0.0</v>
      </c>
      <c r="AP142" s="53">
        <f t="shared" si="16"/>
        <v>18</v>
      </c>
      <c r="AQ142" s="54"/>
      <c r="AR142" s="2"/>
      <c r="AS142" s="55"/>
    </row>
    <row r="143" ht="14.25" customHeight="1">
      <c r="A143" s="25"/>
      <c r="B143" s="71" t="s">
        <v>90</v>
      </c>
      <c r="C143" s="72" t="s">
        <v>200</v>
      </c>
      <c r="D143" s="28">
        <f t="shared" si="61"/>
        <v>10</v>
      </c>
      <c r="E143" s="29">
        <f t="shared" si="203"/>
        <v>14</v>
      </c>
      <c r="F143" s="30">
        <v>10.0</v>
      </c>
      <c r="G143" s="30">
        <f t="shared" si="5"/>
        <v>4</v>
      </c>
      <c r="H143" s="64">
        <v>0.0</v>
      </c>
      <c r="I143" s="61">
        <v>4.0</v>
      </c>
      <c r="J143" s="61">
        <v>0.0</v>
      </c>
      <c r="K143" s="61">
        <v>0.0</v>
      </c>
      <c r="L143" s="61">
        <v>0.0</v>
      </c>
      <c r="M143" s="32">
        <v>0.0</v>
      </c>
      <c r="N143" s="33">
        <f t="shared" si="6"/>
        <v>4</v>
      </c>
      <c r="O143" s="60">
        <v>0.0</v>
      </c>
      <c r="P143" s="61">
        <v>0.0</v>
      </c>
      <c r="Q143" s="61">
        <v>0.0</v>
      </c>
      <c r="R143" s="61">
        <v>0.0</v>
      </c>
      <c r="S143" s="61">
        <v>0.0</v>
      </c>
      <c r="T143" s="32">
        <v>0.0</v>
      </c>
      <c r="U143" s="33">
        <f t="shared" si="7"/>
        <v>0</v>
      </c>
      <c r="V143" s="60">
        <v>0.0</v>
      </c>
      <c r="W143" s="61">
        <v>4.0</v>
      </c>
      <c r="X143" s="61">
        <v>0.0</v>
      </c>
      <c r="Y143" s="61">
        <v>0.0</v>
      </c>
      <c r="Z143" s="61">
        <v>2.0</v>
      </c>
      <c r="AA143" s="32">
        <v>0.0</v>
      </c>
      <c r="AB143" s="33">
        <f t="shared" si="8"/>
        <v>6</v>
      </c>
      <c r="AC143" s="60">
        <f t="shared" ref="AC143:AF143" si="295">SUM(H143+O143+V143)</f>
        <v>0</v>
      </c>
      <c r="AD143" s="60">
        <f t="shared" si="295"/>
        <v>8</v>
      </c>
      <c r="AE143" s="60">
        <f t="shared" si="295"/>
        <v>0</v>
      </c>
      <c r="AF143" s="60">
        <f t="shared" si="295"/>
        <v>0</v>
      </c>
      <c r="AG143" s="61">
        <f t="shared" si="10"/>
        <v>8</v>
      </c>
      <c r="AH143" s="61">
        <f t="shared" ref="AH143:AI143" si="296">SUM(L143+S143+Z143)</f>
        <v>2</v>
      </c>
      <c r="AI143" s="61">
        <f t="shared" si="296"/>
        <v>0</v>
      </c>
      <c r="AJ143" s="62">
        <f t="shared" si="12"/>
        <v>2</v>
      </c>
      <c r="AK143" s="62">
        <f t="shared" si="274"/>
        <v>2</v>
      </c>
      <c r="AL143" s="61">
        <f t="shared" si="14"/>
        <v>10</v>
      </c>
      <c r="AM143" s="32">
        <v>0.0</v>
      </c>
      <c r="AN143" s="61">
        <f t="shared" si="15"/>
        <v>10</v>
      </c>
      <c r="AO143" s="36">
        <v>0.0</v>
      </c>
      <c r="AP143" s="63">
        <f t="shared" si="16"/>
        <v>10</v>
      </c>
      <c r="AQ143" s="64"/>
      <c r="AR143" s="2"/>
      <c r="AS143" s="39"/>
    </row>
    <row r="144" ht="14.25" customHeight="1">
      <c r="A144" s="25"/>
      <c r="B144" s="73" t="s">
        <v>53</v>
      </c>
      <c r="C144" s="77" t="s">
        <v>201</v>
      </c>
      <c r="D144" s="42">
        <f t="shared" si="61"/>
        <v>18</v>
      </c>
      <c r="E144" s="43">
        <f t="shared" si="203"/>
        <v>25</v>
      </c>
      <c r="F144" s="43">
        <v>23.0</v>
      </c>
      <c r="G144" s="44">
        <f t="shared" si="5"/>
        <v>2</v>
      </c>
      <c r="H144" s="54">
        <v>6.0</v>
      </c>
      <c r="I144" s="50">
        <v>0.0</v>
      </c>
      <c r="J144" s="50">
        <v>0.0</v>
      </c>
      <c r="K144" s="50">
        <v>2.0</v>
      </c>
      <c r="L144" s="50">
        <v>0.0</v>
      </c>
      <c r="M144" s="46">
        <v>0.0</v>
      </c>
      <c r="N144" s="47">
        <f t="shared" si="6"/>
        <v>8</v>
      </c>
      <c r="O144" s="49">
        <v>6.0</v>
      </c>
      <c r="P144" s="50">
        <v>0.0</v>
      </c>
      <c r="Q144" s="50">
        <v>0.0</v>
      </c>
      <c r="R144" s="50">
        <v>0.0</v>
      </c>
      <c r="S144" s="50">
        <v>0.0</v>
      </c>
      <c r="T144" s="46">
        <v>0.0</v>
      </c>
      <c r="U144" s="47">
        <f t="shared" si="7"/>
        <v>6</v>
      </c>
      <c r="V144" s="49">
        <v>0.0</v>
      </c>
      <c r="W144" s="50">
        <v>4.0</v>
      </c>
      <c r="X144" s="50">
        <v>0.0</v>
      </c>
      <c r="Y144" s="50">
        <v>0.0</v>
      </c>
      <c r="Z144" s="50">
        <v>0.0</v>
      </c>
      <c r="AA144" s="46">
        <v>0.0</v>
      </c>
      <c r="AB144" s="47">
        <f t="shared" si="8"/>
        <v>4</v>
      </c>
      <c r="AC144" s="49">
        <f t="shared" ref="AC144:AF144" si="297">SUM(H144+O144+V144)</f>
        <v>12</v>
      </c>
      <c r="AD144" s="49">
        <f t="shared" si="297"/>
        <v>4</v>
      </c>
      <c r="AE144" s="49">
        <f t="shared" si="297"/>
        <v>0</v>
      </c>
      <c r="AF144" s="49">
        <f t="shared" si="297"/>
        <v>2</v>
      </c>
      <c r="AG144" s="50">
        <f t="shared" si="10"/>
        <v>18</v>
      </c>
      <c r="AH144" s="50">
        <f t="shared" ref="AH144:AI144" si="298">SUM(L144+S144+Z144)</f>
        <v>0</v>
      </c>
      <c r="AI144" s="50">
        <f t="shared" si="298"/>
        <v>0</v>
      </c>
      <c r="AJ144" s="51">
        <f t="shared" si="12"/>
        <v>0</v>
      </c>
      <c r="AK144" s="51">
        <f t="shared" si="274"/>
        <v>0</v>
      </c>
      <c r="AL144" s="50">
        <f t="shared" si="14"/>
        <v>18</v>
      </c>
      <c r="AM144" s="46">
        <v>0.0</v>
      </c>
      <c r="AN144" s="50">
        <f t="shared" si="15"/>
        <v>18</v>
      </c>
      <c r="AO144" s="52">
        <v>0.0</v>
      </c>
      <c r="AP144" s="53">
        <f t="shared" si="16"/>
        <v>18</v>
      </c>
      <c r="AQ144" s="54"/>
      <c r="AR144" s="2"/>
      <c r="AS144" s="55"/>
    </row>
    <row r="145" ht="14.25" customHeight="1">
      <c r="A145" s="25"/>
      <c r="B145" s="71" t="s">
        <v>61</v>
      </c>
      <c r="C145" s="76" t="s">
        <v>202</v>
      </c>
      <c r="D145" s="28">
        <f t="shared" si="61"/>
        <v>14.75</v>
      </c>
      <c r="E145" s="29">
        <f t="shared" si="203"/>
        <v>19.75</v>
      </c>
      <c r="F145" s="30">
        <v>22.0</v>
      </c>
      <c r="G145" s="30">
        <f t="shared" si="5"/>
        <v>-2.25</v>
      </c>
      <c r="H145" s="64">
        <v>0.0</v>
      </c>
      <c r="I145" s="61">
        <v>0.0</v>
      </c>
      <c r="J145" s="61">
        <v>0.0</v>
      </c>
      <c r="K145" s="61">
        <v>0.0</v>
      </c>
      <c r="L145" s="61">
        <v>0.0</v>
      </c>
      <c r="M145" s="32">
        <v>0.0</v>
      </c>
      <c r="N145" s="33">
        <f t="shared" si="6"/>
        <v>0</v>
      </c>
      <c r="O145" s="60">
        <v>3.0</v>
      </c>
      <c r="P145" s="61">
        <v>0.0</v>
      </c>
      <c r="Q145" s="61">
        <v>0.0</v>
      </c>
      <c r="R145" s="61">
        <v>0.0</v>
      </c>
      <c r="S145" s="61">
        <v>0.0</v>
      </c>
      <c r="T145" s="32">
        <v>0.0</v>
      </c>
      <c r="U145" s="33">
        <f t="shared" si="7"/>
        <v>3</v>
      </c>
      <c r="V145" s="60">
        <v>0.0</v>
      </c>
      <c r="W145" s="61">
        <v>4.0</v>
      </c>
      <c r="X145" s="61">
        <v>4.0</v>
      </c>
      <c r="Y145" s="61">
        <v>0.0</v>
      </c>
      <c r="Z145" s="85">
        <v>4.0</v>
      </c>
      <c r="AA145" s="32">
        <v>0.0</v>
      </c>
      <c r="AB145" s="33">
        <f t="shared" si="8"/>
        <v>12</v>
      </c>
      <c r="AC145" s="60">
        <f t="shared" ref="AC145:AF145" si="299">SUM(H145+O145+V145)</f>
        <v>3</v>
      </c>
      <c r="AD145" s="60">
        <f t="shared" si="299"/>
        <v>4</v>
      </c>
      <c r="AE145" s="60">
        <f t="shared" si="299"/>
        <v>4</v>
      </c>
      <c r="AF145" s="60">
        <f t="shared" si="299"/>
        <v>0</v>
      </c>
      <c r="AG145" s="61">
        <f t="shared" si="10"/>
        <v>11</v>
      </c>
      <c r="AH145" s="61">
        <f t="shared" ref="AH145:AI145" si="300">SUM(L145+S145+Z145)</f>
        <v>4</v>
      </c>
      <c r="AI145" s="61">
        <f t="shared" si="300"/>
        <v>0</v>
      </c>
      <c r="AJ145" s="62">
        <f t="shared" si="12"/>
        <v>4</v>
      </c>
      <c r="AK145" s="62">
        <f t="shared" si="274"/>
        <v>3.75</v>
      </c>
      <c r="AL145" s="61">
        <f t="shared" si="14"/>
        <v>14.75</v>
      </c>
      <c r="AM145" s="57">
        <f>IFERROR(VLOOKUP(C145,Coord_disc_2018!$A:$B,2,0),0)</f>
        <v>0</v>
      </c>
      <c r="AN145" s="61">
        <f t="shared" si="15"/>
        <v>14.75</v>
      </c>
      <c r="AO145" s="78">
        <f>IFERROR(18*VLOOKUP(C145,'Conversão_2019'!$B:$G,6,0),0)</f>
        <v>0</v>
      </c>
      <c r="AP145" s="63">
        <f t="shared" si="16"/>
        <v>14.75</v>
      </c>
      <c r="AQ145" s="64"/>
      <c r="AR145" s="2"/>
      <c r="AS145" s="39"/>
    </row>
    <row r="146" ht="14.25" customHeight="1">
      <c r="A146" s="25"/>
      <c r="B146" s="73" t="s">
        <v>61</v>
      </c>
      <c r="C146" s="77" t="s">
        <v>203</v>
      </c>
      <c r="D146" s="94">
        <f t="shared" si="61"/>
        <v>16.25</v>
      </c>
      <c r="E146" s="95">
        <f t="shared" si="203"/>
        <v>22.25</v>
      </c>
      <c r="F146" s="96">
        <v>13.75</v>
      </c>
      <c r="G146" s="44">
        <f t="shared" si="5"/>
        <v>8.5</v>
      </c>
      <c r="H146" s="97">
        <v>0.0</v>
      </c>
      <c r="I146" s="98">
        <v>0.0</v>
      </c>
      <c r="J146" s="98">
        <v>4.0</v>
      </c>
      <c r="K146" s="98">
        <v>0.0</v>
      </c>
      <c r="L146" s="99">
        <v>5.0</v>
      </c>
      <c r="M146" s="100">
        <v>0.0</v>
      </c>
      <c r="N146" s="101">
        <f t="shared" si="6"/>
        <v>9</v>
      </c>
      <c r="O146" s="102">
        <v>4.0</v>
      </c>
      <c r="P146" s="98">
        <v>0.0</v>
      </c>
      <c r="Q146" s="98">
        <v>4.0</v>
      </c>
      <c r="R146" s="98">
        <v>0.0</v>
      </c>
      <c r="S146" s="98">
        <v>0.0</v>
      </c>
      <c r="T146" s="100">
        <v>0.0</v>
      </c>
      <c r="U146" s="101">
        <f t="shared" si="7"/>
        <v>8</v>
      </c>
      <c r="V146" s="102">
        <v>0.0</v>
      </c>
      <c r="W146" s="98">
        <v>0.0</v>
      </c>
      <c r="X146" s="98">
        <v>0.0</v>
      </c>
      <c r="Y146" s="98">
        <v>0.0</v>
      </c>
      <c r="Z146" s="98">
        <v>0.0</v>
      </c>
      <c r="AA146" s="100">
        <v>0.0</v>
      </c>
      <c r="AB146" s="101">
        <f t="shared" si="8"/>
        <v>0</v>
      </c>
      <c r="AC146" s="102">
        <f t="shared" ref="AC146:AF146" si="301">SUM(H146+O146+V146)</f>
        <v>4</v>
      </c>
      <c r="AD146" s="102">
        <f t="shared" si="301"/>
        <v>0</v>
      </c>
      <c r="AE146" s="102">
        <f t="shared" si="301"/>
        <v>8</v>
      </c>
      <c r="AF146" s="102">
        <f t="shared" si="301"/>
        <v>0</v>
      </c>
      <c r="AG146" s="98">
        <f t="shared" si="10"/>
        <v>12</v>
      </c>
      <c r="AH146" s="98">
        <f t="shared" ref="AH146:AI146" si="302">SUM(L146+S146+Z146)</f>
        <v>5</v>
      </c>
      <c r="AI146" s="98">
        <f t="shared" si="302"/>
        <v>0</v>
      </c>
      <c r="AJ146" s="103">
        <f t="shared" si="12"/>
        <v>5</v>
      </c>
      <c r="AK146" s="103">
        <f t="shared" si="274"/>
        <v>4.25</v>
      </c>
      <c r="AL146" s="98">
        <f t="shared" si="14"/>
        <v>16.25</v>
      </c>
      <c r="AM146" s="104">
        <f>IFERROR(VLOOKUP(C146,Coord_disc_2018!$A:$B,2,0),0)</f>
        <v>0</v>
      </c>
      <c r="AN146" s="98">
        <f t="shared" si="15"/>
        <v>16.25</v>
      </c>
      <c r="AO146" s="98">
        <f>IFERROR(18*VLOOKUP(C146,'Conversão_2019'!$B:$G,6,0),0)</f>
        <v>0</v>
      </c>
      <c r="AP146" s="105">
        <f t="shared" si="16"/>
        <v>16.25</v>
      </c>
      <c r="AQ146" s="54"/>
      <c r="AR146" s="2"/>
      <c r="AS146" s="55"/>
    </row>
    <row r="147" ht="14.25" customHeight="1">
      <c r="A147" s="25"/>
      <c r="B147" s="71" t="s">
        <v>48</v>
      </c>
      <c r="C147" s="72" t="s">
        <v>204</v>
      </c>
      <c r="D147" s="28">
        <f t="shared" si="61"/>
        <v>0</v>
      </c>
      <c r="E147" s="29">
        <f t="shared" si="203"/>
        <v>0</v>
      </c>
      <c r="F147" s="29">
        <v>0.0</v>
      </c>
      <c r="G147" s="30">
        <f t="shared" si="5"/>
        <v>0</v>
      </c>
      <c r="H147" s="64">
        <v>0.0</v>
      </c>
      <c r="I147" s="61">
        <v>0.0</v>
      </c>
      <c r="J147" s="61">
        <v>0.0</v>
      </c>
      <c r="K147" s="61">
        <v>0.0</v>
      </c>
      <c r="L147" s="61">
        <v>0.0</v>
      </c>
      <c r="M147" s="32">
        <v>0.0</v>
      </c>
      <c r="N147" s="33">
        <f t="shared" si="6"/>
        <v>0</v>
      </c>
      <c r="O147" s="60">
        <v>0.0</v>
      </c>
      <c r="P147" s="61">
        <v>0.0</v>
      </c>
      <c r="Q147" s="61">
        <v>0.0</v>
      </c>
      <c r="R147" s="61">
        <v>0.0</v>
      </c>
      <c r="S147" s="61">
        <v>0.0</v>
      </c>
      <c r="T147" s="32">
        <v>0.0</v>
      </c>
      <c r="U147" s="33">
        <f t="shared" si="7"/>
        <v>0</v>
      </c>
      <c r="V147" s="60">
        <v>0.0</v>
      </c>
      <c r="W147" s="61">
        <v>0.0</v>
      </c>
      <c r="X147" s="61">
        <v>0.0</v>
      </c>
      <c r="Y147" s="61">
        <v>0.0</v>
      </c>
      <c r="Z147" s="61">
        <v>0.0</v>
      </c>
      <c r="AA147" s="32">
        <v>0.0</v>
      </c>
      <c r="AB147" s="33">
        <f t="shared" si="8"/>
        <v>0</v>
      </c>
      <c r="AC147" s="60">
        <f t="shared" ref="AC147:AF147" si="303">SUM(H147+O147+V147)</f>
        <v>0</v>
      </c>
      <c r="AD147" s="60">
        <f t="shared" si="303"/>
        <v>0</v>
      </c>
      <c r="AE147" s="60">
        <f t="shared" si="303"/>
        <v>0</v>
      </c>
      <c r="AF147" s="60">
        <f t="shared" si="303"/>
        <v>0</v>
      </c>
      <c r="AG147" s="61">
        <f t="shared" si="10"/>
        <v>0</v>
      </c>
      <c r="AH147" s="61">
        <f t="shared" ref="AH147:AI147" si="304">SUM(L147+S147+Z147)</f>
        <v>0</v>
      </c>
      <c r="AI147" s="61">
        <f t="shared" si="304"/>
        <v>0</v>
      </c>
      <c r="AJ147" s="62">
        <f t="shared" si="12"/>
        <v>0</v>
      </c>
      <c r="AK147" s="62">
        <f t="shared" si="274"/>
        <v>0</v>
      </c>
      <c r="AL147" s="61">
        <f t="shared" si="14"/>
        <v>0</v>
      </c>
      <c r="AM147" s="32">
        <v>0.0</v>
      </c>
      <c r="AN147" s="61">
        <f t="shared" si="15"/>
        <v>0</v>
      </c>
      <c r="AO147" s="36">
        <v>0.0</v>
      </c>
      <c r="AP147" s="63">
        <f t="shared" si="16"/>
        <v>0</v>
      </c>
      <c r="AQ147" s="38" t="s">
        <v>83</v>
      </c>
      <c r="AR147" s="2"/>
      <c r="AS147" s="39"/>
    </row>
    <row r="148" ht="14.25" customHeight="1">
      <c r="A148" s="25"/>
      <c r="B148" s="73" t="s">
        <v>55</v>
      </c>
      <c r="C148" s="77" t="s">
        <v>205</v>
      </c>
      <c r="D148" s="42">
        <f t="shared" si="61"/>
        <v>13</v>
      </c>
      <c r="E148" s="43">
        <f t="shared" si="203"/>
        <v>18</v>
      </c>
      <c r="F148" s="44">
        <v>15.0</v>
      </c>
      <c r="G148" s="44">
        <f t="shared" si="5"/>
        <v>3</v>
      </c>
      <c r="H148" s="67">
        <v>0.0</v>
      </c>
      <c r="I148" s="45">
        <v>0.0</v>
      </c>
      <c r="J148" s="45">
        <v>4.0</v>
      </c>
      <c r="K148" s="45">
        <v>0.0</v>
      </c>
      <c r="L148" s="45">
        <v>0.0</v>
      </c>
      <c r="M148" s="46">
        <v>0.0</v>
      </c>
      <c r="N148" s="47">
        <f t="shared" si="6"/>
        <v>4</v>
      </c>
      <c r="O148" s="48">
        <v>0.0</v>
      </c>
      <c r="P148" s="45">
        <v>6.0</v>
      </c>
      <c r="Q148" s="45">
        <v>0.0</v>
      </c>
      <c r="R148" s="45">
        <v>0.0</v>
      </c>
      <c r="S148" s="45">
        <v>0.0</v>
      </c>
      <c r="T148" s="46">
        <v>0.0</v>
      </c>
      <c r="U148" s="47">
        <f t="shared" si="7"/>
        <v>6</v>
      </c>
      <c r="V148" s="48">
        <v>3.0</v>
      </c>
      <c r="W148" s="45">
        <v>0.0</v>
      </c>
      <c r="X148" s="45">
        <v>0.0</v>
      </c>
      <c r="Y148" s="45">
        <v>0.0</v>
      </c>
      <c r="Z148" s="45">
        <v>0.0</v>
      </c>
      <c r="AA148" s="46">
        <v>0.0</v>
      </c>
      <c r="AB148" s="47">
        <f t="shared" si="8"/>
        <v>3</v>
      </c>
      <c r="AC148" s="49">
        <f t="shared" ref="AC148:AF148" si="305">SUM(H148+O148+V148)</f>
        <v>3</v>
      </c>
      <c r="AD148" s="49">
        <f t="shared" si="305"/>
        <v>6</v>
      </c>
      <c r="AE148" s="49">
        <f t="shared" si="305"/>
        <v>4</v>
      </c>
      <c r="AF148" s="49">
        <f t="shared" si="305"/>
        <v>0</v>
      </c>
      <c r="AG148" s="50">
        <f t="shared" si="10"/>
        <v>13</v>
      </c>
      <c r="AH148" s="50">
        <f t="shared" ref="AH148:AI148" si="306">SUM(L148+S148+Z148)</f>
        <v>0</v>
      </c>
      <c r="AI148" s="50">
        <f t="shared" si="306"/>
        <v>0</v>
      </c>
      <c r="AJ148" s="51">
        <f t="shared" si="12"/>
        <v>0</v>
      </c>
      <c r="AK148" s="51">
        <f t="shared" si="274"/>
        <v>0</v>
      </c>
      <c r="AL148" s="50">
        <f t="shared" si="14"/>
        <v>13</v>
      </c>
      <c r="AM148" s="66">
        <v>0.0</v>
      </c>
      <c r="AN148" s="50">
        <f t="shared" si="15"/>
        <v>13</v>
      </c>
      <c r="AO148" s="52">
        <v>0.0</v>
      </c>
      <c r="AP148" s="53">
        <f t="shared" si="16"/>
        <v>13</v>
      </c>
      <c r="AQ148" s="54"/>
      <c r="AR148" s="2"/>
      <c r="AS148" s="3"/>
    </row>
    <row r="149" ht="14.25" customHeight="1">
      <c r="A149" s="25"/>
      <c r="B149" s="71" t="s">
        <v>48</v>
      </c>
      <c r="C149" s="72" t="s">
        <v>206</v>
      </c>
      <c r="D149" s="28">
        <f t="shared" si="61"/>
        <v>16</v>
      </c>
      <c r="E149" s="29">
        <f t="shared" si="203"/>
        <v>22</v>
      </c>
      <c r="F149" s="29">
        <v>24.0</v>
      </c>
      <c r="G149" s="30">
        <f t="shared" si="5"/>
        <v>-2</v>
      </c>
      <c r="H149" s="64">
        <v>6.0</v>
      </c>
      <c r="I149" s="61">
        <v>0.0</v>
      </c>
      <c r="J149" s="61">
        <v>0.0</v>
      </c>
      <c r="K149" s="61">
        <v>0.0</v>
      </c>
      <c r="L149" s="61">
        <v>0.0</v>
      </c>
      <c r="M149" s="32">
        <v>0.0</v>
      </c>
      <c r="N149" s="33">
        <f t="shared" si="6"/>
        <v>6</v>
      </c>
      <c r="O149" s="60">
        <v>6.0</v>
      </c>
      <c r="P149" s="61">
        <v>0.0</v>
      </c>
      <c r="Q149" s="61">
        <v>0.0</v>
      </c>
      <c r="R149" s="61">
        <v>0.0</v>
      </c>
      <c r="S149" s="61">
        <v>0.0</v>
      </c>
      <c r="T149" s="32">
        <v>0.0</v>
      </c>
      <c r="U149" s="33">
        <f t="shared" si="7"/>
        <v>6</v>
      </c>
      <c r="V149" s="60">
        <v>4.0</v>
      </c>
      <c r="W149" s="61">
        <v>0.0</v>
      </c>
      <c r="X149" s="61">
        <v>0.0</v>
      </c>
      <c r="Y149" s="61">
        <v>0.0</v>
      </c>
      <c r="Z149" s="61">
        <v>0.0</v>
      </c>
      <c r="AA149" s="32">
        <v>0.0</v>
      </c>
      <c r="AB149" s="33">
        <f t="shared" si="8"/>
        <v>4</v>
      </c>
      <c r="AC149" s="60">
        <f t="shared" ref="AC149:AF149" si="307">SUM(H149+O149+V149)</f>
        <v>16</v>
      </c>
      <c r="AD149" s="60">
        <f t="shared" si="307"/>
        <v>0</v>
      </c>
      <c r="AE149" s="60">
        <f t="shared" si="307"/>
        <v>0</v>
      </c>
      <c r="AF149" s="60">
        <f t="shared" si="307"/>
        <v>0</v>
      </c>
      <c r="AG149" s="61">
        <f t="shared" si="10"/>
        <v>16</v>
      </c>
      <c r="AH149" s="61">
        <f t="shared" ref="AH149:AI149" si="308">SUM(L149+S149+Z149)</f>
        <v>0</v>
      </c>
      <c r="AI149" s="61">
        <f t="shared" si="308"/>
        <v>0</v>
      </c>
      <c r="AJ149" s="62">
        <f t="shared" si="12"/>
        <v>0</v>
      </c>
      <c r="AK149" s="62">
        <f t="shared" si="274"/>
        <v>0</v>
      </c>
      <c r="AL149" s="61">
        <f t="shared" si="14"/>
        <v>16</v>
      </c>
      <c r="AM149" s="32">
        <v>0.0</v>
      </c>
      <c r="AN149" s="61">
        <f t="shared" si="15"/>
        <v>16</v>
      </c>
      <c r="AO149" s="36">
        <v>0.0</v>
      </c>
      <c r="AP149" s="63">
        <f t="shared" si="16"/>
        <v>16</v>
      </c>
      <c r="AQ149" s="64"/>
      <c r="AR149" s="2"/>
      <c r="AS149" s="39"/>
    </row>
    <row r="150" ht="14.25" customHeight="1">
      <c r="A150" s="25"/>
      <c r="B150" s="73" t="s">
        <v>64</v>
      </c>
      <c r="C150" s="84" t="s">
        <v>207</v>
      </c>
      <c r="D150" s="42">
        <f t="shared" si="61"/>
        <v>12</v>
      </c>
      <c r="E150" s="43">
        <f t="shared" si="203"/>
        <v>17</v>
      </c>
      <c r="F150" s="43">
        <v>24.0</v>
      </c>
      <c r="G150" s="44">
        <f t="shared" si="5"/>
        <v>-7</v>
      </c>
      <c r="H150" s="54">
        <v>0.0</v>
      </c>
      <c r="I150" s="50">
        <v>6.0</v>
      </c>
      <c r="J150" s="50">
        <v>0.0</v>
      </c>
      <c r="K150" s="50">
        <v>0.0</v>
      </c>
      <c r="L150" s="50">
        <v>0.0</v>
      </c>
      <c r="M150" s="46">
        <v>0.0</v>
      </c>
      <c r="N150" s="47">
        <f t="shared" si="6"/>
        <v>6</v>
      </c>
      <c r="O150" s="49">
        <v>0.0</v>
      </c>
      <c r="P150" s="50">
        <v>0.0</v>
      </c>
      <c r="Q150" s="50">
        <v>0.0</v>
      </c>
      <c r="R150" s="50">
        <v>0.0</v>
      </c>
      <c r="S150" s="68">
        <v>2.0</v>
      </c>
      <c r="T150" s="46">
        <v>0.0</v>
      </c>
      <c r="U150" s="47">
        <f t="shared" si="7"/>
        <v>2</v>
      </c>
      <c r="V150" s="49">
        <v>0.0</v>
      </c>
      <c r="W150" s="50">
        <v>0.0</v>
      </c>
      <c r="X150" s="50">
        <v>4.0</v>
      </c>
      <c r="Y150" s="50">
        <v>0.0</v>
      </c>
      <c r="Z150" s="50">
        <v>0.0</v>
      </c>
      <c r="AA150" s="46">
        <v>0.0</v>
      </c>
      <c r="AB150" s="47">
        <f t="shared" si="8"/>
        <v>4</v>
      </c>
      <c r="AC150" s="49">
        <f t="shared" ref="AC150:AF150" si="309">SUM(H150+O150+V150)</f>
        <v>0</v>
      </c>
      <c r="AD150" s="49">
        <f t="shared" si="309"/>
        <v>6</v>
      </c>
      <c r="AE150" s="49">
        <f t="shared" si="309"/>
        <v>4</v>
      </c>
      <c r="AF150" s="49">
        <f t="shared" si="309"/>
        <v>0</v>
      </c>
      <c r="AG150" s="50">
        <f t="shared" si="10"/>
        <v>10</v>
      </c>
      <c r="AH150" s="50">
        <f t="shared" ref="AH150:AI150" si="310">SUM(L150+S150+Z150)</f>
        <v>2</v>
      </c>
      <c r="AI150" s="50">
        <f t="shared" si="310"/>
        <v>0</v>
      </c>
      <c r="AJ150" s="51">
        <f t="shared" si="12"/>
        <v>2</v>
      </c>
      <c r="AK150" s="51">
        <f t="shared" si="274"/>
        <v>2</v>
      </c>
      <c r="AL150" s="50">
        <f t="shared" si="14"/>
        <v>12</v>
      </c>
      <c r="AM150" s="46">
        <v>0.0</v>
      </c>
      <c r="AN150" s="50">
        <f t="shared" si="15"/>
        <v>12</v>
      </c>
      <c r="AO150" s="52">
        <v>0.0</v>
      </c>
      <c r="AP150" s="53">
        <f t="shared" si="16"/>
        <v>12</v>
      </c>
      <c r="AQ150" s="54"/>
      <c r="AR150" s="2"/>
      <c r="AS150" s="55"/>
    </row>
    <row r="151" ht="14.25" customHeight="1">
      <c r="A151" s="25"/>
      <c r="B151" s="71" t="s">
        <v>55</v>
      </c>
      <c r="C151" s="76" t="s">
        <v>208</v>
      </c>
      <c r="D151" s="28">
        <f t="shared" si="61"/>
        <v>12</v>
      </c>
      <c r="E151" s="29">
        <f t="shared" si="203"/>
        <v>16</v>
      </c>
      <c r="F151" s="30">
        <v>16.0</v>
      </c>
      <c r="G151" s="30">
        <f t="shared" si="5"/>
        <v>0</v>
      </c>
      <c r="H151" s="70">
        <v>0.0</v>
      </c>
      <c r="I151" s="58">
        <v>0.0</v>
      </c>
      <c r="J151" s="58">
        <v>0.0</v>
      </c>
      <c r="K151" s="58">
        <v>0.0</v>
      </c>
      <c r="L151" s="58">
        <v>0.0</v>
      </c>
      <c r="M151" s="32">
        <v>0.0</v>
      </c>
      <c r="N151" s="33">
        <f t="shared" si="6"/>
        <v>0</v>
      </c>
      <c r="O151" s="59">
        <v>0.0</v>
      </c>
      <c r="P151" s="58">
        <v>6.0</v>
      </c>
      <c r="Q151" s="58">
        <v>0.0</v>
      </c>
      <c r="R151" s="58">
        <v>0.0</v>
      </c>
      <c r="S151" s="58">
        <v>0.0</v>
      </c>
      <c r="T151" s="32">
        <v>0.0</v>
      </c>
      <c r="U151" s="33">
        <f t="shared" si="7"/>
        <v>6</v>
      </c>
      <c r="V151" s="59">
        <v>0.0</v>
      </c>
      <c r="W151" s="58">
        <v>6.0</v>
      </c>
      <c r="X151" s="58">
        <v>0.0</v>
      </c>
      <c r="Y151" s="58">
        <v>0.0</v>
      </c>
      <c r="Z151" s="58">
        <v>0.0</v>
      </c>
      <c r="AA151" s="32">
        <v>0.0</v>
      </c>
      <c r="AB151" s="33">
        <f t="shared" si="8"/>
        <v>6</v>
      </c>
      <c r="AC151" s="60">
        <f t="shared" ref="AC151:AF151" si="311">SUM(H151+O151+V151)</f>
        <v>0</v>
      </c>
      <c r="AD151" s="60">
        <f t="shared" si="311"/>
        <v>12</v>
      </c>
      <c r="AE151" s="60">
        <f t="shared" si="311"/>
        <v>0</v>
      </c>
      <c r="AF151" s="60">
        <f t="shared" si="311"/>
        <v>0</v>
      </c>
      <c r="AG151" s="61">
        <f t="shared" si="10"/>
        <v>12</v>
      </c>
      <c r="AH151" s="61">
        <f t="shared" ref="AH151:AI151" si="312">SUM(L151+S151+Z151)</f>
        <v>0</v>
      </c>
      <c r="AI151" s="61">
        <f t="shared" si="312"/>
        <v>0</v>
      </c>
      <c r="AJ151" s="62">
        <f t="shared" si="12"/>
        <v>0</v>
      </c>
      <c r="AK151" s="62">
        <f t="shared" si="274"/>
        <v>0</v>
      </c>
      <c r="AL151" s="61">
        <f t="shared" si="14"/>
        <v>12</v>
      </c>
      <c r="AM151" s="57">
        <v>0.0</v>
      </c>
      <c r="AN151" s="61">
        <f t="shared" si="15"/>
        <v>12</v>
      </c>
      <c r="AO151" s="36">
        <v>0.0</v>
      </c>
      <c r="AP151" s="63">
        <f t="shared" si="16"/>
        <v>12</v>
      </c>
      <c r="AQ151" s="64"/>
      <c r="AR151" s="2"/>
      <c r="AS151" s="3"/>
    </row>
    <row r="152" ht="14.25" customHeight="1">
      <c r="A152" s="25"/>
      <c r="B152" s="73" t="s">
        <v>55</v>
      </c>
      <c r="C152" s="77" t="s">
        <v>209</v>
      </c>
      <c r="D152" s="42">
        <f t="shared" si="61"/>
        <v>8</v>
      </c>
      <c r="E152" s="43">
        <f t="shared" si="203"/>
        <v>11</v>
      </c>
      <c r="F152" s="44">
        <v>9.5</v>
      </c>
      <c r="G152" s="44">
        <f t="shared" si="5"/>
        <v>1.5</v>
      </c>
      <c r="H152" s="67">
        <v>0.0</v>
      </c>
      <c r="I152" s="45">
        <v>0.0</v>
      </c>
      <c r="J152" s="45">
        <v>0.0</v>
      </c>
      <c r="K152" s="45">
        <v>0.0</v>
      </c>
      <c r="L152" s="45">
        <v>0.0</v>
      </c>
      <c r="M152" s="46">
        <v>0.0</v>
      </c>
      <c r="N152" s="47">
        <f t="shared" si="6"/>
        <v>0</v>
      </c>
      <c r="O152" s="48">
        <v>0.0</v>
      </c>
      <c r="P152" s="45">
        <v>6.0</v>
      </c>
      <c r="Q152" s="45">
        <v>0.0</v>
      </c>
      <c r="R152" s="45">
        <v>0.0</v>
      </c>
      <c r="S152" s="45">
        <v>0.0</v>
      </c>
      <c r="T152" s="46">
        <v>0.0</v>
      </c>
      <c r="U152" s="47">
        <f t="shared" si="7"/>
        <v>6</v>
      </c>
      <c r="V152" s="48">
        <v>0.0</v>
      </c>
      <c r="W152" s="45">
        <v>0.0</v>
      </c>
      <c r="X152" s="45">
        <v>2.0</v>
      </c>
      <c r="Y152" s="45">
        <v>0.0</v>
      </c>
      <c r="Z152" s="45">
        <v>0.0</v>
      </c>
      <c r="AA152" s="46">
        <v>0.0</v>
      </c>
      <c r="AB152" s="47">
        <f t="shared" si="8"/>
        <v>2</v>
      </c>
      <c r="AC152" s="49">
        <f t="shared" ref="AC152:AF152" si="313">SUM(H152+O152+V152)</f>
        <v>0</v>
      </c>
      <c r="AD152" s="49">
        <f t="shared" si="313"/>
        <v>6</v>
      </c>
      <c r="AE152" s="49">
        <f t="shared" si="313"/>
        <v>2</v>
      </c>
      <c r="AF152" s="49">
        <f t="shared" si="313"/>
        <v>0</v>
      </c>
      <c r="AG152" s="50">
        <f t="shared" si="10"/>
        <v>8</v>
      </c>
      <c r="AH152" s="50">
        <f t="shared" ref="AH152:AI152" si="314">SUM(L152+S152+Z152)</f>
        <v>0</v>
      </c>
      <c r="AI152" s="50">
        <f t="shared" si="314"/>
        <v>0</v>
      </c>
      <c r="AJ152" s="51">
        <f t="shared" si="12"/>
        <v>0</v>
      </c>
      <c r="AK152" s="51">
        <f t="shared" si="274"/>
        <v>0</v>
      </c>
      <c r="AL152" s="50">
        <f t="shared" si="14"/>
        <v>8</v>
      </c>
      <c r="AM152" s="66">
        <v>0.0</v>
      </c>
      <c r="AN152" s="50">
        <f t="shared" si="15"/>
        <v>8</v>
      </c>
      <c r="AO152" s="52">
        <v>0.0</v>
      </c>
      <c r="AP152" s="53">
        <f t="shared" si="16"/>
        <v>8</v>
      </c>
      <c r="AQ152" s="54"/>
      <c r="AR152" s="89"/>
      <c r="AS152" s="3"/>
    </row>
    <row r="153" ht="14.25" customHeight="1">
      <c r="A153" s="25"/>
      <c r="B153" s="71" t="s">
        <v>55</v>
      </c>
      <c r="C153" s="76" t="s">
        <v>210</v>
      </c>
      <c r="D153" s="28">
        <f t="shared" si="61"/>
        <v>18</v>
      </c>
      <c r="E153" s="29">
        <f t="shared" si="203"/>
        <v>24</v>
      </c>
      <c r="F153" s="30">
        <v>27.0</v>
      </c>
      <c r="G153" s="30">
        <f t="shared" si="5"/>
        <v>-3</v>
      </c>
      <c r="H153" s="70">
        <v>0.0</v>
      </c>
      <c r="I153" s="58">
        <v>12.0</v>
      </c>
      <c r="J153" s="58">
        <v>0.0</v>
      </c>
      <c r="K153" s="58">
        <v>0.0</v>
      </c>
      <c r="L153" s="58">
        <v>0.0</v>
      </c>
      <c r="M153" s="32">
        <v>0.0</v>
      </c>
      <c r="N153" s="33">
        <f t="shared" si="6"/>
        <v>12</v>
      </c>
      <c r="O153" s="59">
        <v>0.0</v>
      </c>
      <c r="P153" s="58">
        <v>0.0</v>
      </c>
      <c r="Q153" s="58">
        <v>0.0</v>
      </c>
      <c r="R153" s="58">
        <v>0.0</v>
      </c>
      <c r="S153" s="58">
        <v>0.0</v>
      </c>
      <c r="T153" s="32">
        <v>0.0</v>
      </c>
      <c r="U153" s="33">
        <f t="shared" si="7"/>
        <v>0</v>
      </c>
      <c r="V153" s="59">
        <v>0.0</v>
      </c>
      <c r="W153" s="58">
        <v>6.0</v>
      </c>
      <c r="X153" s="58">
        <v>0.0</v>
      </c>
      <c r="Y153" s="58">
        <v>0.0</v>
      </c>
      <c r="Z153" s="58">
        <v>0.0</v>
      </c>
      <c r="AA153" s="32">
        <v>0.0</v>
      </c>
      <c r="AB153" s="33">
        <f t="shared" si="8"/>
        <v>6</v>
      </c>
      <c r="AC153" s="60">
        <f t="shared" ref="AC153:AF153" si="315">SUM(H153+O153+V153)</f>
        <v>0</v>
      </c>
      <c r="AD153" s="60">
        <f t="shared" si="315"/>
        <v>18</v>
      </c>
      <c r="AE153" s="60">
        <f t="shared" si="315"/>
        <v>0</v>
      </c>
      <c r="AF153" s="60">
        <f t="shared" si="315"/>
        <v>0</v>
      </c>
      <c r="AG153" s="61">
        <f t="shared" si="10"/>
        <v>18</v>
      </c>
      <c r="AH153" s="61">
        <f t="shared" ref="AH153:AI153" si="316">SUM(L153+S153+Z153)</f>
        <v>0</v>
      </c>
      <c r="AI153" s="61">
        <f t="shared" si="316"/>
        <v>0</v>
      </c>
      <c r="AJ153" s="62">
        <f t="shared" si="12"/>
        <v>0</v>
      </c>
      <c r="AK153" s="62">
        <f t="shared" si="274"/>
        <v>0</v>
      </c>
      <c r="AL153" s="61">
        <f t="shared" si="14"/>
        <v>18</v>
      </c>
      <c r="AM153" s="57">
        <v>0.0</v>
      </c>
      <c r="AN153" s="61">
        <f t="shared" si="15"/>
        <v>18</v>
      </c>
      <c r="AO153" s="36">
        <v>0.0</v>
      </c>
      <c r="AP153" s="63">
        <f t="shared" si="16"/>
        <v>18</v>
      </c>
      <c r="AQ153" s="64"/>
      <c r="AR153" s="2"/>
      <c r="AS153" s="3"/>
    </row>
    <row r="154" ht="14.25" customHeight="1">
      <c r="A154" s="25"/>
      <c r="B154" s="73" t="s">
        <v>53</v>
      </c>
      <c r="C154" s="74" t="s">
        <v>211</v>
      </c>
      <c r="D154" s="42">
        <f t="shared" si="61"/>
        <v>20</v>
      </c>
      <c r="E154" s="43">
        <f t="shared" si="203"/>
        <v>28</v>
      </c>
      <c r="F154" s="43">
        <v>22.5</v>
      </c>
      <c r="G154" s="44">
        <f t="shared" si="5"/>
        <v>5.5</v>
      </c>
      <c r="H154" s="67">
        <v>0.0</v>
      </c>
      <c r="I154" s="45">
        <v>0.0</v>
      </c>
      <c r="J154" s="45">
        <v>4.0</v>
      </c>
      <c r="K154" s="45">
        <v>0.0</v>
      </c>
      <c r="L154" s="45">
        <v>6.5</v>
      </c>
      <c r="M154" s="46">
        <v>0.0</v>
      </c>
      <c r="N154" s="47">
        <f t="shared" si="6"/>
        <v>10.5</v>
      </c>
      <c r="O154" s="48">
        <v>0.0</v>
      </c>
      <c r="P154" s="45">
        <v>0.0</v>
      </c>
      <c r="Q154" s="45">
        <v>0.0</v>
      </c>
      <c r="R154" s="45">
        <v>0.0</v>
      </c>
      <c r="S154" s="45">
        <v>0.0</v>
      </c>
      <c r="T154" s="46">
        <v>0.0</v>
      </c>
      <c r="U154" s="47">
        <f t="shared" si="7"/>
        <v>0</v>
      </c>
      <c r="V154" s="48">
        <v>11.0</v>
      </c>
      <c r="W154" s="45">
        <v>0.0</v>
      </c>
      <c r="X154" s="45">
        <v>0.0</v>
      </c>
      <c r="Y154" s="45">
        <v>0.0</v>
      </c>
      <c r="Z154" s="45">
        <v>0.0</v>
      </c>
      <c r="AA154" s="46">
        <v>0.0</v>
      </c>
      <c r="AB154" s="47">
        <f t="shared" si="8"/>
        <v>11</v>
      </c>
      <c r="AC154" s="49">
        <f t="shared" ref="AC154:AF154" si="317">SUM(H154+O154+V154)</f>
        <v>11</v>
      </c>
      <c r="AD154" s="49">
        <f t="shared" si="317"/>
        <v>0</v>
      </c>
      <c r="AE154" s="49">
        <f t="shared" si="317"/>
        <v>4</v>
      </c>
      <c r="AF154" s="49">
        <f t="shared" si="317"/>
        <v>0</v>
      </c>
      <c r="AG154" s="50">
        <f t="shared" si="10"/>
        <v>15</v>
      </c>
      <c r="AH154" s="50">
        <f t="shared" ref="AH154:AI154" si="318">SUM(L154+S154+Z154)</f>
        <v>6.5</v>
      </c>
      <c r="AI154" s="50">
        <f t="shared" si="318"/>
        <v>0</v>
      </c>
      <c r="AJ154" s="51">
        <f t="shared" si="12"/>
        <v>6.5</v>
      </c>
      <c r="AK154" s="51">
        <f>ROUNDDOWN(IF(AJ154&gt;(0.25*(SUM(AG154:AI154))),(0.25*(SUM(AG154:AI154))),AJ154))</f>
        <v>5</v>
      </c>
      <c r="AL154" s="50">
        <f t="shared" si="14"/>
        <v>20</v>
      </c>
      <c r="AM154" s="46">
        <v>0.0</v>
      </c>
      <c r="AN154" s="50">
        <f t="shared" si="15"/>
        <v>20</v>
      </c>
      <c r="AO154" s="52">
        <v>0.0</v>
      </c>
      <c r="AP154" s="53">
        <f t="shared" si="16"/>
        <v>20</v>
      </c>
      <c r="AQ154" s="86"/>
      <c r="AR154" s="2"/>
      <c r="AS154" s="55"/>
    </row>
    <row r="155" ht="14.25" customHeight="1">
      <c r="A155" s="25"/>
      <c r="B155" s="71" t="s">
        <v>53</v>
      </c>
      <c r="C155" s="76" t="s">
        <v>212</v>
      </c>
      <c r="D155" s="28">
        <f t="shared" si="61"/>
        <v>13</v>
      </c>
      <c r="E155" s="29">
        <f t="shared" si="203"/>
        <v>18</v>
      </c>
      <c r="F155" s="29">
        <v>16.43123287671233</v>
      </c>
      <c r="G155" s="30">
        <f t="shared" si="5"/>
        <v>1.568767123</v>
      </c>
      <c r="H155" s="70">
        <v>5.0</v>
      </c>
      <c r="I155" s="58">
        <v>0.0</v>
      </c>
      <c r="J155" s="58">
        <v>0.0</v>
      </c>
      <c r="K155" s="58">
        <v>0.0</v>
      </c>
      <c r="L155" s="58">
        <v>0.0</v>
      </c>
      <c r="M155" s="32">
        <v>0.0</v>
      </c>
      <c r="N155" s="33">
        <f t="shared" si="6"/>
        <v>5</v>
      </c>
      <c r="O155" s="59">
        <v>6.0</v>
      </c>
      <c r="P155" s="58">
        <v>0.0</v>
      </c>
      <c r="Q155" s="58">
        <v>0.0</v>
      </c>
      <c r="R155" s="58">
        <v>0.0</v>
      </c>
      <c r="S155" s="58">
        <v>0.0</v>
      </c>
      <c r="T155" s="32">
        <v>0.0</v>
      </c>
      <c r="U155" s="33">
        <f t="shared" si="7"/>
        <v>6</v>
      </c>
      <c r="V155" s="59">
        <v>0.0</v>
      </c>
      <c r="W155" s="58">
        <v>0.0</v>
      </c>
      <c r="X155" s="58">
        <v>0.0</v>
      </c>
      <c r="Y155" s="58">
        <v>2.0</v>
      </c>
      <c r="Z155" s="58">
        <v>0.0</v>
      </c>
      <c r="AA155" s="32">
        <v>0.0</v>
      </c>
      <c r="AB155" s="33">
        <f t="shared" si="8"/>
        <v>2</v>
      </c>
      <c r="AC155" s="60">
        <f t="shared" ref="AC155:AF155" si="319">SUM(H155+O155+V155)</f>
        <v>11</v>
      </c>
      <c r="AD155" s="60">
        <f t="shared" si="319"/>
        <v>0</v>
      </c>
      <c r="AE155" s="60">
        <f t="shared" si="319"/>
        <v>0</v>
      </c>
      <c r="AF155" s="60">
        <f t="shared" si="319"/>
        <v>2</v>
      </c>
      <c r="AG155" s="61">
        <f t="shared" si="10"/>
        <v>13</v>
      </c>
      <c r="AH155" s="61">
        <f t="shared" ref="AH155:AI155" si="320">SUM(L155+S155+Z155)</f>
        <v>0</v>
      </c>
      <c r="AI155" s="61">
        <f t="shared" si="320"/>
        <v>0</v>
      </c>
      <c r="AJ155" s="62">
        <f t="shared" si="12"/>
        <v>0</v>
      </c>
      <c r="AK155" s="62">
        <f t="shared" ref="AK155:AK162" si="323">IF(AJ155&gt;(0.25*(SUM(AG155:AI155))),(0.25*(SUM(AG155:AI155))),AJ155)</f>
        <v>0</v>
      </c>
      <c r="AL155" s="61">
        <f t="shared" si="14"/>
        <v>13</v>
      </c>
      <c r="AM155" s="32">
        <v>0.0</v>
      </c>
      <c r="AN155" s="61">
        <f t="shared" si="15"/>
        <v>13</v>
      </c>
      <c r="AO155" s="36">
        <v>0.0</v>
      </c>
      <c r="AP155" s="63">
        <f t="shared" si="16"/>
        <v>13</v>
      </c>
      <c r="AQ155" s="64"/>
      <c r="AR155" s="2"/>
      <c r="AS155" s="39"/>
    </row>
    <row r="156" ht="14.25" customHeight="1">
      <c r="A156" s="25"/>
      <c r="B156" s="73" t="s">
        <v>90</v>
      </c>
      <c r="C156" s="84" t="s">
        <v>213</v>
      </c>
      <c r="D156" s="42">
        <f t="shared" si="61"/>
        <v>10</v>
      </c>
      <c r="E156" s="43">
        <f t="shared" si="203"/>
        <v>14</v>
      </c>
      <c r="F156" s="44">
        <v>13.0</v>
      </c>
      <c r="G156" s="44">
        <f t="shared" si="5"/>
        <v>1</v>
      </c>
      <c r="H156" s="54">
        <v>0.0</v>
      </c>
      <c r="I156" s="50">
        <v>0.0</v>
      </c>
      <c r="J156" s="50">
        <v>0.0</v>
      </c>
      <c r="K156" s="50">
        <v>0.0</v>
      </c>
      <c r="L156" s="50">
        <v>0.0</v>
      </c>
      <c r="M156" s="46">
        <v>0.0</v>
      </c>
      <c r="N156" s="47">
        <f t="shared" si="6"/>
        <v>0</v>
      </c>
      <c r="O156" s="49">
        <v>0.0</v>
      </c>
      <c r="P156" s="50">
        <v>0.0</v>
      </c>
      <c r="Q156" s="50">
        <v>0.0</v>
      </c>
      <c r="R156" s="50">
        <v>0.0</v>
      </c>
      <c r="S156" s="68">
        <v>2.0</v>
      </c>
      <c r="T156" s="46">
        <v>0.0</v>
      </c>
      <c r="U156" s="47">
        <f t="shared" si="7"/>
        <v>2</v>
      </c>
      <c r="V156" s="49">
        <v>0.0</v>
      </c>
      <c r="W156" s="50">
        <v>8.0</v>
      </c>
      <c r="X156" s="50">
        <v>0.0</v>
      </c>
      <c r="Y156" s="50">
        <v>0.0</v>
      </c>
      <c r="Z156" s="50">
        <v>0.0</v>
      </c>
      <c r="AA156" s="46">
        <v>0.0</v>
      </c>
      <c r="AB156" s="47">
        <f t="shared" si="8"/>
        <v>8</v>
      </c>
      <c r="AC156" s="49">
        <f t="shared" ref="AC156:AF156" si="321">SUM(H156+O156+V156)</f>
        <v>0</v>
      </c>
      <c r="AD156" s="49">
        <f t="shared" si="321"/>
        <v>8</v>
      </c>
      <c r="AE156" s="49">
        <f t="shared" si="321"/>
        <v>0</v>
      </c>
      <c r="AF156" s="49">
        <f t="shared" si="321"/>
        <v>0</v>
      </c>
      <c r="AG156" s="50">
        <f t="shared" si="10"/>
        <v>8</v>
      </c>
      <c r="AH156" s="50">
        <f t="shared" ref="AH156:AI156" si="322">SUM(L156+S156+Z156)</f>
        <v>2</v>
      </c>
      <c r="AI156" s="50">
        <f t="shared" si="322"/>
        <v>0</v>
      </c>
      <c r="AJ156" s="51">
        <f t="shared" si="12"/>
        <v>2</v>
      </c>
      <c r="AK156" s="51">
        <f t="shared" si="323"/>
        <v>2</v>
      </c>
      <c r="AL156" s="50">
        <f t="shared" si="14"/>
        <v>10</v>
      </c>
      <c r="AM156" s="46">
        <v>0.0</v>
      </c>
      <c r="AN156" s="50">
        <f t="shared" si="15"/>
        <v>10</v>
      </c>
      <c r="AO156" s="52">
        <v>0.0</v>
      </c>
      <c r="AP156" s="53">
        <f t="shared" si="16"/>
        <v>10</v>
      </c>
      <c r="AQ156" s="54"/>
      <c r="AR156" s="2"/>
      <c r="AS156" s="55"/>
    </row>
    <row r="157" ht="14.25" customHeight="1">
      <c r="A157" s="25"/>
      <c r="B157" s="71" t="s">
        <v>48</v>
      </c>
      <c r="C157" s="72" t="s">
        <v>214</v>
      </c>
      <c r="D157" s="28">
        <f t="shared" si="61"/>
        <v>12.25</v>
      </c>
      <c r="E157" s="29">
        <f t="shared" si="203"/>
        <v>17.25</v>
      </c>
      <c r="F157" s="29">
        <v>26.0</v>
      </c>
      <c r="G157" s="30">
        <f t="shared" si="5"/>
        <v>-8.75</v>
      </c>
      <c r="H157" s="70">
        <v>0.0</v>
      </c>
      <c r="I157" s="58">
        <v>0.0</v>
      </c>
      <c r="J157" s="58">
        <v>0.0</v>
      </c>
      <c r="K157" s="58">
        <v>0.0</v>
      </c>
      <c r="L157" s="58">
        <v>0.0</v>
      </c>
      <c r="M157" s="32">
        <v>0.0</v>
      </c>
      <c r="N157" s="33">
        <f t="shared" si="6"/>
        <v>0</v>
      </c>
      <c r="O157" s="59">
        <v>5.0</v>
      </c>
      <c r="P157" s="58">
        <v>0.0</v>
      </c>
      <c r="Q157" s="58">
        <v>0.0</v>
      </c>
      <c r="R157" s="58">
        <v>0.0</v>
      </c>
      <c r="S157" s="58">
        <v>4.0</v>
      </c>
      <c r="T157" s="32">
        <v>0.0</v>
      </c>
      <c r="U157" s="33">
        <f t="shared" si="7"/>
        <v>9</v>
      </c>
      <c r="V157" s="59">
        <v>4.0</v>
      </c>
      <c r="W157" s="58">
        <v>0.0</v>
      </c>
      <c r="X157" s="58">
        <v>0.0</v>
      </c>
      <c r="Y157" s="58">
        <v>0.0</v>
      </c>
      <c r="Z157" s="58">
        <v>0.0</v>
      </c>
      <c r="AA157" s="32">
        <v>0.0</v>
      </c>
      <c r="AB157" s="33">
        <f t="shared" si="8"/>
        <v>4</v>
      </c>
      <c r="AC157" s="60">
        <f t="shared" ref="AC157:AF157" si="324">SUM(H157+O157+V157)</f>
        <v>9</v>
      </c>
      <c r="AD157" s="60">
        <f t="shared" si="324"/>
        <v>0</v>
      </c>
      <c r="AE157" s="60">
        <f t="shared" si="324"/>
        <v>0</v>
      </c>
      <c r="AF157" s="60">
        <f t="shared" si="324"/>
        <v>0</v>
      </c>
      <c r="AG157" s="61">
        <f t="shared" si="10"/>
        <v>9</v>
      </c>
      <c r="AH157" s="61">
        <f t="shared" ref="AH157:AI157" si="325">SUM(L157+S157+Z157)</f>
        <v>4</v>
      </c>
      <c r="AI157" s="61">
        <f t="shared" si="325"/>
        <v>0</v>
      </c>
      <c r="AJ157" s="62">
        <f t="shared" si="12"/>
        <v>4</v>
      </c>
      <c r="AK157" s="62">
        <f t="shared" si="323"/>
        <v>3.25</v>
      </c>
      <c r="AL157" s="61">
        <f t="shared" si="14"/>
        <v>12.25</v>
      </c>
      <c r="AM157" s="32">
        <v>0.0</v>
      </c>
      <c r="AN157" s="61">
        <f t="shared" si="15"/>
        <v>12.25</v>
      </c>
      <c r="AO157" s="36">
        <v>0.0</v>
      </c>
      <c r="AP157" s="63">
        <f t="shared" si="16"/>
        <v>12.25</v>
      </c>
      <c r="AQ157" s="64"/>
      <c r="AR157" s="2"/>
      <c r="AS157" s="39"/>
    </row>
    <row r="158" ht="14.25" customHeight="1">
      <c r="A158" s="25"/>
      <c r="B158" s="73" t="s">
        <v>55</v>
      </c>
      <c r="C158" s="77" t="s">
        <v>215</v>
      </c>
      <c r="D158" s="42">
        <f t="shared" si="61"/>
        <v>13</v>
      </c>
      <c r="E158" s="43">
        <f t="shared" si="203"/>
        <v>18</v>
      </c>
      <c r="F158" s="44">
        <v>18.0</v>
      </c>
      <c r="G158" s="44">
        <f t="shared" si="5"/>
        <v>0</v>
      </c>
      <c r="H158" s="67">
        <v>0.0</v>
      </c>
      <c r="I158" s="45">
        <v>6.0</v>
      </c>
      <c r="J158" s="45">
        <v>0.0</v>
      </c>
      <c r="K158" s="45">
        <v>0.0</v>
      </c>
      <c r="L158" s="45">
        <v>0.0</v>
      </c>
      <c r="M158" s="46">
        <v>0.0</v>
      </c>
      <c r="N158" s="47">
        <f t="shared" si="6"/>
        <v>6</v>
      </c>
      <c r="O158" s="48">
        <v>3.0</v>
      </c>
      <c r="P158" s="45">
        <v>0.0</v>
      </c>
      <c r="Q158" s="45">
        <v>0.0</v>
      </c>
      <c r="R158" s="45">
        <v>0.0</v>
      </c>
      <c r="S158" s="45">
        <v>0.0</v>
      </c>
      <c r="T158" s="46">
        <v>0.0</v>
      </c>
      <c r="U158" s="47">
        <f t="shared" si="7"/>
        <v>3</v>
      </c>
      <c r="V158" s="48">
        <v>0.0</v>
      </c>
      <c r="W158" s="45">
        <v>4.0</v>
      </c>
      <c r="X158" s="45">
        <v>0.0</v>
      </c>
      <c r="Y158" s="45">
        <v>0.0</v>
      </c>
      <c r="Z158" s="45">
        <v>0.0</v>
      </c>
      <c r="AA158" s="46">
        <v>0.0</v>
      </c>
      <c r="AB158" s="47">
        <f t="shared" si="8"/>
        <v>4</v>
      </c>
      <c r="AC158" s="49">
        <f t="shared" ref="AC158:AF158" si="326">SUM(H158+O158+V158)</f>
        <v>3</v>
      </c>
      <c r="AD158" s="49">
        <f t="shared" si="326"/>
        <v>10</v>
      </c>
      <c r="AE158" s="49">
        <f t="shared" si="326"/>
        <v>0</v>
      </c>
      <c r="AF158" s="49">
        <f t="shared" si="326"/>
        <v>0</v>
      </c>
      <c r="AG158" s="50">
        <f t="shared" si="10"/>
        <v>13</v>
      </c>
      <c r="AH158" s="50">
        <f t="shared" ref="AH158:AI158" si="327">SUM(L158+S158+Z158)</f>
        <v>0</v>
      </c>
      <c r="AI158" s="50">
        <f t="shared" si="327"/>
        <v>0</v>
      </c>
      <c r="AJ158" s="51">
        <f t="shared" si="12"/>
        <v>0</v>
      </c>
      <c r="AK158" s="51">
        <f t="shared" si="323"/>
        <v>0</v>
      </c>
      <c r="AL158" s="50">
        <f t="shared" si="14"/>
        <v>13</v>
      </c>
      <c r="AM158" s="66">
        <v>0.0</v>
      </c>
      <c r="AN158" s="50">
        <f t="shared" si="15"/>
        <v>13</v>
      </c>
      <c r="AO158" s="52">
        <v>0.0</v>
      </c>
      <c r="AP158" s="53">
        <f t="shared" si="16"/>
        <v>13</v>
      </c>
      <c r="AQ158" s="54"/>
      <c r="AR158" s="2"/>
      <c r="AS158" s="3"/>
    </row>
    <row r="159" ht="14.25" customHeight="1">
      <c r="A159" s="25"/>
      <c r="B159" s="71" t="s">
        <v>61</v>
      </c>
      <c r="C159" s="76" t="s">
        <v>216</v>
      </c>
      <c r="D159" s="28">
        <f t="shared" si="61"/>
        <v>20</v>
      </c>
      <c r="E159" s="29">
        <f t="shared" si="203"/>
        <v>27</v>
      </c>
      <c r="F159" s="29">
        <v>13.05</v>
      </c>
      <c r="G159" s="30">
        <f t="shared" si="5"/>
        <v>13.95</v>
      </c>
      <c r="H159" s="38">
        <v>6.0</v>
      </c>
      <c r="I159" s="58">
        <v>0.0</v>
      </c>
      <c r="J159" s="58">
        <v>2.0</v>
      </c>
      <c r="K159" s="58">
        <v>0.0</v>
      </c>
      <c r="L159" s="58">
        <v>0.0</v>
      </c>
      <c r="M159" s="32">
        <v>0.0</v>
      </c>
      <c r="N159" s="33">
        <f t="shared" si="6"/>
        <v>8</v>
      </c>
      <c r="O159" s="59">
        <v>0.0</v>
      </c>
      <c r="P159" s="58">
        <v>0.0</v>
      </c>
      <c r="Q159" s="58">
        <v>0.0</v>
      </c>
      <c r="R159" s="58">
        <v>0.0</v>
      </c>
      <c r="S159" s="58">
        <v>0.0</v>
      </c>
      <c r="T159" s="32">
        <v>0.0</v>
      </c>
      <c r="U159" s="33">
        <f t="shared" si="7"/>
        <v>0</v>
      </c>
      <c r="V159" s="106">
        <v>12.0</v>
      </c>
      <c r="W159" s="58">
        <v>0.0</v>
      </c>
      <c r="X159" s="58">
        <v>0.0</v>
      </c>
      <c r="Y159" s="58">
        <v>0.0</v>
      </c>
      <c r="Z159" s="58">
        <v>0.0</v>
      </c>
      <c r="AA159" s="32">
        <v>0.0</v>
      </c>
      <c r="AB159" s="33">
        <f t="shared" si="8"/>
        <v>12</v>
      </c>
      <c r="AC159" s="60">
        <f t="shared" ref="AC159:AF159" si="328">SUM(H159+O159+V159)</f>
        <v>18</v>
      </c>
      <c r="AD159" s="60">
        <f t="shared" si="328"/>
        <v>0</v>
      </c>
      <c r="AE159" s="60">
        <f t="shared" si="328"/>
        <v>2</v>
      </c>
      <c r="AF159" s="60">
        <f t="shared" si="328"/>
        <v>0</v>
      </c>
      <c r="AG159" s="61">
        <f t="shared" si="10"/>
        <v>20</v>
      </c>
      <c r="AH159" s="61">
        <f t="shared" ref="AH159:AI159" si="329">SUM(L159+S159+Z159)</f>
        <v>0</v>
      </c>
      <c r="AI159" s="61">
        <f t="shared" si="329"/>
        <v>0</v>
      </c>
      <c r="AJ159" s="62">
        <f t="shared" si="12"/>
        <v>0</v>
      </c>
      <c r="AK159" s="62">
        <f t="shared" si="323"/>
        <v>0</v>
      </c>
      <c r="AL159" s="61">
        <f t="shared" si="14"/>
        <v>20</v>
      </c>
      <c r="AM159" s="57">
        <f>IFERROR(VLOOKUP(C159,Coord_disc_2018!$A:$B,2,0),0)</f>
        <v>0</v>
      </c>
      <c r="AN159" s="61">
        <f t="shared" si="15"/>
        <v>20</v>
      </c>
      <c r="AO159" s="36">
        <v>0.0</v>
      </c>
      <c r="AP159" s="63">
        <f t="shared" si="16"/>
        <v>20</v>
      </c>
      <c r="AQ159" s="64"/>
      <c r="AR159" s="2"/>
      <c r="AS159" s="39"/>
    </row>
    <row r="160" ht="14.25" customHeight="1">
      <c r="A160" s="25"/>
      <c r="B160" s="73" t="s">
        <v>55</v>
      </c>
      <c r="C160" s="77" t="s">
        <v>217</v>
      </c>
      <c r="D160" s="42">
        <f t="shared" si="61"/>
        <v>17</v>
      </c>
      <c r="E160" s="43">
        <f t="shared" si="203"/>
        <v>23</v>
      </c>
      <c r="F160" s="44">
        <v>23.0</v>
      </c>
      <c r="G160" s="44">
        <f t="shared" si="5"/>
        <v>0</v>
      </c>
      <c r="H160" s="67">
        <v>0.0</v>
      </c>
      <c r="I160" s="45">
        <v>8.0</v>
      </c>
      <c r="J160" s="45">
        <v>0.0</v>
      </c>
      <c r="K160" s="45">
        <v>0.0</v>
      </c>
      <c r="L160" s="45">
        <v>0.0</v>
      </c>
      <c r="M160" s="46">
        <v>0.0</v>
      </c>
      <c r="N160" s="47">
        <f t="shared" si="6"/>
        <v>8</v>
      </c>
      <c r="O160" s="48">
        <v>9.0</v>
      </c>
      <c r="P160" s="45">
        <v>0.0</v>
      </c>
      <c r="Q160" s="45">
        <v>0.0</v>
      </c>
      <c r="R160" s="45">
        <v>0.0</v>
      </c>
      <c r="S160" s="45">
        <v>0.0</v>
      </c>
      <c r="T160" s="46">
        <v>0.0</v>
      </c>
      <c r="U160" s="47">
        <f t="shared" si="7"/>
        <v>9</v>
      </c>
      <c r="V160" s="48">
        <v>0.0</v>
      </c>
      <c r="W160" s="45">
        <v>0.0</v>
      </c>
      <c r="X160" s="45">
        <v>0.0</v>
      </c>
      <c r="Y160" s="45">
        <v>0.0</v>
      </c>
      <c r="Z160" s="45">
        <v>0.0</v>
      </c>
      <c r="AA160" s="46">
        <v>0.0</v>
      </c>
      <c r="AB160" s="47">
        <f t="shared" si="8"/>
        <v>0</v>
      </c>
      <c r="AC160" s="49">
        <f t="shared" ref="AC160:AF160" si="330">SUM(H160+O160+V160)</f>
        <v>9</v>
      </c>
      <c r="AD160" s="49">
        <f t="shared" si="330"/>
        <v>8</v>
      </c>
      <c r="AE160" s="49">
        <f t="shared" si="330"/>
        <v>0</v>
      </c>
      <c r="AF160" s="49">
        <f t="shared" si="330"/>
        <v>0</v>
      </c>
      <c r="AG160" s="50">
        <f t="shared" si="10"/>
        <v>17</v>
      </c>
      <c r="AH160" s="50">
        <f t="shared" ref="AH160:AI160" si="331">SUM(L160+S160+Z160)</f>
        <v>0</v>
      </c>
      <c r="AI160" s="50">
        <f t="shared" si="331"/>
        <v>0</v>
      </c>
      <c r="AJ160" s="51">
        <f t="shared" si="12"/>
        <v>0</v>
      </c>
      <c r="AK160" s="51">
        <f t="shared" si="323"/>
        <v>0</v>
      </c>
      <c r="AL160" s="50">
        <f t="shared" si="14"/>
        <v>17</v>
      </c>
      <c r="AM160" s="66">
        <v>0.0</v>
      </c>
      <c r="AN160" s="50">
        <f t="shared" si="15"/>
        <v>17</v>
      </c>
      <c r="AO160" s="52">
        <v>0.0</v>
      </c>
      <c r="AP160" s="53">
        <f t="shared" si="16"/>
        <v>17</v>
      </c>
      <c r="AQ160" s="54"/>
      <c r="AR160" s="2"/>
      <c r="AS160" s="3"/>
    </row>
    <row r="161" ht="14.25" customHeight="1">
      <c r="A161" s="25"/>
      <c r="B161" s="71" t="s">
        <v>64</v>
      </c>
      <c r="C161" s="72" t="s">
        <v>218</v>
      </c>
      <c r="D161" s="28">
        <f t="shared" si="61"/>
        <v>17</v>
      </c>
      <c r="E161" s="29">
        <f t="shared" si="203"/>
        <v>23</v>
      </c>
      <c r="F161" s="29">
        <v>22.0</v>
      </c>
      <c r="G161" s="30">
        <f t="shared" si="5"/>
        <v>1</v>
      </c>
      <c r="H161" s="70">
        <v>2.0</v>
      </c>
      <c r="I161" s="58">
        <v>6.0</v>
      </c>
      <c r="J161" s="58">
        <v>0.0</v>
      </c>
      <c r="K161" s="58">
        <v>0.0</v>
      </c>
      <c r="L161" s="58">
        <v>0.0</v>
      </c>
      <c r="M161" s="32">
        <v>0.0</v>
      </c>
      <c r="N161" s="33">
        <f t="shared" si="6"/>
        <v>8</v>
      </c>
      <c r="O161" s="59">
        <v>5.0</v>
      </c>
      <c r="P161" s="58">
        <v>4.0</v>
      </c>
      <c r="Q161" s="58">
        <v>0.0</v>
      </c>
      <c r="R161" s="58">
        <v>0.0</v>
      </c>
      <c r="S161" s="58">
        <v>0.0</v>
      </c>
      <c r="T161" s="32">
        <v>0.0</v>
      </c>
      <c r="U161" s="33">
        <f t="shared" si="7"/>
        <v>9</v>
      </c>
      <c r="V161" s="59">
        <v>0.0</v>
      </c>
      <c r="W161" s="58">
        <v>0.0</v>
      </c>
      <c r="X161" s="58">
        <v>0.0</v>
      </c>
      <c r="Y161" s="58">
        <v>0.0</v>
      </c>
      <c r="Z161" s="58">
        <v>0.0</v>
      </c>
      <c r="AA161" s="32">
        <v>0.0</v>
      </c>
      <c r="AB161" s="33">
        <f t="shared" si="8"/>
        <v>0</v>
      </c>
      <c r="AC161" s="60">
        <f t="shared" ref="AC161:AF161" si="332">SUM(H161+O161+V161)</f>
        <v>7</v>
      </c>
      <c r="AD161" s="60">
        <f t="shared" si="332"/>
        <v>10</v>
      </c>
      <c r="AE161" s="60">
        <f t="shared" si="332"/>
        <v>0</v>
      </c>
      <c r="AF161" s="60">
        <f t="shared" si="332"/>
        <v>0</v>
      </c>
      <c r="AG161" s="61">
        <f t="shared" si="10"/>
        <v>17</v>
      </c>
      <c r="AH161" s="61">
        <f t="shared" ref="AH161:AI161" si="333">SUM(L161+S161+Z161)</f>
        <v>0</v>
      </c>
      <c r="AI161" s="61">
        <f t="shared" si="333"/>
        <v>0</v>
      </c>
      <c r="AJ161" s="62">
        <f t="shared" si="12"/>
        <v>0</v>
      </c>
      <c r="AK161" s="62">
        <f t="shared" si="323"/>
        <v>0</v>
      </c>
      <c r="AL161" s="61">
        <f t="shared" si="14"/>
        <v>17</v>
      </c>
      <c r="AM161" s="32">
        <v>0.0</v>
      </c>
      <c r="AN161" s="61">
        <f t="shared" si="15"/>
        <v>17</v>
      </c>
      <c r="AO161" s="36">
        <v>0.0</v>
      </c>
      <c r="AP161" s="63">
        <f t="shared" si="16"/>
        <v>17</v>
      </c>
      <c r="AQ161" s="64"/>
      <c r="AR161" s="2"/>
      <c r="AS161" s="39"/>
    </row>
    <row r="162" ht="14.25" customHeight="1">
      <c r="A162" s="25"/>
      <c r="B162" s="73" t="s">
        <v>53</v>
      </c>
      <c r="C162" s="74" t="s">
        <v>219</v>
      </c>
      <c r="D162" s="42">
        <f t="shared" si="61"/>
        <v>12</v>
      </c>
      <c r="E162" s="43">
        <f t="shared" si="203"/>
        <v>16</v>
      </c>
      <c r="F162" s="43">
        <v>16.8</v>
      </c>
      <c r="G162" s="44">
        <f t="shared" si="5"/>
        <v>-0.8</v>
      </c>
      <c r="H162" s="67">
        <v>6.0</v>
      </c>
      <c r="I162" s="45">
        <v>0.0</v>
      </c>
      <c r="J162" s="45">
        <v>0.0</v>
      </c>
      <c r="K162" s="45">
        <v>0.0</v>
      </c>
      <c r="L162" s="45">
        <v>0.0</v>
      </c>
      <c r="M162" s="46">
        <v>0.0</v>
      </c>
      <c r="N162" s="47">
        <f t="shared" si="6"/>
        <v>6</v>
      </c>
      <c r="O162" s="48">
        <v>0.0</v>
      </c>
      <c r="P162" s="45">
        <v>0.0</v>
      </c>
      <c r="Q162" s="45">
        <v>0.0</v>
      </c>
      <c r="R162" s="45">
        <v>0.0</v>
      </c>
      <c r="S162" s="45">
        <v>0.0</v>
      </c>
      <c r="T162" s="46">
        <v>0.0</v>
      </c>
      <c r="U162" s="47">
        <f t="shared" si="7"/>
        <v>0</v>
      </c>
      <c r="V162" s="48">
        <v>6.0</v>
      </c>
      <c r="W162" s="45">
        <v>0.0</v>
      </c>
      <c r="X162" s="45">
        <v>0.0</v>
      </c>
      <c r="Y162" s="45">
        <v>0.0</v>
      </c>
      <c r="Z162" s="45">
        <v>0.0</v>
      </c>
      <c r="AA162" s="46">
        <v>0.0</v>
      </c>
      <c r="AB162" s="47">
        <f t="shared" si="8"/>
        <v>6</v>
      </c>
      <c r="AC162" s="49">
        <f t="shared" ref="AC162:AF162" si="334">SUM(H162+O162+V162)</f>
        <v>12</v>
      </c>
      <c r="AD162" s="49">
        <f t="shared" si="334"/>
        <v>0</v>
      </c>
      <c r="AE162" s="49">
        <f t="shared" si="334"/>
        <v>0</v>
      </c>
      <c r="AF162" s="49">
        <f t="shared" si="334"/>
        <v>0</v>
      </c>
      <c r="AG162" s="50">
        <f t="shared" si="10"/>
        <v>12</v>
      </c>
      <c r="AH162" s="50">
        <f t="shared" ref="AH162:AI162" si="335">SUM(L162+S162+Z162)</f>
        <v>0</v>
      </c>
      <c r="AI162" s="50">
        <f t="shared" si="335"/>
        <v>0</v>
      </c>
      <c r="AJ162" s="51">
        <f t="shared" si="12"/>
        <v>0</v>
      </c>
      <c r="AK162" s="51">
        <f t="shared" si="323"/>
        <v>0</v>
      </c>
      <c r="AL162" s="50">
        <f t="shared" si="14"/>
        <v>12</v>
      </c>
      <c r="AM162" s="46">
        <v>0.0</v>
      </c>
      <c r="AN162" s="50">
        <f t="shared" si="15"/>
        <v>12</v>
      </c>
      <c r="AO162" s="52">
        <v>0.0</v>
      </c>
      <c r="AP162" s="53">
        <f t="shared" si="16"/>
        <v>12</v>
      </c>
      <c r="AQ162" s="54"/>
      <c r="AR162" s="2"/>
      <c r="AS162" s="55"/>
    </row>
    <row r="163" ht="14.25" customHeight="1">
      <c r="A163" s="25"/>
      <c r="B163" s="71" t="s">
        <v>53</v>
      </c>
      <c r="C163" s="76" t="s">
        <v>220</v>
      </c>
      <c r="D163" s="28">
        <f t="shared" si="61"/>
        <v>15</v>
      </c>
      <c r="E163" s="29">
        <f t="shared" si="203"/>
        <v>21</v>
      </c>
      <c r="F163" s="29">
        <v>24.0</v>
      </c>
      <c r="G163" s="30">
        <f t="shared" si="5"/>
        <v>-3</v>
      </c>
      <c r="H163" s="64">
        <v>0.0</v>
      </c>
      <c r="I163" s="61">
        <v>0.0</v>
      </c>
      <c r="J163" s="61">
        <v>0.0</v>
      </c>
      <c r="K163" s="61">
        <v>0.0</v>
      </c>
      <c r="L163" s="61">
        <v>6.0</v>
      </c>
      <c r="M163" s="32">
        <v>0.0</v>
      </c>
      <c r="N163" s="33">
        <f t="shared" si="6"/>
        <v>6</v>
      </c>
      <c r="O163" s="60">
        <v>11.0</v>
      </c>
      <c r="P163" s="61">
        <v>0.0</v>
      </c>
      <c r="Q163" s="61">
        <v>0.0</v>
      </c>
      <c r="R163" s="61">
        <v>0.0</v>
      </c>
      <c r="S163" s="61">
        <v>0.0</v>
      </c>
      <c r="T163" s="32">
        <v>0.0</v>
      </c>
      <c r="U163" s="33">
        <f t="shared" si="7"/>
        <v>11</v>
      </c>
      <c r="V163" s="60">
        <v>0.0</v>
      </c>
      <c r="W163" s="61">
        <v>0.0</v>
      </c>
      <c r="X163" s="61">
        <v>0.0</v>
      </c>
      <c r="Y163" s="61">
        <v>0.0</v>
      </c>
      <c r="Z163" s="61">
        <v>0.0</v>
      </c>
      <c r="AA163" s="32">
        <v>0.0</v>
      </c>
      <c r="AB163" s="33">
        <f t="shared" si="8"/>
        <v>0</v>
      </c>
      <c r="AC163" s="60">
        <f t="shared" ref="AC163:AF163" si="336">SUM(H163+O163+V163)</f>
        <v>11</v>
      </c>
      <c r="AD163" s="60">
        <f t="shared" si="336"/>
        <v>0</v>
      </c>
      <c r="AE163" s="60">
        <f t="shared" si="336"/>
        <v>0</v>
      </c>
      <c r="AF163" s="60">
        <f t="shared" si="336"/>
        <v>0</v>
      </c>
      <c r="AG163" s="61">
        <f t="shared" si="10"/>
        <v>11</v>
      </c>
      <c r="AH163" s="61">
        <f t="shared" ref="AH163:AI163" si="337">SUM(L163+S163+Z163)</f>
        <v>6</v>
      </c>
      <c r="AI163" s="61">
        <f t="shared" si="337"/>
        <v>0</v>
      </c>
      <c r="AJ163" s="62">
        <f t="shared" si="12"/>
        <v>6</v>
      </c>
      <c r="AK163" s="62">
        <f>ROUNDDOWN(IF(AJ163&gt;(0.25*(SUM(AG163:AI163))),(0.25*(SUM(AG163:AI163))),AJ163))</f>
        <v>4</v>
      </c>
      <c r="AL163" s="61">
        <f t="shared" si="14"/>
        <v>15</v>
      </c>
      <c r="AM163" s="32">
        <v>0.0</v>
      </c>
      <c r="AN163" s="61">
        <f t="shared" si="15"/>
        <v>15</v>
      </c>
      <c r="AO163" s="36">
        <v>0.0</v>
      </c>
      <c r="AP163" s="63">
        <f t="shared" si="16"/>
        <v>15</v>
      </c>
      <c r="AQ163" s="64"/>
      <c r="AR163" s="2"/>
      <c r="AS163" s="39"/>
    </row>
    <row r="164" ht="14.25" customHeight="1">
      <c r="A164" s="25"/>
      <c r="B164" s="73" t="s">
        <v>53</v>
      </c>
      <c r="C164" s="77" t="s">
        <v>221</v>
      </c>
      <c r="D164" s="42">
        <f t="shared" si="61"/>
        <v>16</v>
      </c>
      <c r="E164" s="43">
        <f t="shared" si="203"/>
        <v>22</v>
      </c>
      <c r="F164" s="43">
        <v>23.0</v>
      </c>
      <c r="G164" s="44">
        <f t="shared" si="5"/>
        <v>-1</v>
      </c>
      <c r="H164" s="54">
        <v>0.0</v>
      </c>
      <c r="I164" s="50">
        <v>0.0</v>
      </c>
      <c r="J164" s="50">
        <v>0.0</v>
      </c>
      <c r="K164" s="50">
        <v>0.0</v>
      </c>
      <c r="L164" s="50">
        <v>0.0</v>
      </c>
      <c r="M164" s="46">
        <v>0.0</v>
      </c>
      <c r="N164" s="47">
        <f t="shared" si="6"/>
        <v>0</v>
      </c>
      <c r="O164" s="49">
        <v>6.0</v>
      </c>
      <c r="P164" s="50">
        <v>0.0</v>
      </c>
      <c r="Q164" s="50">
        <v>0.0</v>
      </c>
      <c r="R164" s="50">
        <v>0.0</v>
      </c>
      <c r="S164" s="50">
        <v>4.0</v>
      </c>
      <c r="T164" s="46">
        <v>0.0</v>
      </c>
      <c r="U164" s="47">
        <f t="shared" si="7"/>
        <v>10</v>
      </c>
      <c r="V164" s="49">
        <v>6.0</v>
      </c>
      <c r="W164" s="50">
        <v>0.0</v>
      </c>
      <c r="X164" s="50">
        <v>0.0</v>
      </c>
      <c r="Y164" s="50">
        <v>0.0</v>
      </c>
      <c r="Z164" s="50">
        <v>0.0</v>
      </c>
      <c r="AA164" s="46">
        <v>0.0</v>
      </c>
      <c r="AB164" s="47">
        <f t="shared" si="8"/>
        <v>6</v>
      </c>
      <c r="AC164" s="49">
        <f t="shared" ref="AC164:AF164" si="338">SUM(H164+O164+V164)</f>
        <v>12</v>
      </c>
      <c r="AD164" s="49">
        <f t="shared" si="338"/>
        <v>0</v>
      </c>
      <c r="AE164" s="49">
        <f t="shared" si="338"/>
        <v>0</v>
      </c>
      <c r="AF164" s="49">
        <f t="shared" si="338"/>
        <v>0</v>
      </c>
      <c r="AG164" s="50">
        <f t="shared" si="10"/>
        <v>12</v>
      </c>
      <c r="AH164" s="50">
        <f t="shared" ref="AH164:AI164" si="339">SUM(L164+S164+Z164)</f>
        <v>4</v>
      </c>
      <c r="AI164" s="50">
        <f t="shared" si="339"/>
        <v>0</v>
      </c>
      <c r="AJ164" s="51">
        <f t="shared" si="12"/>
        <v>4</v>
      </c>
      <c r="AK164" s="51">
        <f t="shared" ref="AK164:AK179" si="342">IF(AJ164&gt;(0.25*(SUM(AG164:AI164))),(0.25*(SUM(AG164:AI164))),AJ164)</f>
        <v>4</v>
      </c>
      <c r="AL164" s="50">
        <f t="shared" si="14"/>
        <v>16</v>
      </c>
      <c r="AM164" s="46">
        <v>0.0</v>
      </c>
      <c r="AN164" s="50">
        <f t="shared" si="15"/>
        <v>16</v>
      </c>
      <c r="AO164" s="52">
        <v>0.0</v>
      </c>
      <c r="AP164" s="53">
        <f t="shared" si="16"/>
        <v>16</v>
      </c>
      <c r="AQ164" s="54"/>
      <c r="AR164" s="2"/>
      <c r="AS164" s="55"/>
    </row>
    <row r="165" ht="14.25" customHeight="1">
      <c r="A165" s="25"/>
      <c r="B165" s="71" t="s">
        <v>90</v>
      </c>
      <c r="C165" s="72" t="s">
        <v>222</v>
      </c>
      <c r="D165" s="28">
        <f t="shared" si="61"/>
        <v>12</v>
      </c>
      <c r="E165" s="29">
        <f t="shared" si="203"/>
        <v>17</v>
      </c>
      <c r="F165" s="30">
        <v>24.0</v>
      </c>
      <c r="G165" s="30">
        <f t="shared" si="5"/>
        <v>-7</v>
      </c>
      <c r="H165" s="64">
        <v>0.0</v>
      </c>
      <c r="I165" s="61">
        <v>4.0</v>
      </c>
      <c r="J165" s="61">
        <v>0.0</v>
      </c>
      <c r="K165" s="61">
        <v>0.0</v>
      </c>
      <c r="L165" s="61">
        <v>0.0</v>
      </c>
      <c r="M165" s="32">
        <v>0.0</v>
      </c>
      <c r="N165" s="33">
        <f t="shared" si="6"/>
        <v>4</v>
      </c>
      <c r="O165" s="60">
        <v>0.0</v>
      </c>
      <c r="P165" s="61">
        <v>0.0</v>
      </c>
      <c r="Q165" s="61">
        <v>0.0</v>
      </c>
      <c r="R165" s="61">
        <v>0.0</v>
      </c>
      <c r="S165" s="61">
        <v>0.0</v>
      </c>
      <c r="T165" s="32">
        <v>0.0</v>
      </c>
      <c r="U165" s="33">
        <f t="shared" si="7"/>
        <v>0</v>
      </c>
      <c r="V165" s="60">
        <v>0.0</v>
      </c>
      <c r="W165" s="61">
        <v>8.0</v>
      </c>
      <c r="X165" s="61">
        <v>0.0</v>
      </c>
      <c r="Y165" s="61">
        <v>0.0</v>
      </c>
      <c r="Z165" s="61">
        <v>0.0</v>
      </c>
      <c r="AA165" s="32">
        <v>0.0</v>
      </c>
      <c r="AB165" s="33">
        <f t="shared" si="8"/>
        <v>8</v>
      </c>
      <c r="AC165" s="60">
        <f t="shared" ref="AC165:AF165" si="340">SUM(H165+O165+V165)</f>
        <v>0</v>
      </c>
      <c r="AD165" s="60">
        <f t="shared" si="340"/>
        <v>12</v>
      </c>
      <c r="AE165" s="60">
        <f t="shared" si="340"/>
        <v>0</v>
      </c>
      <c r="AF165" s="60">
        <f t="shared" si="340"/>
        <v>0</v>
      </c>
      <c r="AG165" s="61">
        <f t="shared" si="10"/>
        <v>12</v>
      </c>
      <c r="AH165" s="61">
        <f t="shared" ref="AH165:AI165" si="341">SUM(L165+S165+Z165)</f>
        <v>0</v>
      </c>
      <c r="AI165" s="61">
        <f t="shared" si="341"/>
        <v>0</v>
      </c>
      <c r="AJ165" s="62">
        <f t="shared" si="12"/>
        <v>0</v>
      </c>
      <c r="AK165" s="62">
        <f t="shared" si="342"/>
        <v>0</v>
      </c>
      <c r="AL165" s="61">
        <f t="shared" si="14"/>
        <v>12</v>
      </c>
      <c r="AM165" s="32">
        <v>0.0</v>
      </c>
      <c r="AN165" s="61">
        <f t="shared" si="15"/>
        <v>12</v>
      </c>
      <c r="AO165" s="36">
        <v>0.0</v>
      </c>
      <c r="AP165" s="63">
        <f t="shared" si="16"/>
        <v>12</v>
      </c>
      <c r="AQ165" s="64"/>
      <c r="AR165" s="2"/>
      <c r="AS165" s="39"/>
    </row>
    <row r="166" ht="14.25" customHeight="1">
      <c r="A166" s="25"/>
      <c r="B166" s="73" t="s">
        <v>55</v>
      </c>
      <c r="C166" s="77" t="s">
        <v>223</v>
      </c>
      <c r="D166" s="42">
        <f t="shared" si="61"/>
        <v>6</v>
      </c>
      <c r="E166" s="43">
        <f t="shared" si="203"/>
        <v>8</v>
      </c>
      <c r="F166" s="44">
        <v>0.0</v>
      </c>
      <c r="G166" s="44">
        <f t="shared" si="5"/>
        <v>8</v>
      </c>
      <c r="H166" s="67">
        <v>0.0</v>
      </c>
      <c r="I166" s="45">
        <v>6.0</v>
      </c>
      <c r="J166" s="45">
        <v>0.0</v>
      </c>
      <c r="K166" s="45">
        <v>0.0</v>
      </c>
      <c r="L166" s="45">
        <v>0.0</v>
      </c>
      <c r="M166" s="46">
        <v>0.0</v>
      </c>
      <c r="N166" s="47">
        <f t="shared" si="6"/>
        <v>6</v>
      </c>
      <c r="O166" s="48">
        <v>0.0</v>
      </c>
      <c r="P166" s="45">
        <v>0.0</v>
      </c>
      <c r="Q166" s="45">
        <v>0.0</v>
      </c>
      <c r="R166" s="45">
        <v>0.0</v>
      </c>
      <c r="S166" s="45">
        <v>0.0</v>
      </c>
      <c r="T166" s="46">
        <v>0.0</v>
      </c>
      <c r="U166" s="47">
        <f t="shared" si="7"/>
        <v>0</v>
      </c>
      <c r="V166" s="48">
        <v>0.0</v>
      </c>
      <c r="W166" s="45">
        <v>0.0</v>
      </c>
      <c r="X166" s="45">
        <v>0.0</v>
      </c>
      <c r="Y166" s="45">
        <v>0.0</v>
      </c>
      <c r="Z166" s="45">
        <v>0.0</v>
      </c>
      <c r="AA166" s="46">
        <v>0.0</v>
      </c>
      <c r="AB166" s="47">
        <f t="shared" si="8"/>
        <v>0</v>
      </c>
      <c r="AC166" s="49">
        <f t="shared" ref="AC166:AF166" si="343">SUM(H166+O166+V166)</f>
        <v>0</v>
      </c>
      <c r="AD166" s="49">
        <f t="shared" si="343"/>
        <v>6</v>
      </c>
      <c r="AE166" s="49">
        <f t="shared" si="343"/>
        <v>0</v>
      </c>
      <c r="AF166" s="49">
        <f t="shared" si="343"/>
        <v>0</v>
      </c>
      <c r="AG166" s="50">
        <f t="shared" si="10"/>
        <v>6</v>
      </c>
      <c r="AH166" s="50">
        <f t="shared" ref="AH166:AI166" si="344">SUM(L166+S166+Z166)</f>
        <v>0</v>
      </c>
      <c r="AI166" s="50">
        <f t="shared" si="344"/>
        <v>0</v>
      </c>
      <c r="AJ166" s="51">
        <f t="shared" si="12"/>
        <v>0</v>
      </c>
      <c r="AK166" s="51">
        <f t="shared" si="342"/>
        <v>0</v>
      </c>
      <c r="AL166" s="50">
        <f t="shared" si="14"/>
        <v>6</v>
      </c>
      <c r="AM166" s="66">
        <v>0.0</v>
      </c>
      <c r="AN166" s="50">
        <f t="shared" si="15"/>
        <v>6</v>
      </c>
      <c r="AO166" s="52">
        <v>0.0</v>
      </c>
      <c r="AP166" s="53">
        <f t="shared" si="16"/>
        <v>6</v>
      </c>
      <c r="AQ166" s="54"/>
      <c r="AR166" s="2"/>
      <c r="AS166" s="3"/>
    </row>
    <row r="167" ht="14.25" customHeight="1">
      <c r="A167" s="25"/>
      <c r="B167" s="71" t="s">
        <v>90</v>
      </c>
      <c r="C167" s="72" t="s">
        <v>224</v>
      </c>
      <c r="D167" s="28">
        <f t="shared" si="61"/>
        <v>17</v>
      </c>
      <c r="E167" s="29">
        <f t="shared" si="203"/>
        <v>24</v>
      </c>
      <c r="F167" s="29">
        <v>24.0</v>
      </c>
      <c r="G167" s="30">
        <f t="shared" si="5"/>
        <v>0</v>
      </c>
      <c r="H167" s="70">
        <v>0.0</v>
      </c>
      <c r="I167" s="58">
        <v>10.0</v>
      </c>
      <c r="J167" s="58">
        <v>0.0</v>
      </c>
      <c r="K167" s="58">
        <v>0.0</v>
      </c>
      <c r="L167" s="58">
        <v>0.0</v>
      </c>
      <c r="M167" s="32">
        <v>0.0</v>
      </c>
      <c r="N167" s="33">
        <f t="shared" si="6"/>
        <v>10</v>
      </c>
      <c r="O167" s="59">
        <v>0.0</v>
      </c>
      <c r="P167" s="58">
        <v>0.0</v>
      </c>
      <c r="Q167" s="58">
        <v>0.0</v>
      </c>
      <c r="R167" s="58">
        <v>0.0</v>
      </c>
      <c r="S167" s="85">
        <v>2.0</v>
      </c>
      <c r="T167" s="32">
        <v>0.0</v>
      </c>
      <c r="U167" s="33">
        <f t="shared" si="7"/>
        <v>2</v>
      </c>
      <c r="V167" s="59">
        <v>0.0</v>
      </c>
      <c r="W167" s="58">
        <v>2.0</v>
      </c>
      <c r="X167" s="58">
        <v>3.0</v>
      </c>
      <c r="Y167" s="58">
        <v>0.0</v>
      </c>
      <c r="Z167" s="58">
        <v>0.0</v>
      </c>
      <c r="AA167" s="32">
        <v>0.0</v>
      </c>
      <c r="AB167" s="33">
        <f t="shared" si="8"/>
        <v>5</v>
      </c>
      <c r="AC167" s="60">
        <f t="shared" ref="AC167:AF167" si="345">SUM(H167+O167+V167)</f>
        <v>0</v>
      </c>
      <c r="AD167" s="60">
        <f t="shared" si="345"/>
        <v>12</v>
      </c>
      <c r="AE167" s="60">
        <f t="shared" si="345"/>
        <v>3</v>
      </c>
      <c r="AF167" s="60">
        <f t="shared" si="345"/>
        <v>0</v>
      </c>
      <c r="AG167" s="61">
        <f t="shared" si="10"/>
        <v>15</v>
      </c>
      <c r="AH167" s="61">
        <f t="shared" ref="AH167:AI167" si="346">SUM(L167+S167+Z167)</f>
        <v>2</v>
      </c>
      <c r="AI167" s="61">
        <f t="shared" si="346"/>
        <v>0</v>
      </c>
      <c r="AJ167" s="62">
        <f t="shared" si="12"/>
        <v>2</v>
      </c>
      <c r="AK167" s="62">
        <f t="shared" si="342"/>
        <v>2</v>
      </c>
      <c r="AL167" s="61">
        <f t="shared" si="14"/>
        <v>17</v>
      </c>
      <c r="AM167" s="32">
        <v>0.0</v>
      </c>
      <c r="AN167" s="61">
        <f t="shared" si="15"/>
        <v>17</v>
      </c>
      <c r="AO167" s="36">
        <v>0.0</v>
      </c>
      <c r="AP167" s="63">
        <f t="shared" si="16"/>
        <v>17</v>
      </c>
      <c r="AQ167" s="38"/>
      <c r="AR167" s="2"/>
      <c r="AS167" s="39"/>
    </row>
    <row r="168" ht="14.25" customHeight="1">
      <c r="A168" s="25"/>
      <c r="B168" s="73" t="s">
        <v>61</v>
      </c>
      <c r="C168" s="77" t="s">
        <v>225</v>
      </c>
      <c r="D168" s="42">
        <f t="shared" si="61"/>
        <v>16</v>
      </c>
      <c r="E168" s="43">
        <f t="shared" si="203"/>
        <v>22</v>
      </c>
      <c r="F168" s="43">
        <v>26.0</v>
      </c>
      <c r="G168" s="44">
        <f t="shared" si="5"/>
        <v>-4</v>
      </c>
      <c r="H168" s="54">
        <v>0.0</v>
      </c>
      <c r="I168" s="50">
        <v>8.0</v>
      </c>
      <c r="J168" s="50">
        <v>0.0</v>
      </c>
      <c r="K168" s="50">
        <v>0.0</v>
      </c>
      <c r="L168" s="50">
        <v>0.0</v>
      </c>
      <c r="M168" s="46">
        <v>0.0</v>
      </c>
      <c r="N168" s="47">
        <f t="shared" si="6"/>
        <v>8</v>
      </c>
      <c r="O168" s="49">
        <v>0.0</v>
      </c>
      <c r="P168" s="50">
        <v>0.0</v>
      </c>
      <c r="Q168" s="50">
        <v>0.0</v>
      </c>
      <c r="R168" s="50">
        <v>0.0</v>
      </c>
      <c r="S168" s="50">
        <v>0.0</v>
      </c>
      <c r="T168" s="46">
        <v>0.0</v>
      </c>
      <c r="U168" s="47">
        <f t="shared" si="7"/>
        <v>0</v>
      </c>
      <c r="V168" s="49">
        <v>0.0</v>
      </c>
      <c r="W168" s="50">
        <v>8.0</v>
      </c>
      <c r="X168" s="50">
        <v>0.0</v>
      </c>
      <c r="Y168" s="50">
        <v>0.0</v>
      </c>
      <c r="Z168" s="50">
        <v>0.0</v>
      </c>
      <c r="AA168" s="46">
        <v>0.0</v>
      </c>
      <c r="AB168" s="47">
        <f t="shared" si="8"/>
        <v>8</v>
      </c>
      <c r="AC168" s="49">
        <f t="shared" ref="AC168:AF168" si="347">SUM(H168+O168+V168)</f>
        <v>0</v>
      </c>
      <c r="AD168" s="49">
        <f t="shared" si="347"/>
        <v>16</v>
      </c>
      <c r="AE168" s="49">
        <f t="shared" si="347"/>
        <v>0</v>
      </c>
      <c r="AF168" s="49">
        <f t="shared" si="347"/>
        <v>0</v>
      </c>
      <c r="AG168" s="50">
        <f t="shared" si="10"/>
        <v>16</v>
      </c>
      <c r="AH168" s="50">
        <f t="shared" ref="AH168:AI168" si="348">SUM(L168+S168+Z168)</f>
        <v>0</v>
      </c>
      <c r="AI168" s="50">
        <f t="shared" si="348"/>
        <v>0</v>
      </c>
      <c r="AJ168" s="51">
        <f t="shared" si="12"/>
        <v>0</v>
      </c>
      <c r="AK168" s="51">
        <f t="shared" si="342"/>
        <v>0</v>
      </c>
      <c r="AL168" s="50">
        <f t="shared" si="14"/>
        <v>16</v>
      </c>
      <c r="AM168" s="66">
        <f>IFERROR(VLOOKUP(C168,Coord_disc_2018!$A:$B,2,0),0)</f>
        <v>0</v>
      </c>
      <c r="AN168" s="50">
        <f t="shared" si="15"/>
        <v>16</v>
      </c>
      <c r="AO168" s="69">
        <f>IFERROR(18*VLOOKUP(C168,'Conversão_2019'!$B:$G,6,0),0)</f>
        <v>0</v>
      </c>
      <c r="AP168" s="53">
        <f t="shared" si="16"/>
        <v>16</v>
      </c>
      <c r="AQ168" s="54"/>
      <c r="AR168" s="2"/>
      <c r="AS168" s="55"/>
    </row>
    <row r="169" ht="14.25" customHeight="1">
      <c r="A169" s="25"/>
      <c r="B169" s="71" t="s">
        <v>55</v>
      </c>
      <c r="C169" s="76" t="s">
        <v>226</v>
      </c>
      <c r="D169" s="28">
        <f t="shared" si="61"/>
        <v>6</v>
      </c>
      <c r="E169" s="29">
        <f t="shared" si="203"/>
        <v>8</v>
      </c>
      <c r="F169" s="30">
        <v>7.0</v>
      </c>
      <c r="G169" s="30">
        <f t="shared" si="5"/>
        <v>1</v>
      </c>
      <c r="H169" s="70">
        <v>2.0</v>
      </c>
      <c r="I169" s="58">
        <v>0.0</v>
      </c>
      <c r="J169" s="58">
        <v>4.0</v>
      </c>
      <c r="K169" s="58">
        <v>0.0</v>
      </c>
      <c r="L169" s="58">
        <v>0.0</v>
      </c>
      <c r="M169" s="32">
        <v>0.0</v>
      </c>
      <c r="N169" s="33">
        <f t="shared" si="6"/>
        <v>6</v>
      </c>
      <c r="O169" s="59">
        <v>0.0</v>
      </c>
      <c r="P169" s="58">
        <v>0.0</v>
      </c>
      <c r="Q169" s="58">
        <v>0.0</v>
      </c>
      <c r="R169" s="58">
        <v>0.0</v>
      </c>
      <c r="S169" s="58">
        <v>0.0</v>
      </c>
      <c r="T169" s="32">
        <v>0.0</v>
      </c>
      <c r="U169" s="33">
        <f t="shared" si="7"/>
        <v>0</v>
      </c>
      <c r="V169" s="59">
        <v>0.0</v>
      </c>
      <c r="W169" s="58">
        <v>0.0</v>
      </c>
      <c r="X169" s="58">
        <v>0.0</v>
      </c>
      <c r="Y169" s="58">
        <v>0.0</v>
      </c>
      <c r="Z169" s="58">
        <v>0.0</v>
      </c>
      <c r="AA169" s="32">
        <v>0.0</v>
      </c>
      <c r="AB169" s="33">
        <f t="shared" si="8"/>
        <v>0</v>
      </c>
      <c r="AC169" s="60">
        <f t="shared" ref="AC169:AF169" si="349">SUM(H169+O169+V169)</f>
        <v>2</v>
      </c>
      <c r="AD169" s="60">
        <f t="shared" si="349"/>
        <v>0</v>
      </c>
      <c r="AE169" s="60">
        <f t="shared" si="349"/>
        <v>4</v>
      </c>
      <c r="AF169" s="60">
        <f t="shared" si="349"/>
        <v>0</v>
      </c>
      <c r="AG169" s="61">
        <f t="shared" si="10"/>
        <v>6</v>
      </c>
      <c r="AH169" s="61">
        <f t="shared" ref="AH169:AI169" si="350">SUM(L169+S169+Z169)</f>
        <v>0</v>
      </c>
      <c r="AI169" s="61">
        <f t="shared" si="350"/>
        <v>0</v>
      </c>
      <c r="AJ169" s="62">
        <f t="shared" si="12"/>
        <v>0</v>
      </c>
      <c r="AK169" s="62">
        <f t="shared" si="342"/>
        <v>0</v>
      </c>
      <c r="AL169" s="61">
        <f t="shared" si="14"/>
        <v>6</v>
      </c>
      <c r="AM169" s="57">
        <v>0.0</v>
      </c>
      <c r="AN169" s="61">
        <f t="shared" si="15"/>
        <v>6</v>
      </c>
      <c r="AO169" s="36">
        <v>0.0</v>
      </c>
      <c r="AP169" s="63">
        <f t="shared" si="16"/>
        <v>6</v>
      </c>
      <c r="AQ169" s="64"/>
      <c r="AR169" s="2"/>
      <c r="AS169" s="3"/>
    </row>
    <row r="170" ht="14.25" customHeight="1">
      <c r="A170" s="25"/>
      <c r="B170" s="73" t="s">
        <v>90</v>
      </c>
      <c r="C170" s="84" t="s">
        <v>227</v>
      </c>
      <c r="D170" s="42">
        <f t="shared" si="61"/>
        <v>15</v>
      </c>
      <c r="E170" s="43">
        <f t="shared" si="203"/>
        <v>20</v>
      </c>
      <c r="F170" s="44">
        <v>24.0</v>
      </c>
      <c r="G170" s="44">
        <f t="shared" si="5"/>
        <v>-4</v>
      </c>
      <c r="H170" s="67">
        <v>0.0</v>
      </c>
      <c r="I170" s="45">
        <v>0.0</v>
      </c>
      <c r="J170" s="45">
        <v>3.0</v>
      </c>
      <c r="K170" s="45">
        <v>0.0</v>
      </c>
      <c r="L170" s="45">
        <v>0.0</v>
      </c>
      <c r="M170" s="46">
        <v>0.0</v>
      </c>
      <c r="N170" s="47">
        <f t="shared" si="6"/>
        <v>3</v>
      </c>
      <c r="O170" s="48">
        <v>0.0</v>
      </c>
      <c r="P170" s="45">
        <v>8.0</v>
      </c>
      <c r="Q170" s="45">
        <v>4.0</v>
      </c>
      <c r="R170" s="45">
        <v>0.0</v>
      </c>
      <c r="S170" s="45">
        <v>0.0</v>
      </c>
      <c r="T170" s="46">
        <v>0.0</v>
      </c>
      <c r="U170" s="47">
        <f t="shared" si="7"/>
        <v>12</v>
      </c>
      <c r="V170" s="48">
        <v>0.0</v>
      </c>
      <c r="W170" s="45">
        <v>0.0</v>
      </c>
      <c r="X170" s="45">
        <v>0.0</v>
      </c>
      <c r="Y170" s="45">
        <v>0.0</v>
      </c>
      <c r="Z170" s="45">
        <v>0.0</v>
      </c>
      <c r="AA170" s="46">
        <v>0.0</v>
      </c>
      <c r="AB170" s="47">
        <f t="shared" si="8"/>
        <v>0</v>
      </c>
      <c r="AC170" s="49">
        <f t="shared" ref="AC170:AF170" si="351">SUM(H170+O170+V170)</f>
        <v>0</v>
      </c>
      <c r="AD170" s="49">
        <f t="shared" si="351"/>
        <v>8</v>
      </c>
      <c r="AE170" s="49">
        <f t="shared" si="351"/>
        <v>7</v>
      </c>
      <c r="AF170" s="49">
        <f t="shared" si="351"/>
        <v>0</v>
      </c>
      <c r="AG170" s="50">
        <f t="shared" si="10"/>
        <v>15</v>
      </c>
      <c r="AH170" s="50">
        <f t="shared" ref="AH170:AI170" si="352">SUM(L170+S170+Z170)</f>
        <v>0</v>
      </c>
      <c r="AI170" s="50">
        <f t="shared" si="352"/>
        <v>0</v>
      </c>
      <c r="AJ170" s="51">
        <f t="shared" si="12"/>
        <v>0</v>
      </c>
      <c r="AK170" s="51">
        <f t="shared" si="342"/>
        <v>0</v>
      </c>
      <c r="AL170" s="50">
        <f t="shared" si="14"/>
        <v>15</v>
      </c>
      <c r="AM170" s="46">
        <v>0.0</v>
      </c>
      <c r="AN170" s="50">
        <f t="shared" si="15"/>
        <v>15</v>
      </c>
      <c r="AO170" s="52">
        <v>0.0</v>
      </c>
      <c r="AP170" s="53">
        <f t="shared" si="16"/>
        <v>15</v>
      </c>
      <c r="AQ170" s="86"/>
      <c r="AR170" s="2"/>
      <c r="AS170" s="55"/>
    </row>
    <row r="171" ht="14.25" customHeight="1">
      <c r="A171" s="25"/>
      <c r="B171" s="71" t="s">
        <v>58</v>
      </c>
      <c r="C171" s="71" t="s">
        <v>228</v>
      </c>
      <c r="D171" s="28">
        <f t="shared" si="61"/>
        <v>26</v>
      </c>
      <c r="E171" s="29">
        <f t="shared" si="203"/>
        <v>36</v>
      </c>
      <c r="F171" s="29">
        <v>29.0</v>
      </c>
      <c r="G171" s="30">
        <f t="shared" si="5"/>
        <v>7</v>
      </c>
      <c r="H171" s="64">
        <v>0.0</v>
      </c>
      <c r="I171" s="85">
        <v>8.0</v>
      </c>
      <c r="J171" s="61">
        <v>0.0</v>
      </c>
      <c r="K171" s="61">
        <v>0.0</v>
      </c>
      <c r="L171" s="85">
        <v>2.0</v>
      </c>
      <c r="M171" s="32">
        <v>0.0</v>
      </c>
      <c r="N171" s="33">
        <f t="shared" si="6"/>
        <v>10</v>
      </c>
      <c r="O171" s="60">
        <v>0.0</v>
      </c>
      <c r="P171" s="61">
        <v>4.0</v>
      </c>
      <c r="Q171" s="85">
        <v>8.0</v>
      </c>
      <c r="R171" s="61">
        <v>0.0</v>
      </c>
      <c r="S171" s="85">
        <v>4.0</v>
      </c>
      <c r="T171" s="32">
        <v>0.0</v>
      </c>
      <c r="U171" s="33">
        <f t="shared" si="7"/>
        <v>16</v>
      </c>
      <c r="V171" s="60">
        <v>0.0</v>
      </c>
      <c r="W171" s="61">
        <v>0.0</v>
      </c>
      <c r="X171" s="61">
        <v>0.0</v>
      </c>
      <c r="Y171" s="61">
        <v>0.0</v>
      </c>
      <c r="Z171" s="61">
        <v>0.0</v>
      </c>
      <c r="AA171" s="32">
        <v>0.0</v>
      </c>
      <c r="AB171" s="33">
        <f t="shared" si="8"/>
        <v>0</v>
      </c>
      <c r="AC171" s="60">
        <f t="shared" ref="AC171:AF171" si="353">SUM(H171+O171+V171)</f>
        <v>0</v>
      </c>
      <c r="AD171" s="60">
        <f t="shared" si="353"/>
        <v>12</v>
      </c>
      <c r="AE171" s="60">
        <f t="shared" si="353"/>
        <v>8</v>
      </c>
      <c r="AF171" s="60">
        <f t="shared" si="353"/>
        <v>0</v>
      </c>
      <c r="AG171" s="61">
        <f t="shared" si="10"/>
        <v>20</v>
      </c>
      <c r="AH171" s="61">
        <f t="shared" ref="AH171:AI171" si="354">SUM(L171+S171+Z171)</f>
        <v>6</v>
      </c>
      <c r="AI171" s="61">
        <f t="shared" si="354"/>
        <v>0</v>
      </c>
      <c r="AJ171" s="62">
        <f t="shared" si="12"/>
        <v>6</v>
      </c>
      <c r="AK171" s="62">
        <f t="shared" si="342"/>
        <v>6</v>
      </c>
      <c r="AL171" s="61">
        <f t="shared" si="14"/>
        <v>26</v>
      </c>
      <c r="AM171" s="57">
        <f>IFERROR(VLOOKUP(C171,Coord_disc_2018!$A:$B,2,0),0)</f>
        <v>0</v>
      </c>
      <c r="AN171" s="61">
        <f t="shared" si="15"/>
        <v>26</v>
      </c>
      <c r="AO171" s="36">
        <v>0.0</v>
      </c>
      <c r="AP171" s="63">
        <f t="shared" si="16"/>
        <v>26</v>
      </c>
      <c r="AQ171" s="64"/>
      <c r="AR171" s="2"/>
      <c r="AS171" s="39"/>
    </row>
    <row r="172" ht="14.25" customHeight="1">
      <c r="A172" s="25"/>
      <c r="B172" s="73" t="s">
        <v>61</v>
      </c>
      <c r="C172" s="77" t="s">
        <v>229</v>
      </c>
      <c r="D172" s="42">
        <f t="shared" si="61"/>
        <v>11.25</v>
      </c>
      <c r="E172" s="43">
        <f t="shared" si="203"/>
        <v>16.25</v>
      </c>
      <c r="F172" s="43">
        <v>13.25</v>
      </c>
      <c r="G172" s="44">
        <f t="shared" si="5"/>
        <v>3</v>
      </c>
      <c r="H172" s="67">
        <v>0.0</v>
      </c>
      <c r="I172" s="45">
        <v>0.0</v>
      </c>
      <c r="J172" s="45">
        <v>0.0</v>
      </c>
      <c r="K172" s="45">
        <v>0.0</v>
      </c>
      <c r="L172" s="68">
        <v>5.0</v>
      </c>
      <c r="M172" s="46">
        <v>0.0</v>
      </c>
      <c r="N172" s="47">
        <f t="shared" si="6"/>
        <v>5</v>
      </c>
      <c r="O172" s="48">
        <v>0.0</v>
      </c>
      <c r="P172" s="45">
        <v>0.0</v>
      </c>
      <c r="Q172" s="45">
        <v>0.0</v>
      </c>
      <c r="R172" s="45">
        <v>0.0</v>
      </c>
      <c r="S172" s="45">
        <v>0.0</v>
      </c>
      <c r="T172" s="46">
        <v>0.0</v>
      </c>
      <c r="U172" s="47">
        <f t="shared" si="7"/>
        <v>0</v>
      </c>
      <c r="V172" s="48">
        <v>0.0</v>
      </c>
      <c r="W172" s="45">
        <v>8.0</v>
      </c>
      <c r="X172" s="45">
        <v>0.0</v>
      </c>
      <c r="Y172" s="45">
        <v>0.0</v>
      </c>
      <c r="Z172" s="45">
        <v>0.0</v>
      </c>
      <c r="AA172" s="46">
        <v>0.0</v>
      </c>
      <c r="AB172" s="47">
        <f t="shared" si="8"/>
        <v>8</v>
      </c>
      <c r="AC172" s="49">
        <f t="shared" ref="AC172:AF172" si="355">SUM(H172+O172+V172)</f>
        <v>0</v>
      </c>
      <c r="AD172" s="49">
        <f t="shared" si="355"/>
        <v>8</v>
      </c>
      <c r="AE172" s="49">
        <f t="shared" si="355"/>
        <v>0</v>
      </c>
      <c r="AF172" s="49">
        <f t="shared" si="355"/>
        <v>0</v>
      </c>
      <c r="AG172" s="50">
        <f t="shared" si="10"/>
        <v>8</v>
      </c>
      <c r="AH172" s="50">
        <f t="shared" ref="AH172:AI172" si="356">SUM(L172+S172+Z172)</f>
        <v>5</v>
      </c>
      <c r="AI172" s="50">
        <f t="shared" si="356"/>
        <v>0</v>
      </c>
      <c r="AJ172" s="51">
        <f t="shared" si="12"/>
        <v>5</v>
      </c>
      <c r="AK172" s="51">
        <f t="shared" si="342"/>
        <v>3.25</v>
      </c>
      <c r="AL172" s="50">
        <f t="shared" si="14"/>
        <v>11.25</v>
      </c>
      <c r="AM172" s="66">
        <f>IFERROR(VLOOKUP(C172,Coord_disc_2018!$A:$B,2,0),0)</f>
        <v>0</v>
      </c>
      <c r="AN172" s="50">
        <f t="shared" si="15"/>
        <v>11.25</v>
      </c>
      <c r="AO172" s="52">
        <v>0.0</v>
      </c>
      <c r="AP172" s="53">
        <f t="shared" si="16"/>
        <v>11.25</v>
      </c>
      <c r="AQ172" s="75"/>
      <c r="AR172" s="2"/>
      <c r="AS172" s="55"/>
    </row>
    <row r="173" ht="14.25" customHeight="1">
      <c r="A173" s="25"/>
      <c r="B173" s="71" t="s">
        <v>48</v>
      </c>
      <c r="C173" s="72" t="s">
        <v>230</v>
      </c>
      <c r="D173" s="28">
        <f t="shared" si="61"/>
        <v>16</v>
      </c>
      <c r="E173" s="29">
        <f t="shared" si="203"/>
        <v>22</v>
      </c>
      <c r="F173" s="29">
        <v>26.0</v>
      </c>
      <c r="G173" s="30">
        <f t="shared" si="5"/>
        <v>-4</v>
      </c>
      <c r="H173" s="64">
        <v>0.0</v>
      </c>
      <c r="I173" s="61">
        <v>0.0</v>
      </c>
      <c r="J173" s="61">
        <v>0.0</v>
      </c>
      <c r="K173" s="61">
        <v>0.0</v>
      </c>
      <c r="L173" s="61">
        <v>0.0</v>
      </c>
      <c r="M173" s="32">
        <v>0.0</v>
      </c>
      <c r="N173" s="33">
        <f t="shared" si="6"/>
        <v>0</v>
      </c>
      <c r="O173" s="60">
        <v>6.0</v>
      </c>
      <c r="P173" s="61">
        <v>0.0</v>
      </c>
      <c r="Q173" s="61">
        <v>0.0</v>
      </c>
      <c r="R173" s="61">
        <v>0.0</v>
      </c>
      <c r="S173" s="61">
        <v>0.0</v>
      </c>
      <c r="T173" s="32">
        <v>0.0</v>
      </c>
      <c r="U173" s="33">
        <f t="shared" si="7"/>
        <v>6</v>
      </c>
      <c r="V173" s="60">
        <v>4.0</v>
      </c>
      <c r="W173" s="61">
        <v>0.0</v>
      </c>
      <c r="X173" s="61">
        <v>6.0</v>
      </c>
      <c r="Y173" s="61">
        <v>0.0</v>
      </c>
      <c r="Z173" s="61">
        <v>0.0</v>
      </c>
      <c r="AA173" s="32">
        <v>0.0</v>
      </c>
      <c r="AB173" s="33">
        <f t="shared" si="8"/>
        <v>10</v>
      </c>
      <c r="AC173" s="60">
        <f t="shared" ref="AC173:AF173" si="357">SUM(H173+O173+V173)</f>
        <v>10</v>
      </c>
      <c r="AD173" s="60">
        <f t="shared" si="357"/>
        <v>0</v>
      </c>
      <c r="AE173" s="60">
        <f t="shared" si="357"/>
        <v>6</v>
      </c>
      <c r="AF173" s="60">
        <f t="shared" si="357"/>
        <v>0</v>
      </c>
      <c r="AG173" s="61">
        <f t="shared" si="10"/>
        <v>16</v>
      </c>
      <c r="AH173" s="61">
        <f t="shared" ref="AH173:AI173" si="358">SUM(L173+S173+Z173)</f>
        <v>0</v>
      </c>
      <c r="AI173" s="61">
        <f t="shared" si="358"/>
        <v>0</v>
      </c>
      <c r="AJ173" s="62">
        <f t="shared" si="12"/>
        <v>0</v>
      </c>
      <c r="AK173" s="62">
        <f t="shared" si="342"/>
        <v>0</v>
      </c>
      <c r="AL173" s="61">
        <f t="shared" si="14"/>
        <v>16</v>
      </c>
      <c r="AM173" s="32">
        <v>0.0</v>
      </c>
      <c r="AN173" s="61">
        <f t="shared" si="15"/>
        <v>16</v>
      </c>
      <c r="AO173" s="36">
        <v>0.0</v>
      </c>
      <c r="AP173" s="63">
        <f t="shared" si="16"/>
        <v>16</v>
      </c>
      <c r="AQ173" s="64"/>
      <c r="AR173" s="2"/>
      <c r="AS173" s="39"/>
    </row>
    <row r="174" ht="14.25" customHeight="1">
      <c r="A174" s="25"/>
      <c r="B174" s="73" t="s">
        <v>112</v>
      </c>
      <c r="C174" s="77" t="s">
        <v>231</v>
      </c>
      <c r="D174" s="42">
        <f t="shared" si="61"/>
        <v>16</v>
      </c>
      <c r="E174" s="43">
        <f t="shared" si="203"/>
        <v>22</v>
      </c>
      <c r="F174" s="43">
        <v>16.0</v>
      </c>
      <c r="G174" s="44">
        <f t="shared" si="5"/>
        <v>6</v>
      </c>
      <c r="H174" s="67">
        <v>0.0</v>
      </c>
      <c r="I174" s="45">
        <v>0.0</v>
      </c>
      <c r="J174" s="45">
        <v>0.0</v>
      </c>
      <c r="K174" s="45">
        <v>0.0</v>
      </c>
      <c r="L174" s="45">
        <v>0.0</v>
      </c>
      <c r="M174" s="46">
        <v>0.0</v>
      </c>
      <c r="N174" s="47">
        <f t="shared" si="6"/>
        <v>0</v>
      </c>
      <c r="O174" s="48">
        <v>0.0</v>
      </c>
      <c r="P174" s="45">
        <v>4.0</v>
      </c>
      <c r="Q174" s="45">
        <v>0.0</v>
      </c>
      <c r="R174" s="45">
        <v>0.0</v>
      </c>
      <c r="S174" s="45">
        <v>0.0</v>
      </c>
      <c r="T174" s="46">
        <v>0.0</v>
      </c>
      <c r="U174" s="47">
        <f t="shared" si="7"/>
        <v>4</v>
      </c>
      <c r="V174" s="48">
        <v>0.0</v>
      </c>
      <c r="W174" s="45">
        <v>12.0</v>
      </c>
      <c r="X174" s="45">
        <v>0.0</v>
      </c>
      <c r="Y174" s="45">
        <v>0.0</v>
      </c>
      <c r="Z174" s="45">
        <v>0.0</v>
      </c>
      <c r="AA174" s="46">
        <v>0.0</v>
      </c>
      <c r="AB174" s="47">
        <f t="shared" si="8"/>
        <v>12</v>
      </c>
      <c r="AC174" s="49">
        <f t="shared" ref="AC174:AF174" si="359">SUM(H174+O174+V174)</f>
        <v>0</v>
      </c>
      <c r="AD174" s="49">
        <f t="shared" si="359"/>
        <v>16</v>
      </c>
      <c r="AE174" s="49">
        <f t="shared" si="359"/>
        <v>0</v>
      </c>
      <c r="AF174" s="49">
        <f t="shared" si="359"/>
        <v>0</v>
      </c>
      <c r="AG174" s="50">
        <f t="shared" si="10"/>
        <v>16</v>
      </c>
      <c r="AH174" s="50">
        <f t="shared" ref="AH174:AI174" si="360">SUM(L174+S174+Z174)</f>
        <v>0</v>
      </c>
      <c r="AI174" s="50">
        <f t="shared" si="360"/>
        <v>0</v>
      </c>
      <c r="AJ174" s="51">
        <f t="shared" si="12"/>
        <v>0</v>
      </c>
      <c r="AK174" s="51">
        <f t="shared" si="342"/>
        <v>0</v>
      </c>
      <c r="AL174" s="50">
        <f t="shared" si="14"/>
        <v>16</v>
      </c>
      <c r="AM174" s="46">
        <v>0.0</v>
      </c>
      <c r="AN174" s="50">
        <f t="shared" si="15"/>
        <v>16</v>
      </c>
      <c r="AO174" s="52">
        <v>0.0</v>
      </c>
      <c r="AP174" s="53">
        <f t="shared" si="16"/>
        <v>16</v>
      </c>
      <c r="AQ174" s="54"/>
      <c r="AR174" s="2"/>
      <c r="AS174" s="55"/>
    </row>
    <row r="175" ht="14.25" customHeight="1">
      <c r="A175" s="25"/>
      <c r="B175" s="71" t="s">
        <v>61</v>
      </c>
      <c r="C175" s="76" t="s">
        <v>232</v>
      </c>
      <c r="D175" s="28">
        <f t="shared" si="61"/>
        <v>12</v>
      </c>
      <c r="E175" s="29">
        <f t="shared" si="203"/>
        <v>17</v>
      </c>
      <c r="F175" s="30">
        <v>7.3</v>
      </c>
      <c r="G175" s="30">
        <f t="shared" si="5"/>
        <v>9.7</v>
      </c>
      <c r="H175" s="64">
        <v>0.0</v>
      </c>
      <c r="I175" s="61">
        <v>4.0</v>
      </c>
      <c r="J175" s="61">
        <v>4.0</v>
      </c>
      <c r="K175" s="61">
        <v>0.0</v>
      </c>
      <c r="L175" s="61">
        <v>0.0</v>
      </c>
      <c r="M175" s="32">
        <v>0.0</v>
      </c>
      <c r="N175" s="33">
        <f t="shared" si="6"/>
        <v>8</v>
      </c>
      <c r="O175" s="60">
        <v>0.0</v>
      </c>
      <c r="P175" s="61">
        <v>0.0</v>
      </c>
      <c r="Q175" s="61">
        <v>0.0</v>
      </c>
      <c r="R175" s="61">
        <v>0.0</v>
      </c>
      <c r="S175" s="61">
        <v>0.0</v>
      </c>
      <c r="T175" s="32">
        <v>0.0</v>
      </c>
      <c r="U175" s="33">
        <f t="shared" si="7"/>
        <v>0</v>
      </c>
      <c r="V175" s="60">
        <v>0.0</v>
      </c>
      <c r="W175" s="61">
        <v>0.0</v>
      </c>
      <c r="X175" s="61">
        <v>4.0</v>
      </c>
      <c r="Y175" s="61">
        <v>0.0</v>
      </c>
      <c r="Z175" s="61">
        <v>0.0</v>
      </c>
      <c r="AA175" s="32">
        <v>0.0</v>
      </c>
      <c r="AB175" s="33">
        <f t="shared" si="8"/>
        <v>4</v>
      </c>
      <c r="AC175" s="60">
        <f t="shared" ref="AC175:AF175" si="361">SUM(H175+O175+V175)</f>
        <v>0</v>
      </c>
      <c r="AD175" s="60">
        <f t="shared" si="361"/>
        <v>4</v>
      </c>
      <c r="AE175" s="60">
        <f t="shared" si="361"/>
        <v>8</v>
      </c>
      <c r="AF175" s="60">
        <f t="shared" si="361"/>
        <v>0</v>
      </c>
      <c r="AG175" s="61">
        <f t="shared" si="10"/>
        <v>12</v>
      </c>
      <c r="AH175" s="61">
        <f t="shared" ref="AH175:AI175" si="362">SUM(L175+S175+Z175)</f>
        <v>0</v>
      </c>
      <c r="AI175" s="61">
        <f t="shared" si="362"/>
        <v>0</v>
      </c>
      <c r="AJ175" s="62">
        <f t="shared" si="12"/>
        <v>0</v>
      </c>
      <c r="AK175" s="62">
        <f t="shared" si="342"/>
        <v>0</v>
      </c>
      <c r="AL175" s="61">
        <f t="shared" si="14"/>
        <v>12</v>
      </c>
      <c r="AM175" s="57">
        <f>IFERROR(VLOOKUP(C175,Coord_disc_2018!$A:$B,2,0),0)</f>
        <v>0</v>
      </c>
      <c r="AN175" s="61">
        <f t="shared" si="15"/>
        <v>12</v>
      </c>
      <c r="AO175" s="36">
        <v>0.0</v>
      </c>
      <c r="AP175" s="63">
        <f t="shared" si="16"/>
        <v>12</v>
      </c>
      <c r="AQ175" s="64"/>
      <c r="AR175" s="2"/>
      <c r="AS175" s="39"/>
    </row>
    <row r="176" ht="14.25" customHeight="1">
      <c r="A176" s="25"/>
      <c r="B176" s="73" t="s">
        <v>61</v>
      </c>
      <c r="C176" s="77" t="s">
        <v>233</v>
      </c>
      <c r="D176" s="42">
        <f t="shared" si="61"/>
        <v>20</v>
      </c>
      <c r="E176" s="43">
        <f t="shared" si="203"/>
        <v>27</v>
      </c>
      <c r="F176" s="43">
        <v>18.0</v>
      </c>
      <c r="G176" s="44">
        <f t="shared" si="5"/>
        <v>9</v>
      </c>
      <c r="H176" s="54">
        <v>0.0</v>
      </c>
      <c r="I176" s="50">
        <v>0.0</v>
      </c>
      <c r="J176" s="50">
        <v>0.0</v>
      </c>
      <c r="K176" s="50">
        <v>0.0</v>
      </c>
      <c r="L176" s="50">
        <v>0.0</v>
      </c>
      <c r="M176" s="46">
        <v>0.0</v>
      </c>
      <c r="N176" s="47">
        <f t="shared" si="6"/>
        <v>0</v>
      </c>
      <c r="O176" s="49">
        <v>4.0</v>
      </c>
      <c r="P176" s="50">
        <v>8.0</v>
      </c>
      <c r="Q176" s="50">
        <v>0.0</v>
      </c>
      <c r="R176" s="50">
        <v>0.0</v>
      </c>
      <c r="S176" s="50">
        <v>0.0</v>
      </c>
      <c r="T176" s="46">
        <v>0.0</v>
      </c>
      <c r="U176" s="47">
        <f t="shared" si="7"/>
        <v>12</v>
      </c>
      <c r="V176" s="49">
        <v>0.0</v>
      </c>
      <c r="W176" s="50">
        <v>8.0</v>
      </c>
      <c r="X176" s="50">
        <v>0.0</v>
      </c>
      <c r="Y176" s="50">
        <v>0.0</v>
      </c>
      <c r="Z176" s="50">
        <v>0.0</v>
      </c>
      <c r="AA176" s="46">
        <v>0.0</v>
      </c>
      <c r="AB176" s="47">
        <f t="shared" si="8"/>
        <v>8</v>
      </c>
      <c r="AC176" s="49">
        <f t="shared" ref="AC176:AF176" si="363">SUM(H176+O176+V176)</f>
        <v>4</v>
      </c>
      <c r="AD176" s="49">
        <f t="shared" si="363"/>
        <v>16</v>
      </c>
      <c r="AE176" s="49">
        <f t="shared" si="363"/>
        <v>0</v>
      </c>
      <c r="AF176" s="49">
        <f t="shared" si="363"/>
        <v>0</v>
      </c>
      <c r="AG176" s="50">
        <f t="shared" si="10"/>
        <v>20</v>
      </c>
      <c r="AH176" s="50">
        <f t="shared" ref="AH176:AI176" si="364">SUM(L176+S176+Z176)</f>
        <v>0</v>
      </c>
      <c r="AI176" s="50">
        <f t="shared" si="364"/>
        <v>0</v>
      </c>
      <c r="AJ176" s="51">
        <f t="shared" si="12"/>
        <v>0</v>
      </c>
      <c r="AK176" s="51">
        <f t="shared" si="342"/>
        <v>0</v>
      </c>
      <c r="AL176" s="50">
        <f t="shared" si="14"/>
        <v>20</v>
      </c>
      <c r="AM176" s="66">
        <f>IFERROR(VLOOKUP(C176,Coord_disc_2018!$A:$B,2,0),0)</f>
        <v>0</v>
      </c>
      <c r="AN176" s="50">
        <f t="shared" si="15"/>
        <v>20</v>
      </c>
      <c r="AO176" s="69">
        <f>IFERROR(18*VLOOKUP(C176,'Conversão_2019'!$B:$G,6,0),0)</f>
        <v>0</v>
      </c>
      <c r="AP176" s="53">
        <f t="shared" si="16"/>
        <v>20</v>
      </c>
      <c r="AQ176" s="54"/>
      <c r="AR176" s="2"/>
      <c r="AS176" s="55"/>
    </row>
    <row r="177" ht="14.25" customHeight="1">
      <c r="A177" s="25"/>
      <c r="B177" s="71" t="s">
        <v>48</v>
      </c>
      <c r="C177" s="72" t="s">
        <v>234</v>
      </c>
      <c r="D177" s="28">
        <f t="shared" si="61"/>
        <v>16</v>
      </c>
      <c r="E177" s="29">
        <f t="shared" si="203"/>
        <v>22</v>
      </c>
      <c r="F177" s="29">
        <v>25.0</v>
      </c>
      <c r="G177" s="30">
        <f t="shared" si="5"/>
        <v>-3</v>
      </c>
      <c r="H177" s="70">
        <v>8.0</v>
      </c>
      <c r="I177" s="58">
        <v>0.0</v>
      </c>
      <c r="J177" s="58">
        <v>0.0</v>
      </c>
      <c r="K177" s="58">
        <v>0.0</v>
      </c>
      <c r="L177" s="58">
        <v>0.0</v>
      </c>
      <c r="M177" s="32">
        <v>0.0</v>
      </c>
      <c r="N177" s="33">
        <f t="shared" si="6"/>
        <v>8</v>
      </c>
      <c r="O177" s="59">
        <v>0.0</v>
      </c>
      <c r="P177" s="58">
        <v>0.0</v>
      </c>
      <c r="Q177" s="58">
        <v>0.0</v>
      </c>
      <c r="R177" s="58">
        <v>0.0</v>
      </c>
      <c r="S177" s="58">
        <v>0.0</v>
      </c>
      <c r="T177" s="32">
        <v>0.0</v>
      </c>
      <c r="U177" s="33">
        <f t="shared" si="7"/>
        <v>0</v>
      </c>
      <c r="V177" s="59">
        <v>0.0</v>
      </c>
      <c r="W177" s="58">
        <v>6.0</v>
      </c>
      <c r="X177" s="58">
        <v>0.0</v>
      </c>
      <c r="Y177" s="58">
        <v>0.0</v>
      </c>
      <c r="Z177" s="58">
        <v>2.0</v>
      </c>
      <c r="AA177" s="32">
        <v>0.0</v>
      </c>
      <c r="AB177" s="33">
        <f t="shared" si="8"/>
        <v>8</v>
      </c>
      <c r="AC177" s="60">
        <f t="shared" ref="AC177:AF177" si="365">SUM(H177+O177+V177)</f>
        <v>8</v>
      </c>
      <c r="AD177" s="60">
        <f t="shared" si="365"/>
        <v>6</v>
      </c>
      <c r="AE177" s="60">
        <f t="shared" si="365"/>
        <v>0</v>
      </c>
      <c r="AF177" s="60">
        <f t="shared" si="365"/>
        <v>0</v>
      </c>
      <c r="AG177" s="61">
        <f t="shared" si="10"/>
        <v>14</v>
      </c>
      <c r="AH177" s="61">
        <f t="shared" ref="AH177:AI177" si="366">SUM(L177+S177+Z177)</f>
        <v>2</v>
      </c>
      <c r="AI177" s="61">
        <f t="shared" si="366"/>
        <v>0</v>
      </c>
      <c r="AJ177" s="62">
        <f t="shared" si="12"/>
        <v>2</v>
      </c>
      <c r="AK177" s="62">
        <f t="shared" si="342"/>
        <v>2</v>
      </c>
      <c r="AL177" s="61">
        <f t="shared" si="14"/>
        <v>16</v>
      </c>
      <c r="AM177" s="32">
        <v>0.0</v>
      </c>
      <c r="AN177" s="61">
        <f t="shared" si="15"/>
        <v>16</v>
      </c>
      <c r="AO177" s="36">
        <v>0.0</v>
      </c>
      <c r="AP177" s="63">
        <f t="shared" si="16"/>
        <v>16</v>
      </c>
      <c r="AQ177" s="38"/>
      <c r="AR177" s="2"/>
      <c r="AS177" s="39"/>
    </row>
    <row r="178" ht="14.25" customHeight="1">
      <c r="A178" s="25"/>
      <c r="B178" s="73" t="s">
        <v>61</v>
      </c>
      <c r="C178" s="77" t="s">
        <v>235</v>
      </c>
      <c r="D178" s="42">
        <f t="shared" si="61"/>
        <v>15</v>
      </c>
      <c r="E178" s="43">
        <f t="shared" si="203"/>
        <v>21</v>
      </c>
      <c r="F178" s="43">
        <v>24.0</v>
      </c>
      <c r="G178" s="44">
        <f t="shared" si="5"/>
        <v>-3</v>
      </c>
      <c r="H178" s="54">
        <v>0.0</v>
      </c>
      <c r="I178" s="50">
        <v>0.0</v>
      </c>
      <c r="J178" s="50">
        <v>0.0</v>
      </c>
      <c r="K178" s="50">
        <v>0.0</v>
      </c>
      <c r="L178" s="50">
        <v>0.0</v>
      </c>
      <c r="M178" s="46">
        <v>0.0</v>
      </c>
      <c r="N178" s="47">
        <f t="shared" si="6"/>
        <v>0</v>
      </c>
      <c r="O178" s="49">
        <v>0.0</v>
      </c>
      <c r="P178" s="50">
        <v>4.0</v>
      </c>
      <c r="Q178" s="50">
        <v>0.0</v>
      </c>
      <c r="R178" s="50">
        <v>0.0</v>
      </c>
      <c r="S178" s="50">
        <v>0.0</v>
      </c>
      <c r="T178" s="46">
        <v>0.0</v>
      </c>
      <c r="U178" s="47">
        <f t="shared" si="7"/>
        <v>4</v>
      </c>
      <c r="V178" s="49">
        <v>3.0</v>
      </c>
      <c r="W178" s="50">
        <v>8.0</v>
      </c>
      <c r="X178" s="50">
        <v>0.0</v>
      </c>
      <c r="Y178" s="50">
        <v>0.0</v>
      </c>
      <c r="Z178" s="50">
        <v>0.0</v>
      </c>
      <c r="AA178" s="46">
        <v>0.0</v>
      </c>
      <c r="AB178" s="47">
        <f t="shared" si="8"/>
        <v>11</v>
      </c>
      <c r="AC178" s="49">
        <f t="shared" ref="AC178:AF178" si="367">SUM(H178+O178+V178)</f>
        <v>3</v>
      </c>
      <c r="AD178" s="49">
        <f t="shared" si="367"/>
        <v>12</v>
      </c>
      <c r="AE178" s="49">
        <f t="shared" si="367"/>
        <v>0</v>
      </c>
      <c r="AF178" s="49">
        <f t="shared" si="367"/>
        <v>0</v>
      </c>
      <c r="AG178" s="50">
        <f t="shared" si="10"/>
        <v>15</v>
      </c>
      <c r="AH178" s="50">
        <f t="shared" ref="AH178:AI178" si="368">SUM(L178+S178+Z178)</f>
        <v>0</v>
      </c>
      <c r="AI178" s="50">
        <f t="shared" si="368"/>
        <v>0</v>
      </c>
      <c r="AJ178" s="51">
        <f t="shared" si="12"/>
        <v>0</v>
      </c>
      <c r="AK178" s="51">
        <f t="shared" si="342"/>
        <v>0</v>
      </c>
      <c r="AL178" s="50">
        <f t="shared" si="14"/>
        <v>15</v>
      </c>
      <c r="AM178" s="66">
        <f>IFERROR(VLOOKUP(C178,Coord_disc_2018!$A:$B,2,0),0)</f>
        <v>0</v>
      </c>
      <c r="AN178" s="50">
        <f t="shared" si="15"/>
        <v>15</v>
      </c>
      <c r="AO178" s="69">
        <f>IFERROR(18*VLOOKUP(C178,'Conversão_2019'!$B:$G,6,0),0)</f>
        <v>0</v>
      </c>
      <c r="AP178" s="53">
        <f t="shared" si="16"/>
        <v>15</v>
      </c>
      <c r="AQ178" s="54"/>
      <c r="AR178" s="2"/>
      <c r="AS178" s="55"/>
    </row>
    <row r="179" ht="14.25" customHeight="1">
      <c r="A179" s="25"/>
      <c r="B179" s="71" t="s">
        <v>48</v>
      </c>
      <c r="C179" s="72" t="s">
        <v>236</v>
      </c>
      <c r="D179" s="28">
        <f t="shared" si="61"/>
        <v>16</v>
      </c>
      <c r="E179" s="29">
        <f t="shared" si="203"/>
        <v>22</v>
      </c>
      <c r="F179" s="29">
        <v>28.0</v>
      </c>
      <c r="G179" s="30">
        <f t="shared" si="5"/>
        <v>-6</v>
      </c>
      <c r="H179" s="64">
        <v>0.0</v>
      </c>
      <c r="I179" s="61">
        <v>0.0</v>
      </c>
      <c r="J179" s="61">
        <v>6.0</v>
      </c>
      <c r="K179" s="61">
        <v>0.0</v>
      </c>
      <c r="L179" s="61">
        <v>0.0</v>
      </c>
      <c r="M179" s="32">
        <v>0.0</v>
      </c>
      <c r="N179" s="33">
        <f t="shared" si="6"/>
        <v>6</v>
      </c>
      <c r="O179" s="60">
        <v>0.0</v>
      </c>
      <c r="P179" s="61">
        <v>6.0</v>
      </c>
      <c r="Q179" s="61">
        <v>0.0</v>
      </c>
      <c r="R179" s="61">
        <v>0.0</v>
      </c>
      <c r="S179" s="61">
        <v>4.0</v>
      </c>
      <c r="T179" s="32">
        <v>0.0</v>
      </c>
      <c r="U179" s="33">
        <f t="shared" si="7"/>
        <v>10</v>
      </c>
      <c r="V179" s="60">
        <v>0.0</v>
      </c>
      <c r="W179" s="61">
        <v>0.0</v>
      </c>
      <c r="X179" s="61">
        <v>0.0</v>
      </c>
      <c r="Y179" s="61">
        <v>0.0</v>
      </c>
      <c r="Z179" s="61">
        <v>0.0</v>
      </c>
      <c r="AA179" s="32">
        <v>0.0</v>
      </c>
      <c r="AB179" s="33">
        <f t="shared" si="8"/>
        <v>0</v>
      </c>
      <c r="AC179" s="60">
        <f t="shared" ref="AC179:AF179" si="369">SUM(H179+O179+V179)</f>
        <v>0</v>
      </c>
      <c r="AD179" s="60">
        <f t="shared" si="369"/>
        <v>6</v>
      </c>
      <c r="AE179" s="60">
        <f t="shared" si="369"/>
        <v>6</v>
      </c>
      <c r="AF179" s="60">
        <f t="shared" si="369"/>
        <v>0</v>
      </c>
      <c r="AG179" s="61">
        <f t="shared" si="10"/>
        <v>12</v>
      </c>
      <c r="AH179" s="61">
        <f t="shared" ref="AH179:AI179" si="370">SUM(L179+S179+Z179)</f>
        <v>4</v>
      </c>
      <c r="AI179" s="61">
        <f t="shared" si="370"/>
        <v>0</v>
      </c>
      <c r="AJ179" s="62">
        <f t="shared" si="12"/>
        <v>4</v>
      </c>
      <c r="AK179" s="62">
        <f t="shared" si="342"/>
        <v>4</v>
      </c>
      <c r="AL179" s="61">
        <f t="shared" si="14"/>
        <v>16</v>
      </c>
      <c r="AM179" s="32">
        <v>0.0</v>
      </c>
      <c r="AN179" s="61">
        <f t="shared" si="15"/>
        <v>16</v>
      </c>
      <c r="AO179" s="36">
        <v>0.0</v>
      </c>
      <c r="AP179" s="63">
        <f t="shared" si="16"/>
        <v>16</v>
      </c>
      <c r="AQ179" s="64"/>
      <c r="AR179" s="2"/>
      <c r="AS179" s="39"/>
    </row>
    <row r="180" ht="14.25" customHeight="1">
      <c r="A180" s="25"/>
      <c r="B180" s="73" t="s">
        <v>53</v>
      </c>
      <c r="C180" s="77" t="s">
        <v>237</v>
      </c>
      <c r="D180" s="42">
        <f t="shared" si="61"/>
        <v>17.5</v>
      </c>
      <c r="E180" s="43">
        <f t="shared" si="203"/>
        <v>23.5</v>
      </c>
      <c r="F180" s="43">
        <v>22.5</v>
      </c>
      <c r="G180" s="44">
        <f t="shared" si="5"/>
        <v>1</v>
      </c>
      <c r="H180" s="54">
        <v>10.0</v>
      </c>
      <c r="I180" s="50">
        <v>0.0</v>
      </c>
      <c r="J180" s="50">
        <v>0.0</v>
      </c>
      <c r="K180" s="50">
        <v>0.0</v>
      </c>
      <c r="L180" s="50">
        <v>0.0</v>
      </c>
      <c r="M180" s="46">
        <v>0.0</v>
      </c>
      <c r="N180" s="47">
        <f t="shared" si="6"/>
        <v>10</v>
      </c>
      <c r="O180" s="49">
        <v>0.0</v>
      </c>
      <c r="P180" s="50">
        <v>0.0</v>
      </c>
      <c r="Q180" s="50">
        <v>0.0</v>
      </c>
      <c r="R180" s="50">
        <v>0.0</v>
      </c>
      <c r="S180" s="50">
        <v>0.0</v>
      </c>
      <c r="T180" s="46">
        <v>0.0</v>
      </c>
      <c r="U180" s="47">
        <f t="shared" si="7"/>
        <v>0</v>
      </c>
      <c r="V180" s="49">
        <v>0.0</v>
      </c>
      <c r="W180" s="50">
        <v>6.0</v>
      </c>
      <c r="X180" s="50">
        <v>0.0</v>
      </c>
      <c r="Y180" s="50">
        <v>0.0</v>
      </c>
      <c r="Z180" s="50">
        <v>0.0</v>
      </c>
      <c r="AA180" s="46">
        <v>0.0</v>
      </c>
      <c r="AB180" s="47">
        <f t="shared" si="8"/>
        <v>6</v>
      </c>
      <c r="AC180" s="49">
        <f t="shared" ref="AC180:AF180" si="371">SUM(H180+O180+V180)</f>
        <v>10</v>
      </c>
      <c r="AD180" s="49">
        <f t="shared" si="371"/>
        <v>6</v>
      </c>
      <c r="AE180" s="49">
        <f t="shared" si="371"/>
        <v>0</v>
      </c>
      <c r="AF180" s="49">
        <f t="shared" si="371"/>
        <v>0</v>
      </c>
      <c r="AG180" s="50">
        <f t="shared" si="10"/>
        <v>16</v>
      </c>
      <c r="AH180" s="50">
        <f t="shared" ref="AH180:AI180" si="372">SUM(L180+S180+Z180)</f>
        <v>0</v>
      </c>
      <c r="AI180" s="50">
        <f t="shared" si="372"/>
        <v>0</v>
      </c>
      <c r="AJ180" s="51">
        <f t="shared" si="12"/>
        <v>0</v>
      </c>
      <c r="AK180" s="51">
        <f>ROUNDDOWN(IF(AJ180&gt;(0.25*(SUM(AG180:AI180))),(0.25*(SUM(AG180:AI180))),AJ180))</f>
        <v>0</v>
      </c>
      <c r="AL180" s="50">
        <f t="shared" si="14"/>
        <v>16</v>
      </c>
      <c r="AM180" s="46">
        <v>1.5</v>
      </c>
      <c r="AN180" s="50">
        <f t="shared" si="15"/>
        <v>17.5</v>
      </c>
      <c r="AO180" s="52">
        <v>0.0</v>
      </c>
      <c r="AP180" s="53">
        <f t="shared" si="16"/>
        <v>17.5</v>
      </c>
      <c r="AQ180" s="54"/>
      <c r="AR180" s="2"/>
      <c r="AS180" s="55"/>
    </row>
    <row r="181" ht="14.25" customHeight="1">
      <c r="A181" s="25"/>
      <c r="B181" s="71" t="s">
        <v>53</v>
      </c>
      <c r="C181" s="76" t="s">
        <v>238</v>
      </c>
      <c r="D181" s="28">
        <f t="shared" si="61"/>
        <v>19</v>
      </c>
      <c r="E181" s="29">
        <f t="shared" si="203"/>
        <v>26</v>
      </c>
      <c r="F181" s="29">
        <v>25.5</v>
      </c>
      <c r="G181" s="30">
        <f t="shared" si="5"/>
        <v>0.5</v>
      </c>
      <c r="H181" s="64">
        <v>0.0</v>
      </c>
      <c r="I181" s="61">
        <v>8.0</v>
      </c>
      <c r="J181" s="61">
        <v>0.0</v>
      </c>
      <c r="K181" s="61">
        <v>0.0</v>
      </c>
      <c r="L181" s="61">
        <v>0.0</v>
      </c>
      <c r="M181" s="32">
        <v>0.0</v>
      </c>
      <c r="N181" s="33">
        <f t="shared" si="6"/>
        <v>8</v>
      </c>
      <c r="O181" s="60">
        <v>0.0</v>
      </c>
      <c r="P181" s="61">
        <v>0.0</v>
      </c>
      <c r="Q181" s="61">
        <v>0.0</v>
      </c>
      <c r="R181" s="61">
        <v>0.0</v>
      </c>
      <c r="S181" s="61">
        <v>0.0</v>
      </c>
      <c r="T181" s="32">
        <v>0.0</v>
      </c>
      <c r="U181" s="33">
        <f t="shared" si="7"/>
        <v>0</v>
      </c>
      <c r="V181" s="60">
        <v>11.0</v>
      </c>
      <c r="W181" s="61">
        <v>0.0</v>
      </c>
      <c r="X181" s="61">
        <v>0.0</v>
      </c>
      <c r="Y181" s="61">
        <v>0.0</v>
      </c>
      <c r="Z181" s="61">
        <v>0.0</v>
      </c>
      <c r="AA181" s="32">
        <v>0.0</v>
      </c>
      <c r="AB181" s="33">
        <f t="shared" si="8"/>
        <v>11</v>
      </c>
      <c r="AC181" s="60">
        <f t="shared" ref="AC181:AF181" si="373">SUM(H181+O181+V181)</f>
        <v>11</v>
      </c>
      <c r="AD181" s="60">
        <f t="shared" si="373"/>
        <v>8</v>
      </c>
      <c r="AE181" s="60">
        <f t="shared" si="373"/>
        <v>0</v>
      </c>
      <c r="AF181" s="60">
        <f t="shared" si="373"/>
        <v>0</v>
      </c>
      <c r="AG181" s="61">
        <f t="shared" si="10"/>
        <v>19</v>
      </c>
      <c r="AH181" s="61">
        <f t="shared" ref="AH181:AI181" si="374">SUM(L181+S181+Z181)</f>
        <v>0</v>
      </c>
      <c r="AI181" s="61">
        <f t="shared" si="374"/>
        <v>0</v>
      </c>
      <c r="AJ181" s="62">
        <f t="shared" si="12"/>
        <v>0</v>
      </c>
      <c r="AK181" s="62">
        <f t="shared" ref="AK181:AK203" si="377">IF(AJ181&gt;(0.25*(SUM(AG181:AI181))),(0.25*(SUM(AG181:AI181))),AJ181)</f>
        <v>0</v>
      </c>
      <c r="AL181" s="61">
        <f t="shared" si="14"/>
        <v>19</v>
      </c>
      <c r="AM181" s="32">
        <v>0.0</v>
      </c>
      <c r="AN181" s="61">
        <f t="shared" si="15"/>
        <v>19</v>
      </c>
      <c r="AO181" s="36">
        <v>0.0</v>
      </c>
      <c r="AP181" s="63">
        <f t="shared" si="16"/>
        <v>19</v>
      </c>
      <c r="AQ181" s="64"/>
      <c r="AR181" s="2"/>
      <c r="AS181" s="39"/>
    </row>
    <row r="182" ht="14.25" customHeight="1">
      <c r="A182" s="25"/>
      <c r="B182" s="73" t="s">
        <v>51</v>
      </c>
      <c r="C182" s="84" t="s">
        <v>239</v>
      </c>
      <c r="D182" s="42">
        <f t="shared" si="61"/>
        <v>17</v>
      </c>
      <c r="E182" s="43">
        <f>D182+(ROUNDUP(SUM(H182:L182)/3))+(ROUNDUP(SUM(O182:S182)/3))+(ROUNDUP(SUM(V182:Z182)/3))+1</f>
        <v>23</v>
      </c>
      <c r="F182" s="43">
        <v>21.5</v>
      </c>
      <c r="G182" s="44">
        <f t="shared" si="5"/>
        <v>1.5</v>
      </c>
      <c r="H182" s="54">
        <v>2.0</v>
      </c>
      <c r="I182" s="50">
        <v>2.0</v>
      </c>
      <c r="J182" s="50">
        <v>0.0</v>
      </c>
      <c r="K182" s="50">
        <v>0.0</v>
      </c>
      <c r="L182" s="50">
        <v>2.0</v>
      </c>
      <c r="M182" s="46">
        <v>0.0</v>
      </c>
      <c r="N182" s="47">
        <f t="shared" si="6"/>
        <v>6</v>
      </c>
      <c r="O182" s="49">
        <v>3.0</v>
      </c>
      <c r="P182" s="50">
        <v>6.0</v>
      </c>
      <c r="Q182" s="50">
        <v>0.0</v>
      </c>
      <c r="R182" s="50">
        <v>0.0</v>
      </c>
      <c r="S182" s="50">
        <v>0.0</v>
      </c>
      <c r="T182" s="46">
        <v>0.0</v>
      </c>
      <c r="U182" s="47">
        <f t="shared" si="7"/>
        <v>9</v>
      </c>
      <c r="V182" s="49">
        <v>0.0</v>
      </c>
      <c r="W182" s="50">
        <v>0.0</v>
      </c>
      <c r="X182" s="50">
        <v>0.0</v>
      </c>
      <c r="Y182" s="50">
        <v>0.0</v>
      </c>
      <c r="Z182" s="50">
        <v>0.0</v>
      </c>
      <c r="AA182" s="66">
        <v>2.0</v>
      </c>
      <c r="AB182" s="47">
        <f t="shared" si="8"/>
        <v>2</v>
      </c>
      <c r="AC182" s="49">
        <f t="shared" ref="AC182:AF182" si="375">SUM(H182+O182+V182)</f>
        <v>5</v>
      </c>
      <c r="AD182" s="49">
        <f t="shared" si="375"/>
        <v>8</v>
      </c>
      <c r="AE182" s="49">
        <f t="shared" si="375"/>
        <v>0</v>
      </c>
      <c r="AF182" s="49">
        <f t="shared" si="375"/>
        <v>0</v>
      </c>
      <c r="AG182" s="50">
        <f t="shared" si="10"/>
        <v>13</v>
      </c>
      <c r="AH182" s="50">
        <f t="shared" ref="AH182:AI182" si="376">SUM(L182+S182+Z182)</f>
        <v>2</v>
      </c>
      <c r="AI182" s="50">
        <f t="shared" si="376"/>
        <v>2</v>
      </c>
      <c r="AJ182" s="51">
        <f t="shared" si="12"/>
        <v>4</v>
      </c>
      <c r="AK182" s="51">
        <f t="shared" si="377"/>
        <v>4</v>
      </c>
      <c r="AL182" s="50">
        <f t="shared" si="14"/>
        <v>17</v>
      </c>
      <c r="AM182" s="46">
        <v>0.0</v>
      </c>
      <c r="AN182" s="50">
        <f t="shared" si="15"/>
        <v>17</v>
      </c>
      <c r="AO182" s="52">
        <v>0.0</v>
      </c>
      <c r="AP182" s="53">
        <f t="shared" si="16"/>
        <v>17</v>
      </c>
      <c r="AQ182" s="54"/>
      <c r="AR182" s="2"/>
      <c r="AS182" s="55"/>
    </row>
    <row r="183" ht="14.25" customHeight="1">
      <c r="A183" s="25"/>
      <c r="B183" s="71" t="s">
        <v>61</v>
      </c>
      <c r="C183" s="76" t="s">
        <v>240</v>
      </c>
      <c r="D183" s="28">
        <f t="shared" si="61"/>
        <v>15</v>
      </c>
      <c r="E183" s="29">
        <f t="shared" ref="E183:E205" si="380">D183+(ROUNDUP(SUM(H183:L183)/3))+(ROUNDUP(SUM(O183:S183)/3))+(ROUNDUP(SUM(V183:Z183)/3))</f>
        <v>20</v>
      </c>
      <c r="F183" s="29">
        <v>26.0</v>
      </c>
      <c r="G183" s="30">
        <f t="shared" si="5"/>
        <v>-6</v>
      </c>
      <c r="H183" s="64">
        <v>0.0</v>
      </c>
      <c r="I183" s="61">
        <v>0.0</v>
      </c>
      <c r="J183" s="61">
        <v>0.0</v>
      </c>
      <c r="K183" s="61">
        <v>0.0</v>
      </c>
      <c r="L183" s="61">
        <v>0.0</v>
      </c>
      <c r="M183" s="32">
        <v>0.0</v>
      </c>
      <c r="N183" s="33">
        <f t="shared" si="6"/>
        <v>0</v>
      </c>
      <c r="O183" s="60">
        <v>6.0</v>
      </c>
      <c r="P183" s="61">
        <v>0.0</v>
      </c>
      <c r="Q183" s="61">
        <v>0.0</v>
      </c>
      <c r="R183" s="61">
        <v>0.0</v>
      </c>
      <c r="S183" s="61">
        <v>0.0</v>
      </c>
      <c r="T183" s="32">
        <v>0.0</v>
      </c>
      <c r="U183" s="33">
        <f t="shared" si="7"/>
        <v>6</v>
      </c>
      <c r="V183" s="60">
        <v>0.0</v>
      </c>
      <c r="W183" s="85">
        <v>9.0</v>
      </c>
      <c r="X183" s="61">
        <v>0.0</v>
      </c>
      <c r="Y183" s="61">
        <v>0.0</v>
      </c>
      <c r="Z183" s="61">
        <v>0.0</v>
      </c>
      <c r="AA183" s="32">
        <v>0.0</v>
      </c>
      <c r="AB183" s="33">
        <f t="shared" si="8"/>
        <v>9</v>
      </c>
      <c r="AC183" s="60">
        <f t="shared" ref="AC183:AF183" si="378">SUM(H183+O183+V183)</f>
        <v>6</v>
      </c>
      <c r="AD183" s="60">
        <f t="shared" si="378"/>
        <v>9</v>
      </c>
      <c r="AE183" s="60">
        <f t="shared" si="378"/>
        <v>0</v>
      </c>
      <c r="AF183" s="60">
        <f t="shared" si="378"/>
        <v>0</v>
      </c>
      <c r="AG183" s="61">
        <f t="shared" si="10"/>
        <v>15</v>
      </c>
      <c r="AH183" s="61">
        <f t="shared" ref="AH183:AI183" si="379">SUM(L183+S183+Z183)</f>
        <v>0</v>
      </c>
      <c r="AI183" s="61">
        <f t="shared" si="379"/>
        <v>0</v>
      </c>
      <c r="AJ183" s="62">
        <f t="shared" si="12"/>
        <v>0</v>
      </c>
      <c r="AK183" s="62">
        <f t="shared" si="377"/>
        <v>0</v>
      </c>
      <c r="AL183" s="61">
        <f t="shared" si="14"/>
        <v>15</v>
      </c>
      <c r="AM183" s="57">
        <f>IFERROR(VLOOKUP(C183,Coord_disc_2018!$A:$B,2,0),0)</f>
        <v>0</v>
      </c>
      <c r="AN183" s="61">
        <f t="shared" si="15"/>
        <v>15</v>
      </c>
      <c r="AO183" s="78">
        <f>IFERROR(18*VLOOKUP(C183,'Conversão_2019'!$B:$G,6,0),0)</f>
        <v>0</v>
      </c>
      <c r="AP183" s="63">
        <f t="shared" si="16"/>
        <v>15</v>
      </c>
      <c r="AQ183" s="64"/>
      <c r="AR183" s="2"/>
      <c r="AS183" s="39"/>
    </row>
    <row r="184" ht="14.25" customHeight="1">
      <c r="A184" s="25"/>
      <c r="B184" s="73" t="s">
        <v>48</v>
      </c>
      <c r="C184" s="84" t="s">
        <v>241</v>
      </c>
      <c r="D184" s="42">
        <f t="shared" si="61"/>
        <v>17</v>
      </c>
      <c r="E184" s="43">
        <f t="shared" si="380"/>
        <v>23</v>
      </c>
      <c r="F184" s="43">
        <v>25.0</v>
      </c>
      <c r="G184" s="44">
        <f t="shared" si="5"/>
        <v>-2</v>
      </c>
      <c r="H184" s="54">
        <v>0.0</v>
      </c>
      <c r="I184" s="50">
        <v>0.0</v>
      </c>
      <c r="J184" s="50">
        <v>0.0</v>
      </c>
      <c r="K184" s="50">
        <v>0.0</v>
      </c>
      <c r="L184" s="50">
        <v>0.0</v>
      </c>
      <c r="M184" s="46">
        <v>0.0</v>
      </c>
      <c r="N184" s="47">
        <f t="shared" si="6"/>
        <v>0</v>
      </c>
      <c r="O184" s="49">
        <v>9.0</v>
      </c>
      <c r="P184" s="50">
        <v>0.0</v>
      </c>
      <c r="Q184" s="50">
        <v>0.0</v>
      </c>
      <c r="R184" s="50">
        <v>0.0</v>
      </c>
      <c r="S184" s="50">
        <v>0.0</v>
      </c>
      <c r="T184" s="46">
        <v>0.0</v>
      </c>
      <c r="U184" s="47">
        <f t="shared" si="7"/>
        <v>9</v>
      </c>
      <c r="V184" s="49">
        <v>0.0</v>
      </c>
      <c r="W184" s="50">
        <v>8.0</v>
      </c>
      <c r="X184" s="50">
        <v>0.0</v>
      </c>
      <c r="Y184" s="50">
        <v>0.0</v>
      </c>
      <c r="Z184" s="50">
        <v>0.0</v>
      </c>
      <c r="AA184" s="46">
        <v>0.0</v>
      </c>
      <c r="AB184" s="47">
        <f t="shared" si="8"/>
        <v>8</v>
      </c>
      <c r="AC184" s="49">
        <f t="shared" ref="AC184:AF184" si="381">SUM(H184+O184+V184)</f>
        <v>9</v>
      </c>
      <c r="AD184" s="49">
        <f t="shared" si="381"/>
        <v>8</v>
      </c>
      <c r="AE184" s="49">
        <f t="shared" si="381"/>
        <v>0</v>
      </c>
      <c r="AF184" s="49">
        <f t="shared" si="381"/>
        <v>0</v>
      </c>
      <c r="AG184" s="50">
        <f t="shared" si="10"/>
        <v>17</v>
      </c>
      <c r="AH184" s="50">
        <f t="shared" ref="AH184:AI184" si="382">SUM(L184+S184+Z184)</f>
        <v>0</v>
      </c>
      <c r="AI184" s="50">
        <f t="shared" si="382"/>
        <v>0</v>
      </c>
      <c r="AJ184" s="51">
        <f t="shared" si="12"/>
        <v>0</v>
      </c>
      <c r="AK184" s="51">
        <f t="shared" si="377"/>
        <v>0</v>
      </c>
      <c r="AL184" s="50">
        <f t="shared" si="14"/>
        <v>17</v>
      </c>
      <c r="AM184" s="46">
        <v>0.0</v>
      </c>
      <c r="AN184" s="50">
        <f t="shared" si="15"/>
        <v>17</v>
      </c>
      <c r="AO184" s="52">
        <v>0.0</v>
      </c>
      <c r="AP184" s="53">
        <f t="shared" si="16"/>
        <v>17</v>
      </c>
      <c r="AQ184" s="54"/>
      <c r="AR184" s="2"/>
      <c r="AS184" s="55"/>
    </row>
    <row r="185" ht="14.25" customHeight="1">
      <c r="A185" s="25"/>
      <c r="B185" s="71" t="s">
        <v>61</v>
      </c>
      <c r="C185" s="76" t="s">
        <v>242</v>
      </c>
      <c r="D185" s="28">
        <f t="shared" si="61"/>
        <v>0</v>
      </c>
      <c r="E185" s="29">
        <f t="shared" si="380"/>
        <v>0</v>
      </c>
      <c r="F185" s="29">
        <v>48.0</v>
      </c>
      <c r="G185" s="30">
        <f t="shared" si="5"/>
        <v>-48</v>
      </c>
      <c r="H185" s="70">
        <v>0.0</v>
      </c>
      <c r="I185" s="58">
        <v>0.0</v>
      </c>
      <c r="J185" s="58">
        <v>0.0</v>
      </c>
      <c r="K185" s="58">
        <v>0.0</v>
      </c>
      <c r="L185" s="58">
        <v>0.0</v>
      </c>
      <c r="M185" s="32">
        <v>0.0</v>
      </c>
      <c r="N185" s="33">
        <f t="shared" si="6"/>
        <v>0</v>
      </c>
      <c r="O185" s="59">
        <v>0.0</v>
      </c>
      <c r="P185" s="58">
        <v>0.0</v>
      </c>
      <c r="Q185" s="58">
        <v>0.0</v>
      </c>
      <c r="R185" s="58">
        <v>0.0</v>
      </c>
      <c r="S185" s="58">
        <v>0.0</v>
      </c>
      <c r="T185" s="32">
        <v>0.0</v>
      </c>
      <c r="U185" s="33">
        <f t="shared" si="7"/>
        <v>0</v>
      </c>
      <c r="V185" s="59">
        <v>0.0</v>
      </c>
      <c r="W185" s="58">
        <v>0.0</v>
      </c>
      <c r="X185" s="58">
        <v>0.0</v>
      </c>
      <c r="Y185" s="58">
        <v>0.0</v>
      </c>
      <c r="Z185" s="58">
        <v>0.0</v>
      </c>
      <c r="AA185" s="32">
        <v>0.0</v>
      </c>
      <c r="AB185" s="33">
        <f t="shared" si="8"/>
        <v>0</v>
      </c>
      <c r="AC185" s="60">
        <f t="shared" ref="AC185:AF185" si="383">SUM(H185+O185+V185)</f>
        <v>0</v>
      </c>
      <c r="AD185" s="60">
        <f t="shared" si="383"/>
        <v>0</v>
      </c>
      <c r="AE185" s="60">
        <f t="shared" si="383"/>
        <v>0</v>
      </c>
      <c r="AF185" s="60">
        <f t="shared" si="383"/>
        <v>0</v>
      </c>
      <c r="AG185" s="61">
        <f t="shared" si="10"/>
        <v>0</v>
      </c>
      <c r="AH185" s="61">
        <f t="shared" ref="AH185:AI185" si="384">SUM(L185+S185+Z185)</f>
        <v>0</v>
      </c>
      <c r="AI185" s="61">
        <f t="shared" si="384"/>
        <v>0</v>
      </c>
      <c r="AJ185" s="62">
        <f t="shared" si="12"/>
        <v>0</v>
      </c>
      <c r="AK185" s="62">
        <f t="shared" si="377"/>
        <v>0</v>
      </c>
      <c r="AL185" s="61">
        <f t="shared" si="14"/>
        <v>0</v>
      </c>
      <c r="AM185" s="57">
        <f>IFERROR(VLOOKUP(C185,Coord_disc_2018!$A:$B,2,0),0)</f>
        <v>0</v>
      </c>
      <c r="AN185" s="61">
        <f t="shared" si="15"/>
        <v>0</v>
      </c>
      <c r="AO185" s="78">
        <f>IFERROR(18*VLOOKUP(C185,'Conversão_2019'!$B:$G,6,0),0)</f>
        <v>0</v>
      </c>
      <c r="AP185" s="63">
        <f t="shared" si="16"/>
        <v>0</v>
      </c>
      <c r="AQ185" s="38" t="s">
        <v>50</v>
      </c>
      <c r="AR185" s="2"/>
      <c r="AS185" s="39"/>
    </row>
    <row r="186" ht="14.25" customHeight="1">
      <c r="A186" s="25"/>
      <c r="B186" s="73" t="s">
        <v>51</v>
      </c>
      <c r="C186" s="84" t="s">
        <v>243</v>
      </c>
      <c r="D186" s="42">
        <f t="shared" si="61"/>
        <v>17</v>
      </c>
      <c r="E186" s="43">
        <f t="shared" si="380"/>
        <v>23</v>
      </c>
      <c r="F186" s="43">
        <v>20.0</v>
      </c>
      <c r="G186" s="44">
        <f t="shared" si="5"/>
        <v>3</v>
      </c>
      <c r="H186" s="54">
        <v>0.0</v>
      </c>
      <c r="I186" s="50">
        <v>8.0</v>
      </c>
      <c r="J186" s="50">
        <v>0.0</v>
      </c>
      <c r="K186" s="50">
        <v>0.0</v>
      </c>
      <c r="L186" s="50">
        <v>0.0</v>
      </c>
      <c r="M186" s="46">
        <v>0.0</v>
      </c>
      <c r="N186" s="47">
        <f t="shared" si="6"/>
        <v>8</v>
      </c>
      <c r="O186" s="49">
        <v>0.0</v>
      </c>
      <c r="P186" s="50">
        <v>0.0</v>
      </c>
      <c r="Q186" s="50">
        <v>0.0</v>
      </c>
      <c r="R186" s="50">
        <v>0.0</v>
      </c>
      <c r="S186" s="50">
        <v>0.0</v>
      </c>
      <c r="T186" s="46">
        <v>0.0</v>
      </c>
      <c r="U186" s="47">
        <f t="shared" si="7"/>
        <v>0</v>
      </c>
      <c r="V186" s="49">
        <v>0.0</v>
      </c>
      <c r="W186" s="50">
        <v>0.0</v>
      </c>
      <c r="X186" s="50">
        <v>5.0</v>
      </c>
      <c r="Y186" s="50">
        <v>0.0</v>
      </c>
      <c r="Z186" s="68">
        <v>4.0</v>
      </c>
      <c r="AA186" s="46">
        <v>0.0</v>
      </c>
      <c r="AB186" s="47">
        <f t="shared" si="8"/>
        <v>9</v>
      </c>
      <c r="AC186" s="49">
        <f t="shared" ref="AC186:AF186" si="385">SUM(H186+O186+V186)</f>
        <v>0</v>
      </c>
      <c r="AD186" s="49">
        <f t="shared" si="385"/>
        <v>8</v>
      </c>
      <c r="AE186" s="49">
        <f t="shared" si="385"/>
        <v>5</v>
      </c>
      <c r="AF186" s="49">
        <f t="shared" si="385"/>
        <v>0</v>
      </c>
      <c r="AG186" s="50">
        <f t="shared" si="10"/>
        <v>13</v>
      </c>
      <c r="AH186" s="50">
        <f t="shared" ref="AH186:AI186" si="386">SUM(L186+S186+Z186)</f>
        <v>4</v>
      </c>
      <c r="AI186" s="50">
        <f t="shared" si="386"/>
        <v>0</v>
      </c>
      <c r="AJ186" s="51">
        <f t="shared" si="12"/>
        <v>4</v>
      </c>
      <c r="AK186" s="51">
        <f t="shared" si="377"/>
        <v>4</v>
      </c>
      <c r="AL186" s="50">
        <f t="shared" si="14"/>
        <v>17</v>
      </c>
      <c r="AM186" s="46">
        <v>0.0</v>
      </c>
      <c r="AN186" s="50">
        <f t="shared" si="15"/>
        <v>17</v>
      </c>
      <c r="AO186" s="52">
        <v>0.0</v>
      </c>
      <c r="AP186" s="53">
        <f t="shared" si="16"/>
        <v>17</v>
      </c>
      <c r="AQ186" s="54"/>
      <c r="AR186" s="2"/>
      <c r="AS186" s="55"/>
    </row>
    <row r="187" ht="14.25" customHeight="1">
      <c r="A187" s="25"/>
      <c r="B187" s="71" t="s">
        <v>48</v>
      </c>
      <c r="C187" s="72" t="s">
        <v>244</v>
      </c>
      <c r="D187" s="28">
        <f t="shared" si="61"/>
        <v>17</v>
      </c>
      <c r="E187" s="29">
        <f t="shared" si="380"/>
        <v>24</v>
      </c>
      <c r="F187" s="29">
        <v>26.0</v>
      </c>
      <c r="G187" s="30">
        <f t="shared" si="5"/>
        <v>-2</v>
      </c>
      <c r="H187" s="64">
        <v>0.0</v>
      </c>
      <c r="I187" s="61">
        <v>7.0</v>
      </c>
      <c r="J187" s="61">
        <v>0.0</v>
      </c>
      <c r="K187" s="61">
        <v>0.0</v>
      </c>
      <c r="L187" s="61">
        <v>0.0</v>
      </c>
      <c r="M187" s="32">
        <v>0.0</v>
      </c>
      <c r="N187" s="33">
        <f t="shared" si="6"/>
        <v>7</v>
      </c>
      <c r="O187" s="60">
        <v>6.0</v>
      </c>
      <c r="P187" s="61">
        <v>4.0</v>
      </c>
      <c r="Q187" s="61">
        <v>0.0</v>
      </c>
      <c r="R187" s="61">
        <v>0.0</v>
      </c>
      <c r="S187" s="61">
        <v>0.0</v>
      </c>
      <c r="T187" s="32">
        <v>0.0</v>
      </c>
      <c r="U187" s="33">
        <f t="shared" si="7"/>
        <v>10</v>
      </c>
      <c r="V187" s="60">
        <v>0.0</v>
      </c>
      <c r="W187" s="61">
        <v>0.0</v>
      </c>
      <c r="X187" s="61">
        <v>0.0</v>
      </c>
      <c r="Y187" s="61">
        <v>0.0</v>
      </c>
      <c r="Z187" s="61">
        <v>0.0</v>
      </c>
      <c r="AA187" s="32">
        <v>0.0</v>
      </c>
      <c r="AB187" s="33">
        <f t="shared" si="8"/>
        <v>0</v>
      </c>
      <c r="AC187" s="60">
        <f t="shared" ref="AC187:AF187" si="387">SUM(H187+O187+V187)</f>
        <v>6</v>
      </c>
      <c r="AD187" s="60">
        <f t="shared" si="387"/>
        <v>11</v>
      </c>
      <c r="AE187" s="60">
        <f t="shared" si="387"/>
        <v>0</v>
      </c>
      <c r="AF187" s="60">
        <f t="shared" si="387"/>
        <v>0</v>
      </c>
      <c r="AG187" s="61">
        <f t="shared" si="10"/>
        <v>17</v>
      </c>
      <c r="AH187" s="61">
        <f t="shared" ref="AH187:AI187" si="388">SUM(L187+S187+Z187)</f>
        <v>0</v>
      </c>
      <c r="AI187" s="61">
        <f t="shared" si="388"/>
        <v>0</v>
      </c>
      <c r="AJ187" s="62">
        <f t="shared" si="12"/>
        <v>0</v>
      </c>
      <c r="AK187" s="62">
        <f t="shared" si="377"/>
        <v>0</v>
      </c>
      <c r="AL187" s="61">
        <f t="shared" si="14"/>
        <v>17</v>
      </c>
      <c r="AM187" s="32">
        <v>0.0</v>
      </c>
      <c r="AN187" s="61">
        <f t="shared" si="15"/>
        <v>17</v>
      </c>
      <c r="AO187" s="36">
        <v>0.0</v>
      </c>
      <c r="AP187" s="63">
        <f t="shared" si="16"/>
        <v>17</v>
      </c>
      <c r="AQ187" s="64"/>
      <c r="AR187" s="2"/>
      <c r="AS187" s="39"/>
    </row>
    <row r="188" ht="14.25" customHeight="1">
      <c r="A188" s="25"/>
      <c r="B188" s="73" t="s">
        <v>55</v>
      </c>
      <c r="C188" s="77" t="s">
        <v>245</v>
      </c>
      <c r="D188" s="42">
        <f t="shared" si="61"/>
        <v>16</v>
      </c>
      <c r="E188" s="43">
        <f t="shared" si="380"/>
        <v>22</v>
      </c>
      <c r="F188" s="44">
        <v>22.0</v>
      </c>
      <c r="G188" s="44">
        <f t="shared" si="5"/>
        <v>0</v>
      </c>
      <c r="H188" s="67">
        <v>0.0</v>
      </c>
      <c r="I188" s="45">
        <v>4.0</v>
      </c>
      <c r="J188" s="45">
        <v>0.0</v>
      </c>
      <c r="K188" s="45">
        <v>0.0</v>
      </c>
      <c r="L188" s="45">
        <v>0.0</v>
      </c>
      <c r="M188" s="46">
        <v>0.0</v>
      </c>
      <c r="N188" s="47">
        <f t="shared" si="6"/>
        <v>4</v>
      </c>
      <c r="O188" s="48">
        <v>0.0</v>
      </c>
      <c r="P188" s="45">
        <v>6.0</v>
      </c>
      <c r="Q188" s="45">
        <v>0.0</v>
      </c>
      <c r="R188" s="45">
        <v>0.0</v>
      </c>
      <c r="S188" s="45">
        <v>0.0</v>
      </c>
      <c r="T188" s="46">
        <v>0.0</v>
      </c>
      <c r="U188" s="47">
        <f t="shared" si="7"/>
        <v>6</v>
      </c>
      <c r="V188" s="48">
        <v>6.0</v>
      </c>
      <c r="W188" s="45">
        <v>0.0</v>
      </c>
      <c r="X188" s="45">
        <v>0.0</v>
      </c>
      <c r="Y188" s="45">
        <v>0.0</v>
      </c>
      <c r="Z188" s="45">
        <v>0.0</v>
      </c>
      <c r="AA188" s="46">
        <v>0.0</v>
      </c>
      <c r="AB188" s="47">
        <f t="shared" si="8"/>
        <v>6</v>
      </c>
      <c r="AC188" s="49">
        <f t="shared" ref="AC188:AF188" si="389">SUM(H188+O188+V188)</f>
        <v>6</v>
      </c>
      <c r="AD188" s="49">
        <f t="shared" si="389"/>
        <v>10</v>
      </c>
      <c r="AE188" s="49">
        <f t="shared" si="389"/>
        <v>0</v>
      </c>
      <c r="AF188" s="49">
        <f t="shared" si="389"/>
        <v>0</v>
      </c>
      <c r="AG188" s="50">
        <f t="shared" si="10"/>
        <v>16</v>
      </c>
      <c r="AH188" s="50">
        <f t="shared" ref="AH188:AI188" si="390">SUM(L188+S188+Z188)</f>
        <v>0</v>
      </c>
      <c r="AI188" s="50">
        <f t="shared" si="390"/>
        <v>0</v>
      </c>
      <c r="AJ188" s="51">
        <f t="shared" si="12"/>
        <v>0</v>
      </c>
      <c r="AK188" s="51">
        <f t="shared" si="377"/>
        <v>0</v>
      </c>
      <c r="AL188" s="50">
        <f t="shared" si="14"/>
        <v>16</v>
      </c>
      <c r="AM188" s="66">
        <v>0.0</v>
      </c>
      <c r="AN188" s="50">
        <f t="shared" si="15"/>
        <v>16</v>
      </c>
      <c r="AO188" s="52">
        <v>0.0</v>
      </c>
      <c r="AP188" s="53">
        <f t="shared" si="16"/>
        <v>16</v>
      </c>
      <c r="AQ188" s="54"/>
      <c r="AR188" s="2"/>
      <c r="AS188" s="3"/>
    </row>
    <row r="189" ht="14.25" customHeight="1">
      <c r="A189" s="25"/>
      <c r="B189" s="71" t="s">
        <v>55</v>
      </c>
      <c r="C189" s="76" t="s">
        <v>246</v>
      </c>
      <c r="D189" s="28">
        <f t="shared" si="61"/>
        <v>3</v>
      </c>
      <c r="E189" s="29">
        <f t="shared" si="380"/>
        <v>4</v>
      </c>
      <c r="F189" s="30">
        <v>2.0</v>
      </c>
      <c r="G189" s="30">
        <f t="shared" si="5"/>
        <v>2</v>
      </c>
      <c r="H189" s="70">
        <v>0.0</v>
      </c>
      <c r="I189" s="58">
        <v>0.0</v>
      </c>
      <c r="J189" s="58">
        <v>0.0</v>
      </c>
      <c r="K189" s="58">
        <v>0.0</v>
      </c>
      <c r="L189" s="58">
        <v>0.0</v>
      </c>
      <c r="M189" s="32">
        <v>0.0</v>
      </c>
      <c r="N189" s="33">
        <f t="shared" si="6"/>
        <v>0</v>
      </c>
      <c r="O189" s="59">
        <v>0.0</v>
      </c>
      <c r="P189" s="58">
        <v>0.0</v>
      </c>
      <c r="Q189" s="58">
        <v>0.0</v>
      </c>
      <c r="R189" s="58">
        <v>0.0</v>
      </c>
      <c r="S189" s="58">
        <v>0.0</v>
      </c>
      <c r="T189" s="32">
        <v>0.0</v>
      </c>
      <c r="U189" s="33">
        <f t="shared" si="7"/>
        <v>0</v>
      </c>
      <c r="V189" s="59">
        <v>3.0</v>
      </c>
      <c r="W189" s="58">
        <v>0.0</v>
      </c>
      <c r="X189" s="58">
        <v>0.0</v>
      </c>
      <c r="Y189" s="58">
        <v>0.0</v>
      </c>
      <c r="Z189" s="58">
        <v>0.0</v>
      </c>
      <c r="AA189" s="32">
        <v>0.0</v>
      </c>
      <c r="AB189" s="33">
        <f t="shared" si="8"/>
        <v>3</v>
      </c>
      <c r="AC189" s="60">
        <f t="shared" ref="AC189:AF189" si="391">SUM(H189+O189+V189)</f>
        <v>3</v>
      </c>
      <c r="AD189" s="60">
        <f t="shared" si="391"/>
        <v>0</v>
      </c>
      <c r="AE189" s="60">
        <f t="shared" si="391"/>
        <v>0</v>
      </c>
      <c r="AF189" s="60">
        <f t="shared" si="391"/>
        <v>0</v>
      </c>
      <c r="AG189" s="61">
        <f t="shared" si="10"/>
        <v>3</v>
      </c>
      <c r="AH189" s="61">
        <f t="shared" ref="AH189:AI189" si="392">SUM(L189+S189+Z189)</f>
        <v>0</v>
      </c>
      <c r="AI189" s="61">
        <f t="shared" si="392"/>
        <v>0</v>
      </c>
      <c r="AJ189" s="62">
        <f t="shared" si="12"/>
        <v>0</v>
      </c>
      <c r="AK189" s="62">
        <f t="shared" si="377"/>
        <v>0</v>
      </c>
      <c r="AL189" s="61">
        <f t="shared" si="14"/>
        <v>3</v>
      </c>
      <c r="AM189" s="57">
        <v>0.0</v>
      </c>
      <c r="AN189" s="61">
        <f t="shared" si="15"/>
        <v>3</v>
      </c>
      <c r="AO189" s="36">
        <v>0.0</v>
      </c>
      <c r="AP189" s="63">
        <f t="shared" si="16"/>
        <v>3</v>
      </c>
      <c r="AQ189" s="64"/>
      <c r="AR189" s="2"/>
      <c r="AS189" s="3"/>
    </row>
    <row r="190" ht="14.25" customHeight="1">
      <c r="A190" s="25"/>
      <c r="B190" s="73" t="s">
        <v>61</v>
      </c>
      <c r="C190" s="77" t="s">
        <v>247</v>
      </c>
      <c r="D190" s="42">
        <f t="shared" si="61"/>
        <v>16</v>
      </c>
      <c r="E190" s="43">
        <f t="shared" si="380"/>
        <v>22</v>
      </c>
      <c r="F190" s="44">
        <v>-4.4</v>
      </c>
      <c r="G190" s="44">
        <f t="shared" si="5"/>
        <v>26.4</v>
      </c>
      <c r="H190" s="54">
        <v>0.0</v>
      </c>
      <c r="I190" s="50">
        <v>0.0</v>
      </c>
      <c r="J190" s="50">
        <v>0.0</v>
      </c>
      <c r="K190" s="50">
        <v>0.0</v>
      </c>
      <c r="L190" s="50">
        <v>0.0</v>
      </c>
      <c r="M190" s="46">
        <v>0.0</v>
      </c>
      <c r="N190" s="47">
        <f t="shared" si="6"/>
        <v>0</v>
      </c>
      <c r="O190" s="49">
        <v>0.0</v>
      </c>
      <c r="P190" s="50">
        <v>4.0</v>
      </c>
      <c r="Q190" s="50">
        <v>0.0</v>
      </c>
      <c r="R190" s="50">
        <v>0.0</v>
      </c>
      <c r="S190" s="50">
        <v>0.0</v>
      </c>
      <c r="T190" s="46">
        <v>0.0</v>
      </c>
      <c r="U190" s="47">
        <f t="shared" si="7"/>
        <v>4</v>
      </c>
      <c r="V190" s="49">
        <v>0.0</v>
      </c>
      <c r="W190" s="50">
        <v>8.0</v>
      </c>
      <c r="X190" s="50">
        <v>4.0</v>
      </c>
      <c r="Y190" s="50">
        <v>0.0</v>
      </c>
      <c r="Z190" s="50">
        <v>0.0</v>
      </c>
      <c r="AA190" s="46">
        <v>0.0</v>
      </c>
      <c r="AB190" s="47">
        <f t="shared" si="8"/>
        <v>12</v>
      </c>
      <c r="AC190" s="49">
        <f t="shared" ref="AC190:AF190" si="393">SUM(H190+O190+V190)</f>
        <v>0</v>
      </c>
      <c r="AD190" s="49">
        <f t="shared" si="393"/>
        <v>12</v>
      </c>
      <c r="AE190" s="49">
        <f t="shared" si="393"/>
        <v>4</v>
      </c>
      <c r="AF190" s="49">
        <f t="shared" si="393"/>
        <v>0</v>
      </c>
      <c r="AG190" s="50">
        <f t="shared" si="10"/>
        <v>16</v>
      </c>
      <c r="AH190" s="50">
        <f t="shared" ref="AH190:AI190" si="394">SUM(L190+S190+Z190)</f>
        <v>0</v>
      </c>
      <c r="AI190" s="50">
        <f t="shared" si="394"/>
        <v>0</v>
      </c>
      <c r="AJ190" s="51">
        <f t="shared" si="12"/>
        <v>0</v>
      </c>
      <c r="AK190" s="51">
        <f t="shared" si="377"/>
        <v>0</v>
      </c>
      <c r="AL190" s="50">
        <f t="shared" si="14"/>
        <v>16</v>
      </c>
      <c r="AM190" s="66">
        <f>IFERROR(VLOOKUP(C190,Coord_disc_2018!$A:$B,2,0),0)</f>
        <v>0</v>
      </c>
      <c r="AN190" s="50">
        <f t="shared" si="15"/>
        <v>16</v>
      </c>
      <c r="AO190" s="52">
        <v>0.0</v>
      </c>
      <c r="AP190" s="53">
        <f t="shared" si="16"/>
        <v>16</v>
      </c>
      <c r="AQ190" s="54"/>
      <c r="AR190" s="2"/>
      <c r="AS190" s="55"/>
    </row>
    <row r="191" ht="14.25" customHeight="1">
      <c r="A191" s="25"/>
      <c r="B191" s="71" t="s">
        <v>90</v>
      </c>
      <c r="C191" s="72" t="s">
        <v>248</v>
      </c>
      <c r="D191" s="28">
        <f t="shared" si="61"/>
        <v>0</v>
      </c>
      <c r="E191" s="29">
        <f t="shared" si="380"/>
        <v>0</v>
      </c>
      <c r="F191" s="29"/>
      <c r="G191" s="30"/>
      <c r="H191" s="64">
        <v>0.0</v>
      </c>
      <c r="I191" s="61">
        <v>0.0</v>
      </c>
      <c r="J191" s="61">
        <v>0.0</v>
      </c>
      <c r="K191" s="61">
        <v>0.0</v>
      </c>
      <c r="L191" s="61">
        <v>0.0</v>
      </c>
      <c r="M191" s="32">
        <v>0.0</v>
      </c>
      <c r="N191" s="33">
        <f t="shared" si="6"/>
        <v>0</v>
      </c>
      <c r="O191" s="60">
        <v>0.0</v>
      </c>
      <c r="P191" s="61">
        <v>0.0</v>
      </c>
      <c r="Q191" s="61">
        <v>0.0</v>
      </c>
      <c r="R191" s="61">
        <v>0.0</v>
      </c>
      <c r="S191" s="61">
        <v>0.0</v>
      </c>
      <c r="T191" s="32">
        <v>0.0</v>
      </c>
      <c r="U191" s="33">
        <f t="shared" si="7"/>
        <v>0</v>
      </c>
      <c r="V191" s="60">
        <v>0.0</v>
      </c>
      <c r="W191" s="61">
        <v>0.0</v>
      </c>
      <c r="X191" s="61">
        <v>0.0</v>
      </c>
      <c r="Y191" s="61">
        <v>0.0</v>
      </c>
      <c r="Z191" s="61">
        <v>0.0</v>
      </c>
      <c r="AA191" s="32">
        <v>0.0</v>
      </c>
      <c r="AB191" s="33">
        <f t="shared" si="8"/>
        <v>0</v>
      </c>
      <c r="AC191" s="60">
        <f t="shared" ref="AC191:AF191" si="395">SUM(H191+O191+V191)</f>
        <v>0</v>
      </c>
      <c r="AD191" s="60">
        <f t="shared" si="395"/>
        <v>0</v>
      </c>
      <c r="AE191" s="60">
        <f t="shared" si="395"/>
        <v>0</v>
      </c>
      <c r="AF191" s="60">
        <f t="shared" si="395"/>
        <v>0</v>
      </c>
      <c r="AG191" s="61">
        <f t="shared" si="10"/>
        <v>0</v>
      </c>
      <c r="AH191" s="61">
        <f t="shared" ref="AH191:AI191" si="396">SUM(L191+S191+Z191)</f>
        <v>0</v>
      </c>
      <c r="AI191" s="61">
        <f t="shared" si="396"/>
        <v>0</v>
      </c>
      <c r="AJ191" s="62">
        <f t="shared" si="12"/>
        <v>0</v>
      </c>
      <c r="AK191" s="62">
        <f t="shared" si="377"/>
        <v>0</v>
      </c>
      <c r="AL191" s="61">
        <f t="shared" si="14"/>
        <v>0</v>
      </c>
      <c r="AM191" s="32">
        <v>0.0</v>
      </c>
      <c r="AN191" s="61">
        <f t="shared" si="15"/>
        <v>0</v>
      </c>
      <c r="AO191" s="36">
        <v>0.0</v>
      </c>
      <c r="AP191" s="63">
        <f t="shared" si="16"/>
        <v>0</v>
      </c>
      <c r="AQ191" s="38" t="s">
        <v>133</v>
      </c>
      <c r="AR191" s="2"/>
      <c r="AS191" s="39"/>
    </row>
    <row r="192" ht="14.25" customHeight="1">
      <c r="A192" s="25"/>
      <c r="B192" s="73" t="s">
        <v>55</v>
      </c>
      <c r="C192" s="77" t="s">
        <v>249</v>
      </c>
      <c r="D192" s="42">
        <f t="shared" si="61"/>
        <v>13</v>
      </c>
      <c r="E192" s="43">
        <f t="shared" si="380"/>
        <v>18</v>
      </c>
      <c r="F192" s="44">
        <v>16.0</v>
      </c>
      <c r="G192" s="44">
        <f t="shared" ref="G192:G250" si="399">E192-F192</f>
        <v>2</v>
      </c>
      <c r="H192" s="67">
        <v>0.0</v>
      </c>
      <c r="I192" s="45">
        <v>4.0</v>
      </c>
      <c r="J192" s="45">
        <v>0.0</v>
      </c>
      <c r="K192" s="45">
        <v>0.0</v>
      </c>
      <c r="L192" s="45">
        <v>0.0</v>
      </c>
      <c r="M192" s="46">
        <v>0.0</v>
      </c>
      <c r="N192" s="47">
        <f t="shared" si="6"/>
        <v>4</v>
      </c>
      <c r="O192" s="48">
        <v>0.0</v>
      </c>
      <c r="P192" s="45">
        <v>0.0</v>
      </c>
      <c r="Q192" s="45">
        <v>0.0</v>
      </c>
      <c r="R192" s="45">
        <v>0.0</v>
      </c>
      <c r="S192" s="45">
        <v>0.0</v>
      </c>
      <c r="T192" s="46">
        <v>0.0</v>
      </c>
      <c r="U192" s="47">
        <f t="shared" si="7"/>
        <v>0</v>
      </c>
      <c r="V192" s="48">
        <v>3.0</v>
      </c>
      <c r="W192" s="45">
        <v>6.0</v>
      </c>
      <c r="X192" s="45">
        <v>0.0</v>
      </c>
      <c r="Y192" s="45">
        <v>0.0</v>
      </c>
      <c r="Z192" s="45">
        <v>0.0</v>
      </c>
      <c r="AA192" s="46">
        <v>0.0</v>
      </c>
      <c r="AB192" s="47">
        <f t="shared" si="8"/>
        <v>9</v>
      </c>
      <c r="AC192" s="49">
        <f t="shared" ref="AC192:AF192" si="397">SUM(H192+O192+V192)</f>
        <v>3</v>
      </c>
      <c r="AD192" s="49">
        <f t="shared" si="397"/>
        <v>10</v>
      </c>
      <c r="AE192" s="49">
        <f t="shared" si="397"/>
        <v>0</v>
      </c>
      <c r="AF192" s="49">
        <f t="shared" si="397"/>
        <v>0</v>
      </c>
      <c r="AG192" s="50">
        <f t="shared" si="10"/>
        <v>13</v>
      </c>
      <c r="AH192" s="50">
        <f t="shared" ref="AH192:AI192" si="398">SUM(L192+S192+Z192)</f>
        <v>0</v>
      </c>
      <c r="AI192" s="50">
        <f t="shared" si="398"/>
        <v>0</v>
      </c>
      <c r="AJ192" s="51">
        <f t="shared" si="12"/>
        <v>0</v>
      </c>
      <c r="AK192" s="51">
        <f t="shared" si="377"/>
        <v>0</v>
      </c>
      <c r="AL192" s="50">
        <f t="shared" si="14"/>
        <v>13</v>
      </c>
      <c r="AM192" s="66">
        <v>0.0</v>
      </c>
      <c r="AN192" s="50">
        <f t="shared" si="15"/>
        <v>13</v>
      </c>
      <c r="AO192" s="52">
        <v>0.0</v>
      </c>
      <c r="AP192" s="53">
        <f t="shared" si="16"/>
        <v>13</v>
      </c>
      <c r="AQ192" s="54"/>
      <c r="AR192" s="2"/>
      <c r="AS192" s="3"/>
    </row>
    <row r="193" ht="14.25" customHeight="1">
      <c r="A193" s="25"/>
      <c r="B193" s="71" t="s">
        <v>51</v>
      </c>
      <c r="C193" s="72" t="s">
        <v>250</v>
      </c>
      <c r="D193" s="28">
        <f t="shared" si="61"/>
        <v>12</v>
      </c>
      <c r="E193" s="29">
        <f t="shared" si="380"/>
        <v>17</v>
      </c>
      <c r="F193" s="29">
        <v>15.5</v>
      </c>
      <c r="G193" s="30">
        <f t="shared" si="399"/>
        <v>1.5</v>
      </c>
      <c r="H193" s="64">
        <v>0.0</v>
      </c>
      <c r="I193" s="61">
        <v>0.0</v>
      </c>
      <c r="J193" s="61">
        <v>4.0</v>
      </c>
      <c r="K193" s="61">
        <v>0.0</v>
      </c>
      <c r="L193" s="61">
        <v>0.0</v>
      </c>
      <c r="M193" s="32">
        <v>0.0</v>
      </c>
      <c r="N193" s="33">
        <f t="shared" si="6"/>
        <v>4</v>
      </c>
      <c r="O193" s="60">
        <v>0.0</v>
      </c>
      <c r="P193" s="61">
        <v>0.0</v>
      </c>
      <c r="Q193" s="61">
        <v>0.0</v>
      </c>
      <c r="R193" s="61">
        <v>0.0</v>
      </c>
      <c r="S193" s="61">
        <v>0.0</v>
      </c>
      <c r="T193" s="32">
        <v>0.0</v>
      </c>
      <c r="U193" s="33">
        <f t="shared" si="7"/>
        <v>0</v>
      </c>
      <c r="V193" s="60">
        <v>0.0</v>
      </c>
      <c r="W193" s="61">
        <v>6.0</v>
      </c>
      <c r="X193" s="61">
        <v>0.0</v>
      </c>
      <c r="Y193" s="61">
        <v>0.0</v>
      </c>
      <c r="Z193" s="61">
        <v>2.0</v>
      </c>
      <c r="AA193" s="32">
        <v>0.0</v>
      </c>
      <c r="AB193" s="33">
        <f t="shared" si="8"/>
        <v>8</v>
      </c>
      <c r="AC193" s="60">
        <f t="shared" ref="AC193:AF193" si="400">SUM(H193+O193+V193)</f>
        <v>0</v>
      </c>
      <c r="AD193" s="60">
        <f t="shared" si="400"/>
        <v>6</v>
      </c>
      <c r="AE193" s="60">
        <f t="shared" si="400"/>
        <v>4</v>
      </c>
      <c r="AF193" s="60">
        <f t="shared" si="400"/>
        <v>0</v>
      </c>
      <c r="AG193" s="61">
        <f t="shared" si="10"/>
        <v>10</v>
      </c>
      <c r="AH193" s="61">
        <f t="shared" ref="AH193:AI193" si="401">SUM(L193+S193+Z193)</f>
        <v>2</v>
      </c>
      <c r="AI193" s="61">
        <f t="shared" si="401"/>
        <v>0</v>
      </c>
      <c r="AJ193" s="62">
        <f t="shared" si="12"/>
        <v>2</v>
      </c>
      <c r="AK193" s="62">
        <f t="shared" si="377"/>
        <v>2</v>
      </c>
      <c r="AL193" s="61">
        <f t="shared" si="14"/>
        <v>12</v>
      </c>
      <c r="AM193" s="32">
        <v>0.0</v>
      </c>
      <c r="AN193" s="61">
        <f t="shared" si="15"/>
        <v>12</v>
      </c>
      <c r="AO193" s="36">
        <v>0.0</v>
      </c>
      <c r="AP193" s="63">
        <f t="shared" si="16"/>
        <v>12</v>
      </c>
      <c r="AQ193" s="64"/>
      <c r="AR193" s="2"/>
      <c r="AS193" s="39"/>
    </row>
    <row r="194" ht="14.25" customHeight="1">
      <c r="A194" s="25"/>
      <c r="B194" s="73" t="s">
        <v>48</v>
      </c>
      <c r="C194" s="84" t="s">
        <v>251</v>
      </c>
      <c r="D194" s="42">
        <f t="shared" si="61"/>
        <v>20</v>
      </c>
      <c r="E194" s="43">
        <f t="shared" si="380"/>
        <v>27</v>
      </c>
      <c r="F194" s="43">
        <v>24.0</v>
      </c>
      <c r="G194" s="44">
        <f t="shared" si="399"/>
        <v>3</v>
      </c>
      <c r="H194" s="54">
        <v>5.0</v>
      </c>
      <c r="I194" s="50">
        <v>6.0</v>
      </c>
      <c r="J194" s="50">
        <v>0.0</v>
      </c>
      <c r="K194" s="50">
        <v>0.0</v>
      </c>
      <c r="L194" s="50">
        <v>0.0</v>
      </c>
      <c r="M194" s="46">
        <v>0.0</v>
      </c>
      <c r="N194" s="47">
        <f t="shared" si="6"/>
        <v>11</v>
      </c>
      <c r="O194" s="49">
        <v>0.0</v>
      </c>
      <c r="P194" s="50">
        <v>0.0</v>
      </c>
      <c r="Q194" s="50">
        <v>0.0</v>
      </c>
      <c r="R194" s="50">
        <v>0.0</v>
      </c>
      <c r="S194" s="50">
        <v>0.0</v>
      </c>
      <c r="T194" s="46">
        <v>0.0</v>
      </c>
      <c r="U194" s="47">
        <f t="shared" si="7"/>
        <v>0</v>
      </c>
      <c r="V194" s="49">
        <v>3.0</v>
      </c>
      <c r="W194" s="50">
        <v>6.0</v>
      </c>
      <c r="X194" s="50">
        <v>0.0</v>
      </c>
      <c r="Y194" s="50">
        <v>0.0</v>
      </c>
      <c r="Z194" s="50">
        <v>0.0</v>
      </c>
      <c r="AA194" s="46">
        <v>0.0</v>
      </c>
      <c r="AB194" s="47">
        <f t="shared" si="8"/>
        <v>9</v>
      </c>
      <c r="AC194" s="49">
        <f t="shared" ref="AC194:AF194" si="402">SUM(H194+O194+V194)</f>
        <v>8</v>
      </c>
      <c r="AD194" s="49">
        <f t="shared" si="402"/>
        <v>12</v>
      </c>
      <c r="AE194" s="49">
        <f t="shared" si="402"/>
        <v>0</v>
      </c>
      <c r="AF194" s="49">
        <f t="shared" si="402"/>
        <v>0</v>
      </c>
      <c r="AG194" s="50">
        <f t="shared" si="10"/>
        <v>20</v>
      </c>
      <c r="AH194" s="50">
        <f t="shared" ref="AH194:AI194" si="403">SUM(L194+S194+Z194)</f>
        <v>0</v>
      </c>
      <c r="AI194" s="50">
        <f t="shared" si="403"/>
        <v>0</v>
      </c>
      <c r="AJ194" s="51">
        <f t="shared" si="12"/>
        <v>0</v>
      </c>
      <c r="AK194" s="51">
        <f t="shared" si="377"/>
        <v>0</v>
      </c>
      <c r="AL194" s="50">
        <f t="shared" si="14"/>
        <v>20</v>
      </c>
      <c r="AM194" s="46">
        <v>0.0</v>
      </c>
      <c r="AN194" s="50">
        <f t="shared" si="15"/>
        <v>20</v>
      </c>
      <c r="AO194" s="52">
        <v>0.0</v>
      </c>
      <c r="AP194" s="53">
        <f t="shared" si="16"/>
        <v>20</v>
      </c>
      <c r="AQ194" s="54"/>
      <c r="AR194" s="2"/>
      <c r="AS194" s="55"/>
    </row>
    <row r="195" ht="14.25" customHeight="1">
      <c r="A195" s="25"/>
      <c r="B195" s="71" t="s">
        <v>58</v>
      </c>
      <c r="C195" s="71" t="s">
        <v>252</v>
      </c>
      <c r="D195" s="28">
        <f t="shared" si="61"/>
        <v>0</v>
      </c>
      <c r="E195" s="29">
        <f t="shared" si="380"/>
        <v>0</v>
      </c>
      <c r="F195" s="29">
        <v>1.0</v>
      </c>
      <c r="G195" s="30">
        <f t="shared" si="399"/>
        <v>-1</v>
      </c>
      <c r="H195" s="64">
        <v>0.0</v>
      </c>
      <c r="I195" s="61">
        <v>0.0</v>
      </c>
      <c r="J195" s="61">
        <v>0.0</v>
      </c>
      <c r="K195" s="61">
        <v>0.0</v>
      </c>
      <c r="L195" s="61">
        <v>0.0</v>
      </c>
      <c r="M195" s="32">
        <v>0.0</v>
      </c>
      <c r="N195" s="33">
        <f t="shared" si="6"/>
        <v>0</v>
      </c>
      <c r="O195" s="60">
        <v>0.0</v>
      </c>
      <c r="P195" s="61">
        <v>0.0</v>
      </c>
      <c r="Q195" s="61">
        <v>0.0</v>
      </c>
      <c r="R195" s="61">
        <v>0.0</v>
      </c>
      <c r="S195" s="61">
        <v>0.0</v>
      </c>
      <c r="T195" s="32">
        <v>0.0</v>
      </c>
      <c r="U195" s="33">
        <f t="shared" si="7"/>
        <v>0</v>
      </c>
      <c r="V195" s="60">
        <v>0.0</v>
      </c>
      <c r="W195" s="61">
        <v>0.0</v>
      </c>
      <c r="X195" s="61">
        <v>0.0</v>
      </c>
      <c r="Y195" s="61">
        <v>0.0</v>
      </c>
      <c r="Z195" s="61">
        <v>0.0</v>
      </c>
      <c r="AA195" s="32">
        <v>0.0</v>
      </c>
      <c r="AB195" s="33">
        <f t="shared" si="8"/>
        <v>0</v>
      </c>
      <c r="AC195" s="60">
        <f t="shared" ref="AC195:AF195" si="404">SUM(H195+O195+V195)</f>
        <v>0</v>
      </c>
      <c r="AD195" s="60">
        <f t="shared" si="404"/>
        <v>0</v>
      </c>
      <c r="AE195" s="60">
        <f t="shared" si="404"/>
        <v>0</v>
      </c>
      <c r="AF195" s="60">
        <f t="shared" si="404"/>
        <v>0</v>
      </c>
      <c r="AG195" s="61">
        <f t="shared" si="10"/>
        <v>0</v>
      </c>
      <c r="AH195" s="61">
        <f t="shared" ref="AH195:AI195" si="405">SUM(L195+S195+Z195)</f>
        <v>0</v>
      </c>
      <c r="AI195" s="61">
        <f t="shared" si="405"/>
        <v>0</v>
      </c>
      <c r="AJ195" s="62">
        <f t="shared" si="12"/>
        <v>0</v>
      </c>
      <c r="AK195" s="62">
        <f t="shared" si="377"/>
        <v>0</v>
      </c>
      <c r="AL195" s="61">
        <f t="shared" si="14"/>
        <v>0</v>
      </c>
      <c r="AM195" s="57">
        <f>IFERROR(VLOOKUP(C195,Coord_disc_2018!$A:$B,2,0),0)</f>
        <v>0</v>
      </c>
      <c r="AN195" s="61">
        <f t="shared" si="15"/>
        <v>0</v>
      </c>
      <c r="AO195" s="36">
        <v>0.0</v>
      </c>
      <c r="AP195" s="63">
        <f t="shared" si="16"/>
        <v>0</v>
      </c>
      <c r="AQ195" s="38" t="s">
        <v>50</v>
      </c>
      <c r="AR195" s="2"/>
      <c r="AS195" s="39"/>
    </row>
    <row r="196" ht="14.25" customHeight="1">
      <c r="A196" s="25"/>
      <c r="B196" s="73" t="s">
        <v>64</v>
      </c>
      <c r="C196" s="84" t="s">
        <v>253</v>
      </c>
      <c r="D196" s="42">
        <f t="shared" si="61"/>
        <v>0</v>
      </c>
      <c r="E196" s="43">
        <f t="shared" si="380"/>
        <v>0</v>
      </c>
      <c r="F196" s="43">
        <v>41.0</v>
      </c>
      <c r="G196" s="44">
        <f t="shared" si="399"/>
        <v>-41</v>
      </c>
      <c r="H196" s="54">
        <v>0.0</v>
      </c>
      <c r="I196" s="50">
        <v>0.0</v>
      </c>
      <c r="J196" s="50">
        <v>0.0</v>
      </c>
      <c r="K196" s="50">
        <v>0.0</v>
      </c>
      <c r="L196" s="50">
        <v>0.0</v>
      </c>
      <c r="M196" s="46">
        <v>0.0</v>
      </c>
      <c r="N196" s="47">
        <f t="shared" si="6"/>
        <v>0</v>
      </c>
      <c r="O196" s="49">
        <v>0.0</v>
      </c>
      <c r="P196" s="50">
        <v>0.0</v>
      </c>
      <c r="Q196" s="50">
        <v>0.0</v>
      </c>
      <c r="R196" s="50">
        <v>0.0</v>
      </c>
      <c r="S196" s="50">
        <v>0.0</v>
      </c>
      <c r="T196" s="46">
        <v>0.0</v>
      </c>
      <c r="U196" s="47">
        <f t="shared" si="7"/>
        <v>0</v>
      </c>
      <c r="V196" s="49">
        <v>0.0</v>
      </c>
      <c r="W196" s="50">
        <v>0.0</v>
      </c>
      <c r="X196" s="50">
        <v>0.0</v>
      </c>
      <c r="Y196" s="50">
        <v>0.0</v>
      </c>
      <c r="Z196" s="50">
        <v>0.0</v>
      </c>
      <c r="AA196" s="46">
        <v>0.0</v>
      </c>
      <c r="AB196" s="47">
        <f t="shared" si="8"/>
        <v>0</v>
      </c>
      <c r="AC196" s="49">
        <f t="shared" ref="AC196:AF196" si="406">SUM(H196+O196+V196)</f>
        <v>0</v>
      </c>
      <c r="AD196" s="49">
        <f t="shared" si="406"/>
        <v>0</v>
      </c>
      <c r="AE196" s="49">
        <f t="shared" si="406"/>
        <v>0</v>
      </c>
      <c r="AF196" s="49">
        <f t="shared" si="406"/>
        <v>0</v>
      </c>
      <c r="AG196" s="50">
        <f t="shared" si="10"/>
        <v>0</v>
      </c>
      <c r="AH196" s="50">
        <f t="shared" ref="AH196:AI196" si="407">SUM(L196+S196+Z196)</f>
        <v>0</v>
      </c>
      <c r="AI196" s="50">
        <f t="shared" si="407"/>
        <v>0</v>
      </c>
      <c r="AJ196" s="51">
        <f t="shared" si="12"/>
        <v>0</v>
      </c>
      <c r="AK196" s="51">
        <f t="shared" si="377"/>
        <v>0</v>
      </c>
      <c r="AL196" s="50">
        <f t="shared" si="14"/>
        <v>0</v>
      </c>
      <c r="AM196" s="46">
        <v>0.0</v>
      </c>
      <c r="AN196" s="50">
        <f t="shared" si="15"/>
        <v>0</v>
      </c>
      <c r="AO196" s="52">
        <v>0.0</v>
      </c>
      <c r="AP196" s="53">
        <f t="shared" si="16"/>
        <v>0</v>
      </c>
      <c r="AQ196" s="75" t="s">
        <v>254</v>
      </c>
      <c r="AR196" s="2"/>
      <c r="AS196" s="55"/>
    </row>
    <row r="197">
      <c r="A197" s="107"/>
      <c r="B197" s="71" t="s">
        <v>48</v>
      </c>
      <c r="C197" s="72" t="s">
        <v>255</v>
      </c>
      <c r="D197" s="28">
        <f t="shared" si="61"/>
        <v>3</v>
      </c>
      <c r="E197" s="29">
        <f t="shared" si="380"/>
        <v>4</v>
      </c>
      <c r="F197" s="108">
        <v>-5.799999999999997</v>
      </c>
      <c r="G197" s="30">
        <f t="shared" si="399"/>
        <v>9.8</v>
      </c>
      <c r="H197" s="64">
        <v>3.0</v>
      </c>
      <c r="I197" s="61">
        <v>0.0</v>
      </c>
      <c r="J197" s="61">
        <v>0.0</v>
      </c>
      <c r="K197" s="61">
        <v>0.0</v>
      </c>
      <c r="L197" s="61">
        <v>0.0</v>
      </c>
      <c r="M197" s="32">
        <v>0.0</v>
      </c>
      <c r="N197" s="33">
        <f t="shared" si="6"/>
        <v>3</v>
      </c>
      <c r="O197" s="60">
        <v>0.0</v>
      </c>
      <c r="P197" s="61">
        <v>0.0</v>
      </c>
      <c r="Q197" s="61">
        <v>0.0</v>
      </c>
      <c r="R197" s="61">
        <v>0.0</v>
      </c>
      <c r="S197" s="61">
        <v>0.0</v>
      </c>
      <c r="T197" s="32">
        <v>0.0</v>
      </c>
      <c r="U197" s="33">
        <f t="shared" si="7"/>
        <v>0</v>
      </c>
      <c r="V197" s="60">
        <v>0.0</v>
      </c>
      <c r="W197" s="61">
        <v>0.0</v>
      </c>
      <c r="X197" s="61">
        <v>0.0</v>
      </c>
      <c r="Y197" s="61">
        <v>0.0</v>
      </c>
      <c r="Z197" s="61">
        <v>0.0</v>
      </c>
      <c r="AA197" s="32">
        <v>0.0</v>
      </c>
      <c r="AB197" s="33">
        <f t="shared" si="8"/>
        <v>0</v>
      </c>
      <c r="AC197" s="60">
        <f t="shared" ref="AC197:AF197" si="408">SUM(H197+O197+V197)</f>
        <v>3</v>
      </c>
      <c r="AD197" s="60">
        <f t="shared" si="408"/>
        <v>0</v>
      </c>
      <c r="AE197" s="60">
        <f t="shared" si="408"/>
        <v>0</v>
      </c>
      <c r="AF197" s="60">
        <f t="shared" si="408"/>
        <v>0</v>
      </c>
      <c r="AG197" s="61">
        <f t="shared" si="10"/>
        <v>3</v>
      </c>
      <c r="AH197" s="61">
        <f t="shared" ref="AH197:AI197" si="409">SUM(L197+S197+Z197)</f>
        <v>0</v>
      </c>
      <c r="AI197" s="61">
        <f t="shared" si="409"/>
        <v>0</v>
      </c>
      <c r="AJ197" s="62">
        <f t="shared" si="12"/>
        <v>0</v>
      </c>
      <c r="AK197" s="62">
        <f t="shared" si="377"/>
        <v>0</v>
      </c>
      <c r="AL197" s="61">
        <f t="shared" si="14"/>
        <v>3</v>
      </c>
      <c r="AM197" s="32">
        <v>0.0</v>
      </c>
      <c r="AN197" s="61">
        <f t="shared" si="15"/>
        <v>3</v>
      </c>
      <c r="AO197" s="36">
        <v>0.0</v>
      </c>
      <c r="AP197" s="63">
        <f t="shared" si="16"/>
        <v>3</v>
      </c>
      <c r="AQ197" s="64"/>
      <c r="AR197" s="2"/>
      <c r="AS197" s="109"/>
    </row>
    <row r="198">
      <c r="A198" s="110"/>
      <c r="B198" s="73" t="s">
        <v>58</v>
      </c>
      <c r="C198" s="73" t="s">
        <v>256</v>
      </c>
      <c r="D198" s="42">
        <f t="shared" si="61"/>
        <v>8</v>
      </c>
      <c r="E198" s="43">
        <f t="shared" si="380"/>
        <v>11</v>
      </c>
      <c r="F198" s="111">
        <v>10.0</v>
      </c>
      <c r="G198" s="44">
        <f t="shared" si="399"/>
        <v>1</v>
      </c>
      <c r="H198" s="67">
        <v>0.0</v>
      </c>
      <c r="I198" s="45">
        <v>4.0</v>
      </c>
      <c r="J198" s="45">
        <v>4.0</v>
      </c>
      <c r="K198" s="45">
        <v>0.0</v>
      </c>
      <c r="L198" s="45">
        <v>0.0</v>
      </c>
      <c r="M198" s="46">
        <v>0.0</v>
      </c>
      <c r="N198" s="47">
        <f t="shared" si="6"/>
        <v>8</v>
      </c>
      <c r="O198" s="48">
        <v>0.0</v>
      </c>
      <c r="P198" s="45">
        <v>0.0</v>
      </c>
      <c r="Q198" s="45">
        <v>0.0</v>
      </c>
      <c r="R198" s="45">
        <v>0.0</v>
      </c>
      <c r="S198" s="45">
        <v>0.0</v>
      </c>
      <c r="T198" s="46">
        <v>0.0</v>
      </c>
      <c r="U198" s="47">
        <f t="shared" si="7"/>
        <v>0</v>
      </c>
      <c r="V198" s="48">
        <v>0.0</v>
      </c>
      <c r="W198" s="45">
        <v>0.0</v>
      </c>
      <c r="X198" s="45">
        <v>0.0</v>
      </c>
      <c r="Y198" s="45">
        <v>0.0</v>
      </c>
      <c r="Z198" s="45">
        <v>0.0</v>
      </c>
      <c r="AA198" s="46">
        <v>0.0</v>
      </c>
      <c r="AB198" s="47">
        <f t="shared" si="8"/>
        <v>0</v>
      </c>
      <c r="AC198" s="49">
        <f t="shared" ref="AC198:AF198" si="410">SUM(H198+O198+V198)</f>
        <v>0</v>
      </c>
      <c r="AD198" s="49">
        <f t="shared" si="410"/>
        <v>4</v>
      </c>
      <c r="AE198" s="49">
        <f t="shared" si="410"/>
        <v>4</v>
      </c>
      <c r="AF198" s="49">
        <f t="shared" si="410"/>
        <v>0</v>
      </c>
      <c r="AG198" s="50">
        <f t="shared" si="10"/>
        <v>8</v>
      </c>
      <c r="AH198" s="50">
        <f t="shared" ref="AH198:AI198" si="411">SUM(L198+S198+Z198)</f>
        <v>0</v>
      </c>
      <c r="AI198" s="50">
        <f t="shared" si="411"/>
        <v>0</v>
      </c>
      <c r="AJ198" s="51">
        <f t="shared" si="12"/>
        <v>0</v>
      </c>
      <c r="AK198" s="51">
        <f t="shared" si="377"/>
        <v>0</v>
      </c>
      <c r="AL198" s="50">
        <f t="shared" si="14"/>
        <v>8</v>
      </c>
      <c r="AM198" s="46">
        <v>0.0</v>
      </c>
      <c r="AN198" s="50">
        <f t="shared" si="15"/>
        <v>8</v>
      </c>
      <c r="AO198" s="52">
        <v>0.0</v>
      </c>
      <c r="AP198" s="53">
        <f t="shared" si="16"/>
        <v>8</v>
      </c>
      <c r="AQ198" s="86"/>
      <c r="AR198" s="2"/>
      <c r="AS198" s="112"/>
    </row>
    <row r="199">
      <c r="A199" s="107"/>
      <c r="B199" s="71" t="s">
        <v>61</v>
      </c>
      <c r="C199" s="76" t="s">
        <v>257</v>
      </c>
      <c r="D199" s="28">
        <f t="shared" si="61"/>
        <v>10</v>
      </c>
      <c r="E199" s="29">
        <f t="shared" si="380"/>
        <v>14</v>
      </c>
      <c r="F199" s="113">
        <v>24.8</v>
      </c>
      <c r="G199" s="30">
        <f t="shared" si="399"/>
        <v>-10.8</v>
      </c>
      <c r="H199" s="64">
        <v>0.0</v>
      </c>
      <c r="I199" s="61">
        <v>8.0</v>
      </c>
      <c r="J199" s="61">
        <v>0.0</v>
      </c>
      <c r="K199" s="61">
        <v>0.0</v>
      </c>
      <c r="L199" s="61">
        <v>0.0</v>
      </c>
      <c r="M199" s="32">
        <v>0.0</v>
      </c>
      <c r="N199" s="33">
        <f t="shared" si="6"/>
        <v>8</v>
      </c>
      <c r="O199" s="60">
        <v>0.0</v>
      </c>
      <c r="P199" s="61">
        <v>0.0</v>
      </c>
      <c r="Q199" s="61">
        <v>0.0</v>
      </c>
      <c r="R199" s="61">
        <v>0.0</v>
      </c>
      <c r="S199" s="61">
        <v>0.0</v>
      </c>
      <c r="T199" s="32">
        <v>0.0</v>
      </c>
      <c r="U199" s="33">
        <f t="shared" si="7"/>
        <v>0</v>
      </c>
      <c r="V199" s="60">
        <v>2.0</v>
      </c>
      <c r="W199" s="61">
        <v>0.0</v>
      </c>
      <c r="X199" s="61">
        <v>0.0</v>
      </c>
      <c r="Y199" s="61">
        <v>0.0</v>
      </c>
      <c r="Z199" s="61">
        <v>0.0</v>
      </c>
      <c r="AA199" s="32">
        <v>0.0</v>
      </c>
      <c r="AB199" s="33">
        <f t="shared" si="8"/>
        <v>2</v>
      </c>
      <c r="AC199" s="60">
        <f t="shared" ref="AC199:AF199" si="412">SUM(H199+O199+V199)</f>
        <v>2</v>
      </c>
      <c r="AD199" s="60">
        <f t="shared" si="412"/>
        <v>8</v>
      </c>
      <c r="AE199" s="60">
        <f t="shared" si="412"/>
        <v>0</v>
      </c>
      <c r="AF199" s="60">
        <f t="shared" si="412"/>
        <v>0</v>
      </c>
      <c r="AG199" s="61">
        <f t="shared" si="10"/>
        <v>10</v>
      </c>
      <c r="AH199" s="61">
        <f t="shared" ref="AH199:AI199" si="413">SUM(L199+S199+Z199)</f>
        <v>0</v>
      </c>
      <c r="AI199" s="61">
        <f t="shared" si="413"/>
        <v>0</v>
      </c>
      <c r="AJ199" s="62">
        <f t="shared" si="12"/>
        <v>0</v>
      </c>
      <c r="AK199" s="62">
        <f t="shared" si="377"/>
        <v>0</v>
      </c>
      <c r="AL199" s="61">
        <f t="shared" si="14"/>
        <v>10</v>
      </c>
      <c r="AM199" s="57">
        <f>IFERROR(VLOOKUP(C199,Coord_disc_2018!$A:$B,2,0),0)</f>
        <v>0</v>
      </c>
      <c r="AN199" s="61">
        <f t="shared" si="15"/>
        <v>10</v>
      </c>
      <c r="AO199" s="36">
        <v>0.0</v>
      </c>
      <c r="AP199" s="63">
        <f t="shared" si="16"/>
        <v>10</v>
      </c>
      <c r="AQ199" s="64"/>
      <c r="AR199" s="2"/>
      <c r="AS199" s="109"/>
    </row>
    <row r="200">
      <c r="A200" s="110"/>
      <c r="B200" s="73" t="s">
        <v>64</v>
      </c>
      <c r="C200" s="84" t="s">
        <v>258</v>
      </c>
      <c r="D200" s="42">
        <f t="shared" si="61"/>
        <v>31</v>
      </c>
      <c r="E200" s="43">
        <f t="shared" si="380"/>
        <v>42</v>
      </c>
      <c r="F200" s="111">
        <v>24.0</v>
      </c>
      <c r="G200" s="44">
        <f t="shared" si="399"/>
        <v>18</v>
      </c>
      <c r="H200" s="54">
        <v>0.0</v>
      </c>
      <c r="I200" s="50">
        <v>0.0</v>
      </c>
      <c r="J200" s="50">
        <v>0.0</v>
      </c>
      <c r="K200" s="50">
        <v>0.0</v>
      </c>
      <c r="L200" s="50">
        <v>0.0</v>
      </c>
      <c r="M200" s="46">
        <v>0.0</v>
      </c>
      <c r="N200" s="47">
        <f t="shared" si="6"/>
        <v>0</v>
      </c>
      <c r="O200" s="49">
        <v>8.0</v>
      </c>
      <c r="P200" s="50">
        <v>2.0</v>
      </c>
      <c r="Q200" s="50">
        <v>0.0</v>
      </c>
      <c r="R200" s="50">
        <v>0.0</v>
      </c>
      <c r="S200" s="50">
        <v>0.0</v>
      </c>
      <c r="T200" s="46">
        <v>0.0</v>
      </c>
      <c r="U200" s="47">
        <f t="shared" si="7"/>
        <v>10</v>
      </c>
      <c r="V200" s="49">
        <v>18.0</v>
      </c>
      <c r="W200" s="50">
        <v>3.0</v>
      </c>
      <c r="X200" s="50">
        <v>0.0</v>
      </c>
      <c r="Y200" s="50">
        <v>0.0</v>
      </c>
      <c r="Z200" s="50">
        <v>0.0</v>
      </c>
      <c r="AA200" s="46">
        <v>0.0</v>
      </c>
      <c r="AB200" s="47">
        <f t="shared" si="8"/>
        <v>21</v>
      </c>
      <c r="AC200" s="49">
        <f t="shared" ref="AC200:AF200" si="414">SUM(H200+O200+V200)</f>
        <v>26</v>
      </c>
      <c r="AD200" s="49">
        <f t="shared" si="414"/>
        <v>5</v>
      </c>
      <c r="AE200" s="49">
        <f t="shared" si="414"/>
        <v>0</v>
      </c>
      <c r="AF200" s="49">
        <f t="shared" si="414"/>
        <v>0</v>
      </c>
      <c r="AG200" s="50">
        <f t="shared" si="10"/>
        <v>31</v>
      </c>
      <c r="AH200" s="50">
        <f t="shared" ref="AH200:AI200" si="415">SUM(L200+S200+Z200)</f>
        <v>0</v>
      </c>
      <c r="AI200" s="50">
        <f t="shared" si="415"/>
        <v>0</v>
      </c>
      <c r="AJ200" s="51">
        <f t="shared" si="12"/>
        <v>0</v>
      </c>
      <c r="AK200" s="51">
        <f t="shared" si="377"/>
        <v>0</v>
      </c>
      <c r="AL200" s="50">
        <f t="shared" si="14"/>
        <v>31</v>
      </c>
      <c r="AM200" s="46">
        <v>0.0</v>
      </c>
      <c r="AN200" s="50">
        <f t="shared" si="15"/>
        <v>31</v>
      </c>
      <c r="AO200" s="52">
        <v>0.0</v>
      </c>
      <c r="AP200" s="53">
        <f t="shared" si="16"/>
        <v>31</v>
      </c>
      <c r="AQ200" s="54"/>
      <c r="AR200" s="2"/>
      <c r="AS200" s="112"/>
    </row>
    <row r="201">
      <c r="A201" s="107"/>
      <c r="B201" s="71" t="s">
        <v>61</v>
      </c>
      <c r="C201" s="76" t="s">
        <v>259</v>
      </c>
      <c r="D201" s="28">
        <f t="shared" si="61"/>
        <v>18</v>
      </c>
      <c r="E201" s="29">
        <f t="shared" si="380"/>
        <v>26</v>
      </c>
      <c r="F201" s="108">
        <v>26.0</v>
      </c>
      <c r="G201" s="30">
        <f t="shared" si="399"/>
        <v>0</v>
      </c>
      <c r="H201" s="70">
        <v>4.0</v>
      </c>
      <c r="I201" s="58">
        <v>0.0</v>
      </c>
      <c r="J201" s="58">
        <v>0.0</v>
      </c>
      <c r="K201" s="58">
        <v>0.0</v>
      </c>
      <c r="L201" s="58">
        <v>0.0</v>
      </c>
      <c r="M201" s="32">
        <v>0.0</v>
      </c>
      <c r="N201" s="33">
        <f t="shared" si="6"/>
        <v>4</v>
      </c>
      <c r="O201" s="59">
        <v>0.0</v>
      </c>
      <c r="P201" s="58">
        <v>4.0</v>
      </c>
      <c r="Q201" s="58">
        <v>0.0</v>
      </c>
      <c r="R201" s="58">
        <v>0.0</v>
      </c>
      <c r="S201" s="58">
        <v>0.0</v>
      </c>
      <c r="T201" s="32">
        <v>0.0</v>
      </c>
      <c r="U201" s="33">
        <f t="shared" si="7"/>
        <v>4</v>
      </c>
      <c r="V201" s="59">
        <v>10.0</v>
      </c>
      <c r="W201" s="58">
        <v>0.0</v>
      </c>
      <c r="X201" s="58">
        <v>0.0</v>
      </c>
      <c r="Y201" s="58">
        <v>0.0</v>
      </c>
      <c r="Z201" s="58">
        <v>0.0</v>
      </c>
      <c r="AA201" s="32">
        <v>0.0</v>
      </c>
      <c r="AB201" s="33">
        <f t="shared" si="8"/>
        <v>10</v>
      </c>
      <c r="AC201" s="60">
        <f t="shared" ref="AC201:AF201" si="416">SUM(H201+O201+V201)</f>
        <v>14</v>
      </c>
      <c r="AD201" s="60">
        <f t="shared" si="416"/>
        <v>4</v>
      </c>
      <c r="AE201" s="60">
        <f t="shared" si="416"/>
        <v>0</v>
      </c>
      <c r="AF201" s="60">
        <f t="shared" si="416"/>
        <v>0</v>
      </c>
      <c r="AG201" s="61">
        <f t="shared" si="10"/>
        <v>18</v>
      </c>
      <c r="AH201" s="61">
        <f t="shared" ref="AH201:AI201" si="417">SUM(L201+S201+Z201)</f>
        <v>0</v>
      </c>
      <c r="AI201" s="61">
        <f t="shared" si="417"/>
        <v>0</v>
      </c>
      <c r="AJ201" s="62">
        <f t="shared" si="12"/>
        <v>0</v>
      </c>
      <c r="AK201" s="62">
        <f t="shared" si="377"/>
        <v>0</v>
      </c>
      <c r="AL201" s="61">
        <f t="shared" si="14"/>
        <v>18</v>
      </c>
      <c r="AM201" s="57">
        <f>IFERROR(VLOOKUP(C201,Coord_disc_2018!$A:$B,2,0),0)</f>
        <v>0</v>
      </c>
      <c r="AN201" s="61">
        <f t="shared" si="15"/>
        <v>18</v>
      </c>
      <c r="AO201" s="78">
        <f>IFERROR(18*VLOOKUP(C201,'Conversão_2019'!$B:$G,6,0),0)</f>
        <v>0</v>
      </c>
      <c r="AP201" s="63">
        <f t="shared" si="16"/>
        <v>18</v>
      </c>
      <c r="AQ201" s="64"/>
      <c r="AR201" s="2"/>
      <c r="AS201" s="109"/>
    </row>
    <row r="202">
      <c r="A202" s="110"/>
      <c r="B202" s="73" t="s">
        <v>61</v>
      </c>
      <c r="C202" s="77" t="s">
        <v>260</v>
      </c>
      <c r="D202" s="42">
        <f t="shared" si="61"/>
        <v>6.25</v>
      </c>
      <c r="E202" s="43">
        <f t="shared" si="380"/>
        <v>9.25</v>
      </c>
      <c r="F202" s="114">
        <v>8.2</v>
      </c>
      <c r="G202" s="44">
        <f t="shared" si="399"/>
        <v>1.05</v>
      </c>
      <c r="H202" s="67">
        <v>0.0</v>
      </c>
      <c r="I202" s="45">
        <v>4.0</v>
      </c>
      <c r="J202" s="45">
        <v>0.0</v>
      </c>
      <c r="K202" s="45">
        <v>0.0</v>
      </c>
      <c r="L202" s="45">
        <v>5.0</v>
      </c>
      <c r="M202" s="46">
        <v>0.0</v>
      </c>
      <c r="N202" s="47">
        <f t="shared" si="6"/>
        <v>9</v>
      </c>
      <c r="O202" s="48">
        <v>0.0</v>
      </c>
      <c r="P202" s="45">
        <v>0.0</v>
      </c>
      <c r="Q202" s="45">
        <v>0.0</v>
      </c>
      <c r="R202" s="45">
        <v>0.0</v>
      </c>
      <c r="S202" s="45">
        <v>0.0</v>
      </c>
      <c r="T202" s="46">
        <v>0.0</v>
      </c>
      <c r="U202" s="47">
        <f t="shared" si="7"/>
        <v>0</v>
      </c>
      <c r="V202" s="48">
        <v>0.0</v>
      </c>
      <c r="W202" s="45">
        <v>0.0</v>
      </c>
      <c r="X202" s="45">
        <v>0.0</v>
      </c>
      <c r="Y202" s="45">
        <v>0.0</v>
      </c>
      <c r="Z202" s="45">
        <v>0.0</v>
      </c>
      <c r="AA202" s="46">
        <v>0.0</v>
      </c>
      <c r="AB202" s="47">
        <f t="shared" si="8"/>
        <v>0</v>
      </c>
      <c r="AC202" s="49">
        <f t="shared" ref="AC202:AF202" si="418">SUM(H202+O202+V202)</f>
        <v>0</v>
      </c>
      <c r="AD202" s="49">
        <f t="shared" si="418"/>
        <v>4</v>
      </c>
      <c r="AE202" s="49">
        <f t="shared" si="418"/>
        <v>0</v>
      </c>
      <c r="AF202" s="49">
        <f t="shared" si="418"/>
        <v>0</v>
      </c>
      <c r="AG202" s="50">
        <f t="shared" si="10"/>
        <v>4</v>
      </c>
      <c r="AH202" s="50">
        <f t="shared" ref="AH202:AI202" si="419">SUM(L202+S202+Z202)</f>
        <v>5</v>
      </c>
      <c r="AI202" s="50">
        <f t="shared" si="419"/>
        <v>0</v>
      </c>
      <c r="AJ202" s="51">
        <f t="shared" si="12"/>
        <v>5</v>
      </c>
      <c r="AK202" s="51">
        <f t="shared" si="377"/>
        <v>2.25</v>
      </c>
      <c r="AL202" s="50">
        <f t="shared" si="14"/>
        <v>6.25</v>
      </c>
      <c r="AM202" s="66">
        <f>IFERROR(VLOOKUP(C202,Coord_disc_2018!$A:$B,2,0),0)</f>
        <v>0</v>
      </c>
      <c r="AN202" s="50">
        <f t="shared" si="15"/>
        <v>6.25</v>
      </c>
      <c r="AO202" s="52">
        <v>0.0</v>
      </c>
      <c r="AP202" s="53">
        <f t="shared" si="16"/>
        <v>6.25</v>
      </c>
      <c r="AQ202" s="86"/>
      <c r="AR202" s="2"/>
      <c r="AS202" s="112"/>
    </row>
    <row r="203">
      <c r="A203" s="107"/>
      <c r="B203" s="71" t="s">
        <v>53</v>
      </c>
      <c r="C203" s="93" t="s">
        <v>261</v>
      </c>
      <c r="D203" s="28">
        <f t="shared" si="61"/>
        <v>17</v>
      </c>
      <c r="E203" s="29">
        <f t="shared" si="380"/>
        <v>23</v>
      </c>
      <c r="F203" s="108">
        <v>21.7</v>
      </c>
      <c r="G203" s="30">
        <f t="shared" si="399"/>
        <v>1.3</v>
      </c>
      <c r="H203" s="70">
        <v>6.0</v>
      </c>
      <c r="I203" s="58">
        <v>0.0</v>
      </c>
      <c r="J203" s="58">
        <v>0.0</v>
      </c>
      <c r="K203" s="58">
        <v>0.0</v>
      </c>
      <c r="L203" s="58">
        <v>0.0</v>
      </c>
      <c r="M203" s="32">
        <v>0.0</v>
      </c>
      <c r="N203" s="33">
        <f t="shared" si="6"/>
        <v>6</v>
      </c>
      <c r="O203" s="59">
        <v>0.0</v>
      </c>
      <c r="P203" s="58">
        <v>0.0</v>
      </c>
      <c r="Q203" s="58">
        <v>3.0</v>
      </c>
      <c r="R203" s="58">
        <v>0.0</v>
      </c>
      <c r="S203" s="58">
        <v>0.0</v>
      </c>
      <c r="T203" s="32">
        <v>0.0</v>
      </c>
      <c r="U203" s="33">
        <f t="shared" si="7"/>
        <v>3</v>
      </c>
      <c r="V203" s="59">
        <v>6.0</v>
      </c>
      <c r="W203" s="58">
        <v>0.0</v>
      </c>
      <c r="X203" s="58">
        <v>0.0</v>
      </c>
      <c r="Y203" s="58">
        <v>2.0</v>
      </c>
      <c r="Z203" s="58">
        <v>0.0</v>
      </c>
      <c r="AA203" s="32">
        <v>0.0</v>
      </c>
      <c r="AB203" s="33">
        <f t="shared" si="8"/>
        <v>8</v>
      </c>
      <c r="AC203" s="60">
        <f t="shared" ref="AC203:AF203" si="420">SUM(H203+O203+V203)</f>
        <v>12</v>
      </c>
      <c r="AD203" s="60">
        <f t="shared" si="420"/>
        <v>0</v>
      </c>
      <c r="AE203" s="60">
        <f t="shared" si="420"/>
        <v>3</v>
      </c>
      <c r="AF203" s="60">
        <f t="shared" si="420"/>
        <v>2</v>
      </c>
      <c r="AG203" s="61">
        <f t="shared" si="10"/>
        <v>17</v>
      </c>
      <c r="AH203" s="61">
        <f t="shared" ref="AH203:AI203" si="421">SUM(L203+S203+Z203)</f>
        <v>0</v>
      </c>
      <c r="AI203" s="61">
        <f t="shared" si="421"/>
        <v>0</v>
      </c>
      <c r="AJ203" s="62">
        <f t="shared" si="12"/>
        <v>0</v>
      </c>
      <c r="AK203" s="62">
        <f t="shared" si="377"/>
        <v>0</v>
      </c>
      <c r="AL203" s="61">
        <f t="shared" si="14"/>
        <v>17</v>
      </c>
      <c r="AM203" s="32">
        <v>0.0</v>
      </c>
      <c r="AN203" s="61">
        <f t="shared" si="15"/>
        <v>17</v>
      </c>
      <c r="AO203" s="36">
        <v>0.0</v>
      </c>
      <c r="AP203" s="63">
        <f t="shared" si="16"/>
        <v>17</v>
      </c>
      <c r="AQ203" s="38"/>
      <c r="AR203" s="2"/>
      <c r="AS203" s="109"/>
    </row>
    <row r="204">
      <c r="A204" s="110"/>
      <c r="B204" s="73" t="s">
        <v>53</v>
      </c>
      <c r="C204" s="77" t="s">
        <v>262</v>
      </c>
      <c r="D204" s="42">
        <f t="shared" si="61"/>
        <v>10</v>
      </c>
      <c r="E204" s="43">
        <f t="shared" si="380"/>
        <v>14</v>
      </c>
      <c r="F204" s="111">
        <v>12.152054794520549</v>
      </c>
      <c r="G204" s="44">
        <f t="shared" si="399"/>
        <v>1.847945205</v>
      </c>
      <c r="H204" s="67">
        <v>0.0</v>
      </c>
      <c r="I204" s="45">
        <v>0.0</v>
      </c>
      <c r="J204" s="45">
        <v>0.0</v>
      </c>
      <c r="K204" s="45">
        <v>0.0</v>
      </c>
      <c r="L204" s="45">
        <v>0.0</v>
      </c>
      <c r="M204" s="46">
        <v>0.0</v>
      </c>
      <c r="N204" s="47">
        <f t="shared" si="6"/>
        <v>0</v>
      </c>
      <c r="O204" s="48">
        <v>0.0</v>
      </c>
      <c r="P204" s="45">
        <v>4.0</v>
      </c>
      <c r="Q204" s="45">
        <v>0.0</v>
      </c>
      <c r="R204" s="45">
        <v>0.0</v>
      </c>
      <c r="S204" s="45">
        <v>0.0</v>
      </c>
      <c r="T204" s="46">
        <v>0.0</v>
      </c>
      <c r="U204" s="47">
        <f t="shared" si="7"/>
        <v>4</v>
      </c>
      <c r="V204" s="48">
        <v>6.0</v>
      </c>
      <c r="W204" s="45">
        <v>0.0</v>
      </c>
      <c r="X204" s="45">
        <v>0.0</v>
      </c>
      <c r="Y204" s="45">
        <v>0.0</v>
      </c>
      <c r="Z204" s="45">
        <v>0.0</v>
      </c>
      <c r="AA204" s="46">
        <v>0.0</v>
      </c>
      <c r="AB204" s="47">
        <f t="shared" si="8"/>
        <v>6</v>
      </c>
      <c r="AC204" s="49">
        <f t="shared" ref="AC204:AF204" si="422">SUM(H204+O204+V204)</f>
        <v>6</v>
      </c>
      <c r="AD204" s="49">
        <f t="shared" si="422"/>
        <v>4</v>
      </c>
      <c r="AE204" s="49">
        <f t="shared" si="422"/>
        <v>0</v>
      </c>
      <c r="AF204" s="49">
        <f t="shared" si="422"/>
        <v>0</v>
      </c>
      <c r="AG204" s="50">
        <f t="shared" si="10"/>
        <v>10</v>
      </c>
      <c r="AH204" s="50">
        <f t="shared" ref="AH204:AI204" si="423">SUM(L204+S204+Z204)</f>
        <v>0</v>
      </c>
      <c r="AI204" s="50">
        <f t="shared" si="423"/>
        <v>0</v>
      </c>
      <c r="AJ204" s="51">
        <f t="shared" si="12"/>
        <v>0</v>
      </c>
      <c r="AK204" s="51">
        <f>ROUNDDOWN(IF(AJ204&gt;(0.25*(SUM(AG204:AI204))),(0.25*(SUM(AG204:AI204))),AJ204))</f>
        <v>0</v>
      </c>
      <c r="AL204" s="50">
        <f t="shared" si="14"/>
        <v>10</v>
      </c>
      <c r="AM204" s="46">
        <v>0.0</v>
      </c>
      <c r="AN204" s="50">
        <f t="shared" si="15"/>
        <v>10</v>
      </c>
      <c r="AO204" s="52">
        <v>0.0</v>
      </c>
      <c r="AP204" s="53">
        <f t="shared" si="16"/>
        <v>10</v>
      </c>
      <c r="AQ204" s="115"/>
      <c r="AR204" s="2"/>
      <c r="AS204" s="112"/>
    </row>
    <row r="205">
      <c r="A205" s="107"/>
      <c r="B205" s="71" t="s">
        <v>53</v>
      </c>
      <c r="C205" s="76" t="s">
        <v>263</v>
      </c>
      <c r="D205" s="28">
        <f t="shared" si="61"/>
        <v>16.5</v>
      </c>
      <c r="E205" s="29">
        <f t="shared" si="380"/>
        <v>22.5</v>
      </c>
      <c r="F205" s="108">
        <v>23.0</v>
      </c>
      <c r="G205" s="30">
        <f t="shared" si="399"/>
        <v>-0.5</v>
      </c>
      <c r="H205" s="64">
        <v>6.0</v>
      </c>
      <c r="I205" s="61">
        <v>0.0</v>
      </c>
      <c r="J205" s="61">
        <v>0.0</v>
      </c>
      <c r="K205" s="61">
        <v>0.0</v>
      </c>
      <c r="L205" s="61">
        <v>0.0</v>
      </c>
      <c r="M205" s="32">
        <v>0.0</v>
      </c>
      <c r="N205" s="33">
        <f t="shared" si="6"/>
        <v>6</v>
      </c>
      <c r="O205" s="60">
        <v>2.0</v>
      </c>
      <c r="P205" s="61">
        <v>0.0</v>
      </c>
      <c r="Q205" s="61">
        <v>4.0</v>
      </c>
      <c r="R205" s="61">
        <v>0.0</v>
      </c>
      <c r="S205" s="61">
        <v>0.0</v>
      </c>
      <c r="T205" s="32">
        <v>0.0</v>
      </c>
      <c r="U205" s="33">
        <f t="shared" si="7"/>
        <v>6</v>
      </c>
      <c r="V205" s="60">
        <v>0.0</v>
      </c>
      <c r="W205" s="61">
        <v>0.0</v>
      </c>
      <c r="X205" s="61">
        <v>2.0</v>
      </c>
      <c r="Y205" s="61">
        <v>0.0</v>
      </c>
      <c r="Z205" s="61">
        <v>2.5</v>
      </c>
      <c r="AA205" s="32">
        <v>0.0</v>
      </c>
      <c r="AB205" s="33">
        <f t="shared" si="8"/>
        <v>4.5</v>
      </c>
      <c r="AC205" s="60">
        <f t="shared" ref="AC205:AF205" si="424">SUM(H205+O205+V205)</f>
        <v>8</v>
      </c>
      <c r="AD205" s="60">
        <f t="shared" si="424"/>
        <v>0</v>
      </c>
      <c r="AE205" s="60">
        <f t="shared" si="424"/>
        <v>6</v>
      </c>
      <c r="AF205" s="60">
        <f t="shared" si="424"/>
        <v>0</v>
      </c>
      <c r="AG205" s="61">
        <f t="shared" si="10"/>
        <v>14</v>
      </c>
      <c r="AH205" s="61">
        <f t="shared" ref="AH205:AI205" si="425">SUM(L205+S205+Z205)</f>
        <v>2.5</v>
      </c>
      <c r="AI205" s="61">
        <f t="shared" si="425"/>
        <v>0</v>
      </c>
      <c r="AJ205" s="62">
        <f t="shared" si="12"/>
        <v>2.5</v>
      </c>
      <c r="AK205" s="62">
        <f t="shared" ref="AK205:AK206" si="428">IF(AJ205&gt;(0.25*(SUM(AG205:AI205))),(0.25*(SUM(AG205:AI205))),AJ205)</f>
        <v>2.5</v>
      </c>
      <c r="AL205" s="61">
        <f t="shared" si="14"/>
        <v>16.5</v>
      </c>
      <c r="AM205" s="32">
        <v>0.0</v>
      </c>
      <c r="AN205" s="61">
        <f t="shared" si="15"/>
        <v>16.5</v>
      </c>
      <c r="AO205" s="36">
        <v>0.0</v>
      </c>
      <c r="AP205" s="63">
        <f t="shared" si="16"/>
        <v>16.5</v>
      </c>
      <c r="AQ205" s="116"/>
      <c r="AR205" s="2"/>
      <c r="AS205" s="109"/>
    </row>
    <row r="206">
      <c r="A206" s="110"/>
      <c r="B206" s="73" t="s">
        <v>64</v>
      </c>
      <c r="C206" s="84" t="s">
        <v>264</v>
      </c>
      <c r="D206" s="42">
        <f t="shared" si="61"/>
        <v>18.83</v>
      </c>
      <c r="E206" s="43">
        <f>D206+(ROUNDUP(SUM(H206:M206)/3))+(ROUNDUP(SUM(O206:S206)/3))+(ROUNDUP(SUM(V206:Z206)/3))</f>
        <v>26.83</v>
      </c>
      <c r="F206" s="111">
        <v>24.0</v>
      </c>
      <c r="G206" s="44">
        <f t="shared" si="399"/>
        <v>2.83</v>
      </c>
      <c r="H206" s="54">
        <v>0.0</v>
      </c>
      <c r="I206" s="50">
        <v>0.0</v>
      </c>
      <c r="J206" s="50">
        <v>0.0</v>
      </c>
      <c r="K206" s="50">
        <v>0.0</v>
      </c>
      <c r="L206" s="50">
        <v>0.0</v>
      </c>
      <c r="M206" s="100">
        <v>0.83</v>
      </c>
      <c r="N206" s="101">
        <f t="shared" si="6"/>
        <v>0.83</v>
      </c>
      <c r="O206" s="49">
        <v>0.0</v>
      </c>
      <c r="P206" s="50">
        <v>8.0</v>
      </c>
      <c r="Q206" s="50">
        <v>0.0</v>
      </c>
      <c r="R206" s="50">
        <v>0.0</v>
      </c>
      <c r="S206" s="50">
        <v>0.0</v>
      </c>
      <c r="T206" s="46">
        <v>0.0</v>
      </c>
      <c r="U206" s="47">
        <f t="shared" si="7"/>
        <v>8</v>
      </c>
      <c r="V206" s="49">
        <v>3.0</v>
      </c>
      <c r="W206" s="50">
        <v>3.0</v>
      </c>
      <c r="X206" s="50">
        <v>4.0</v>
      </c>
      <c r="Y206" s="50">
        <v>0.0</v>
      </c>
      <c r="Z206" s="50">
        <v>0.0</v>
      </c>
      <c r="AA206" s="46">
        <v>0.0</v>
      </c>
      <c r="AB206" s="47">
        <f t="shared" si="8"/>
        <v>10</v>
      </c>
      <c r="AC206" s="49">
        <f t="shared" ref="AC206:AF206" si="426">SUM(H206+O206+V206)</f>
        <v>3</v>
      </c>
      <c r="AD206" s="49">
        <f t="shared" si="426"/>
        <v>11</v>
      </c>
      <c r="AE206" s="49">
        <f t="shared" si="426"/>
        <v>4</v>
      </c>
      <c r="AF206" s="49">
        <f t="shared" si="426"/>
        <v>0</v>
      </c>
      <c r="AG206" s="50">
        <f t="shared" si="10"/>
        <v>18</v>
      </c>
      <c r="AH206" s="50">
        <f t="shared" ref="AH206:AI206" si="427">SUM(L206+S206+Z206)</f>
        <v>0</v>
      </c>
      <c r="AI206" s="98">
        <f t="shared" si="427"/>
        <v>0.83</v>
      </c>
      <c r="AJ206" s="51">
        <f t="shared" si="12"/>
        <v>0.83</v>
      </c>
      <c r="AK206" s="51">
        <f t="shared" si="428"/>
        <v>0.83</v>
      </c>
      <c r="AL206" s="50">
        <f t="shared" si="14"/>
        <v>18.83</v>
      </c>
      <c r="AM206" s="46">
        <v>0.0</v>
      </c>
      <c r="AN206" s="50">
        <f t="shared" si="15"/>
        <v>18.83</v>
      </c>
      <c r="AO206" s="52">
        <v>0.0</v>
      </c>
      <c r="AP206" s="53">
        <f t="shared" si="16"/>
        <v>18.83</v>
      </c>
      <c r="AQ206" s="50"/>
      <c r="AR206" s="2"/>
      <c r="AS206" s="112"/>
    </row>
    <row r="207">
      <c r="A207" s="107"/>
      <c r="B207" s="71" t="s">
        <v>53</v>
      </c>
      <c r="C207" s="76" t="s">
        <v>265</v>
      </c>
      <c r="D207" s="28">
        <f t="shared" si="61"/>
        <v>14</v>
      </c>
      <c r="E207" s="29">
        <f t="shared" ref="E207:E250" si="431">D207+(ROUNDUP(SUM(H207:L207)/3))+(ROUNDUP(SUM(O207:S207)/3))+(ROUNDUP(SUM(V207:Z207)/3))</f>
        <v>20</v>
      </c>
      <c r="F207" s="108">
        <v>22.0</v>
      </c>
      <c r="G207" s="30">
        <f t="shared" si="399"/>
        <v>-2</v>
      </c>
      <c r="H207" s="70">
        <v>6.0</v>
      </c>
      <c r="I207" s="58">
        <v>0.0</v>
      </c>
      <c r="J207" s="58">
        <v>0.0</v>
      </c>
      <c r="K207" s="58">
        <v>0.0</v>
      </c>
      <c r="L207" s="58">
        <v>0.0</v>
      </c>
      <c r="M207" s="32">
        <v>0.0</v>
      </c>
      <c r="N207" s="33">
        <f t="shared" si="6"/>
        <v>6</v>
      </c>
      <c r="O207" s="59">
        <v>0.0</v>
      </c>
      <c r="P207" s="58">
        <v>0.0</v>
      </c>
      <c r="Q207" s="58">
        <v>0.0</v>
      </c>
      <c r="R207" s="58">
        <v>0.0</v>
      </c>
      <c r="S207" s="58">
        <v>4.0</v>
      </c>
      <c r="T207" s="32">
        <v>0.0</v>
      </c>
      <c r="U207" s="33">
        <f t="shared" si="7"/>
        <v>4</v>
      </c>
      <c r="V207" s="59">
        <v>5.0</v>
      </c>
      <c r="W207" s="58">
        <v>0.0</v>
      </c>
      <c r="X207" s="58">
        <v>0.0</v>
      </c>
      <c r="Y207" s="58">
        <v>0.0</v>
      </c>
      <c r="Z207" s="58">
        <v>0.0</v>
      </c>
      <c r="AA207" s="32">
        <v>0.0</v>
      </c>
      <c r="AB207" s="33">
        <f t="shared" si="8"/>
        <v>5</v>
      </c>
      <c r="AC207" s="60">
        <f t="shared" ref="AC207:AF207" si="429">SUM(H207+O207+V207)</f>
        <v>11</v>
      </c>
      <c r="AD207" s="60">
        <f t="shared" si="429"/>
        <v>0</v>
      </c>
      <c r="AE207" s="60">
        <f t="shared" si="429"/>
        <v>0</v>
      </c>
      <c r="AF207" s="60">
        <f t="shared" si="429"/>
        <v>0</v>
      </c>
      <c r="AG207" s="61">
        <f t="shared" si="10"/>
        <v>11</v>
      </c>
      <c r="AH207" s="61">
        <f t="shared" ref="AH207:AI207" si="430">SUM(L207+S207+Z207)</f>
        <v>4</v>
      </c>
      <c r="AI207" s="61">
        <f t="shared" si="430"/>
        <v>0</v>
      </c>
      <c r="AJ207" s="62">
        <f t="shared" si="12"/>
        <v>4</v>
      </c>
      <c r="AK207" s="62">
        <f>ROUNDDOWN(IF(AJ207&gt;(0.25*(SUM(AG207:AI207))),(0.25*(SUM(AG207:AI207))),AJ207))</f>
        <v>3</v>
      </c>
      <c r="AL207" s="61">
        <f t="shared" si="14"/>
        <v>14</v>
      </c>
      <c r="AM207" s="32">
        <v>0.0</v>
      </c>
      <c r="AN207" s="61">
        <f t="shared" si="15"/>
        <v>14</v>
      </c>
      <c r="AO207" s="36">
        <v>0.0</v>
      </c>
      <c r="AP207" s="63">
        <f t="shared" si="16"/>
        <v>14</v>
      </c>
      <c r="AQ207" s="61"/>
      <c r="AR207" s="2"/>
      <c r="AS207" s="109"/>
    </row>
    <row r="208">
      <c r="A208" s="110"/>
      <c r="B208" s="73" t="s">
        <v>53</v>
      </c>
      <c r="C208" s="74" t="s">
        <v>266</v>
      </c>
      <c r="D208" s="42">
        <f t="shared" si="61"/>
        <v>0</v>
      </c>
      <c r="E208" s="43">
        <f t="shared" si="431"/>
        <v>0</v>
      </c>
      <c r="F208" s="111">
        <v>0.0</v>
      </c>
      <c r="G208" s="44">
        <f t="shared" si="399"/>
        <v>0</v>
      </c>
      <c r="H208" s="67">
        <v>0.0</v>
      </c>
      <c r="I208" s="45">
        <v>0.0</v>
      </c>
      <c r="J208" s="45">
        <v>0.0</v>
      </c>
      <c r="K208" s="45">
        <v>0.0</v>
      </c>
      <c r="L208" s="45">
        <v>0.0</v>
      </c>
      <c r="M208" s="46">
        <v>0.0</v>
      </c>
      <c r="N208" s="47">
        <f t="shared" si="6"/>
        <v>0</v>
      </c>
      <c r="O208" s="48">
        <v>0.0</v>
      </c>
      <c r="P208" s="45">
        <v>0.0</v>
      </c>
      <c r="Q208" s="45">
        <v>0.0</v>
      </c>
      <c r="R208" s="45">
        <v>0.0</v>
      </c>
      <c r="S208" s="45">
        <v>0.0</v>
      </c>
      <c r="T208" s="46">
        <v>0.0</v>
      </c>
      <c r="U208" s="47">
        <f t="shared" si="7"/>
        <v>0</v>
      </c>
      <c r="V208" s="48">
        <v>0.0</v>
      </c>
      <c r="W208" s="45">
        <v>0.0</v>
      </c>
      <c r="X208" s="45">
        <v>0.0</v>
      </c>
      <c r="Y208" s="45">
        <v>0.0</v>
      </c>
      <c r="Z208" s="45">
        <v>0.0</v>
      </c>
      <c r="AA208" s="46">
        <v>0.0</v>
      </c>
      <c r="AB208" s="47">
        <f t="shared" si="8"/>
        <v>0</v>
      </c>
      <c r="AC208" s="49">
        <f t="shared" ref="AC208:AF208" si="432">SUM(H208+O208+V208)</f>
        <v>0</v>
      </c>
      <c r="AD208" s="49">
        <f t="shared" si="432"/>
        <v>0</v>
      </c>
      <c r="AE208" s="49">
        <f t="shared" si="432"/>
        <v>0</v>
      </c>
      <c r="AF208" s="49">
        <f t="shared" si="432"/>
        <v>0</v>
      </c>
      <c r="AG208" s="50">
        <f t="shared" si="10"/>
        <v>0</v>
      </c>
      <c r="AH208" s="50">
        <f t="shared" ref="AH208:AI208" si="433">SUM(L208+S208+Z208)</f>
        <v>0</v>
      </c>
      <c r="AI208" s="50">
        <f t="shared" si="433"/>
        <v>0</v>
      </c>
      <c r="AJ208" s="51">
        <f t="shared" si="12"/>
        <v>0</v>
      </c>
      <c r="AK208" s="51">
        <f>IF(AJ208&gt;(0.25*(SUM(AG208:AI208))),(0.25*(SUM(AG208:AI208))),AJ208)</f>
        <v>0</v>
      </c>
      <c r="AL208" s="50">
        <f t="shared" si="14"/>
        <v>0</v>
      </c>
      <c r="AM208" s="46">
        <v>0.0</v>
      </c>
      <c r="AN208" s="50">
        <f t="shared" si="15"/>
        <v>0</v>
      </c>
      <c r="AO208" s="52">
        <v>0.0</v>
      </c>
      <c r="AP208" s="53">
        <f t="shared" si="16"/>
        <v>0</v>
      </c>
      <c r="AQ208" s="117" t="s">
        <v>83</v>
      </c>
      <c r="AR208" s="2"/>
      <c r="AS208" s="112"/>
    </row>
    <row r="209">
      <c r="A209" s="107"/>
      <c r="B209" s="71" t="s">
        <v>53</v>
      </c>
      <c r="C209" s="76" t="s">
        <v>267</v>
      </c>
      <c r="D209" s="28">
        <f t="shared" si="61"/>
        <v>0</v>
      </c>
      <c r="E209" s="29">
        <f t="shared" si="431"/>
        <v>1</v>
      </c>
      <c r="F209" s="108">
        <v>-1.0</v>
      </c>
      <c r="G209" s="30">
        <f t="shared" si="399"/>
        <v>2</v>
      </c>
      <c r="H209" s="64">
        <v>0.0</v>
      </c>
      <c r="I209" s="61">
        <v>0.0</v>
      </c>
      <c r="J209" s="61">
        <v>0.0</v>
      </c>
      <c r="K209" s="61">
        <v>0.0</v>
      </c>
      <c r="L209" s="61">
        <v>2.5</v>
      </c>
      <c r="M209" s="32">
        <v>0.0</v>
      </c>
      <c r="N209" s="33">
        <f t="shared" si="6"/>
        <v>2.5</v>
      </c>
      <c r="O209" s="60">
        <v>0.0</v>
      </c>
      <c r="P209" s="61">
        <v>0.0</v>
      </c>
      <c r="Q209" s="61">
        <v>0.0</v>
      </c>
      <c r="R209" s="61">
        <v>0.0</v>
      </c>
      <c r="S209" s="61">
        <v>0.0</v>
      </c>
      <c r="T209" s="32">
        <v>0.0</v>
      </c>
      <c r="U209" s="33">
        <f t="shared" si="7"/>
        <v>0</v>
      </c>
      <c r="V209" s="60">
        <v>0.0</v>
      </c>
      <c r="W209" s="61">
        <v>0.0</v>
      </c>
      <c r="X209" s="61">
        <v>0.0</v>
      </c>
      <c r="Y209" s="61">
        <v>0.0</v>
      </c>
      <c r="Z209" s="61">
        <v>0.0</v>
      </c>
      <c r="AA209" s="32">
        <v>0.0</v>
      </c>
      <c r="AB209" s="33">
        <f t="shared" si="8"/>
        <v>0</v>
      </c>
      <c r="AC209" s="60">
        <f t="shared" ref="AC209:AF209" si="434">SUM(H209+O209+V209)</f>
        <v>0</v>
      </c>
      <c r="AD209" s="60">
        <f t="shared" si="434"/>
        <v>0</v>
      </c>
      <c r="AE209" s="60">
        <f t="shared" si="434"/>
        <v>0</v>
      </c>
      <c r="AF209" s="60">
        <f t="shared" si="434"/>
        <v>0</v>
      </c>
      <c r="AG209" s="61">
        <f t="shared" si="10"/>
        <v>0</v>
      </c>
      <c r="AH209" s="61">
        <f t="shared" ref="AH209:AI209" si="435">SUM(L209+S209+Z209)</f>
        <v>2.5</v>
      </c>
      <c r="AI209" s="61">
        <f t="shared" si="435"/>
        <v>0</v>
      </c>
      <c r="AJ209" s="62">
        <f t="shared" si="12"/>
        <v>2.5</v>
      </c>
      <c r="AK209" s="62">
        <f t="shared" ref="AK209:AK210" si="438">ROUNDDOWN(IF(AJ209&gt;(0.25*(SUM(AG209:AI209))),(0.25*(SUM(AG209:AI209))),AJ209))</f>
        <v>0</v>
      </c>
      <c r="AL209" s="61">
        <f t="shared" si="14"/>
        <v>0</v>
      </c>
      <c r="AM209" s="32">
        <v>0.0</v>
      </c>
      <c r="AN209" s="61">
        <f t="shared" si="15"/>
        <v>0</v>
      </c>
      <c r="AO209" s="36">
        <v>0.0</v>
      </c>
      <c r="AP209" s="63">
        <f t="shared" si="16"/>
        <v>0</v>
      </c>
      <c r="AQ209" s="118" t="s">
        <v>83</v>
      </c>
      <c r="AR209" s="2"/>
      <c r="AS209" s="109"/>
    </row>
    <row r="210">
      <c r="A210" s="110"/>
      <c r="B210" s="73" t="s">
        <v>53</v>
      </c>
      <c r="C210" s="74" t="s">
        <v>268</v>
      </c>
      <c r="D210" s="42">
        <f t="shared" si="61"/>
        <v>11</v>
      </c>
      <c r="E210" s="43">
        <f t="shared" si="431"/>
        <v>16</v>
      </c>
      <c r="F210" s="111">
        <v>17.5</v>
      </c>
      <c r="G210" s="44">
        <f t="shared" si="399"/>
        <v>-1.5</v>
      </c>
      <c r="H210" s="67">
        <v>0.0</v>
      </c>
      <c r="I210" s="45">
        <v>0.0</v>
      </c>
      <c r="J210" s="45">
        <v>0.0</v>
      </c>
      <c r="K210" s="45">
        <v>0.0</v>
      </c>
      <c r="L210" s="45">
        <v>0.0</v>
      </c>
      <c r="M210" s="46">
        <v>0.0</v>
      </c>
      <c r="N210" s="47">
        <f t="shared" si="6"/>
        <v>0</v>
      </c>
      <c r="O210" s="48">
        <v>6.0</v>
      </c>
      <c r="P210" s="45">
        <v>0.0</v>
      </c>
      <c r="Q210" s="45">
        <v>0.0</v>
      </c>
      <c r="R210" s="45">
        <v>0.0</v>
      </c>
      <c r="S210" s="45">
        <v>0.0</v>
      </c>
      <c r="T210" s="46">
        <v>0.0</v>
      </c>
      <c r="U210" s="47">
        <f t="shared" si="7"/>
        <v>6</v>
      </c>
      <c r="V210" s="48">
        <v>2.0</v>
      </c>
      <c r="W210" s="45">
        <v>0.0</v>
      </c>
      <c r="X210" s="45">
        <v>0.0</v>
      </c>
      <c r="Y210" s="45">
        <v>0.0</v>
      </c>
      <c r="Z210" s="45">
        <v>5.0</v>
      </c>
      <c r="AA210" s="46">
        <v>0.0</v>
      </c>
      <c r="AB210" s="47">
        <f t="shared" si="8"/>
        <v>7</v>
      </c>
      <c r="AC210" s="49">
        <f t="shared" ref="AC210:AF210" si="436">SUM(H210+O210+V210)</f>
        <v>8</v>
      </c>
      <c r="AD210" s="49">
        <f t="shared" si="436"/>
        <v>0</v>
      </c>
      <c r="AE210" s="49">
        <f t="shared" si="436"/>
        <v>0</v>
      </c>
      <c r="AF210" s="49">
        <f t="shared" si="436"/>
        <v>0</v>
      </c>
      <c r="AG210" s="50">
        <f t="shared" si="10"/>
        <v>8</v>
      </c>
      <c r="AH210" s="50">
        <f t="shared" ref="AH210:AI210" si="437">SUM(L210+S210+Z210)</f>
        <v>5</v>
      </c>
      <c r="AI210" s="50">
        <f t="shared" si="437"/>
        <v>0</v>
      </c>
      <c r="AJ210" s="51">
        <f t="shared" si="12"/>
        <v>5</v>
      </c>
      <c r="AK210" s="51">
        <f t="shared" si="438"/>
        <v>3</v>
      </c>
      <c r="AL210" s="50">
        <f t="shared" si="14"/>
        <v>11</v>
      </c>
      <c r="AM210" s="46">
        <v>0.0</v>
      </c>
      <c r="AN210" s="50">
        <f t="shared" si="15"/>
        <v>11</v>
      </c>
      <c r="AO210" s="52">
        <v>0.0</v>
      </c>
      <c r="AP210" s="53">
        <f t="shared" si="16"/>
        <v>11</v>
      </c>
      <c r="AQ210" s="119"/>
      <c r="AR210" s="2"/>
      <c r="AS210" s="112"/>
    </row>
    <row r="211">
      <c r="A211" s="107"/>
      <c r="B211" s="71" t="s">
        <v>51</v>
      </c>
      <c r="C211" s="72" t="s">
        <v>269</v>
      </c>
      <c r="D211" s="28">
        <f t="shared" si="61"/>
        <v>13</v>
      </c>
      <c r="E211" s="29">
        <f t="shared" si="431"/>
        <v>18</v>
      </c>
      <c r="F211" s="108">
        <v>24.0</v>
      </c>
      <c r="G211" s="30">
        <f t="shared" si="399"/>
        <v>-6</v>
      </c>
      <c r="H211" s="64">
        <v>0.0</v>
      </c>
      <c r="I211" s="61">
        <v>0.0</v>
      </c>
      <c r="J211" s="61">
        <v>0.0</v>
      </c>
      <c r="K211" s="61">
        <v>0.0</v>
      </c>
      <c r="L211" s="61">
        <v>0.0</v>
      </c>
      <c r="M211" s="32">
        <v>0.0</v>
      </c>
      <c r="N211" s="33">
        <f t="shared" si="6"/>
        <v>0</v>
      </c>
      <c r="O211" s="60">
        <v>8.0</v>
      </c>
      <c r="P211" s="61">
        <v>0.0</v>
      </c>
      <c r="Q211" s="61">
        <v>0.0</v>
      </c>
      <c r="R211" s="61">
        <v>0.0</v>
      </c>
      <c r="S211" s="61">
        <v>0.0</v>
      </c>
      <c r="T211" s="32">
        <v>0.0</v>
      </c>
      <c r="U211" s="33">
        <f t="shared" si="7"/>
        <v>8</v>
      </c>
      <c r="V211" s="60">
        <v>0.0</v>
      </c>
      <c r="W211" s="61">
        <v>5.0</v>
      </c>
      <c r="X211" s="61">
        <v>0.0</v>
      </c>
      <c r="Y211" s="61">
        <v>0.0</v>
      </c>
      <c r="Z211" s="61">
        <v>0.0</v>
      </c>
      <c r="AA211" s="32">
        <v>0.0</v>
      </c>
      <c r="AB211" s="33">
        <f t="shared" si="8"/>
        <v>5</v>
      </c>
      <c r="AC211" s="60">
        <f t="shared" ref="AC211:AF211" si="439">SUM(H211+O211+V211)</f>
        <v>8</v>
      </c>
      <c r="AD211" s="60">
        <f t="shared" si="439"/>
        <v>5</v>
      </c>
      <c r="AE211" s="60">
        <f t="shared" si="439"/>
        <v>0</v>
      </c>
      <c r="AF211" s="60">
        <f t="shared" si="439"/>
        <v>0</v>
      </c>
      <c r="AG211" s="61">
        <f t="shared" si="10"/>
        <v>13</v>
      </c>
      <c r="AH211" s="61">
        <f t="shared" ref="AH211:AI211" si="440">SUM(L211+S211+Z211)</f>
        <v>0</v>
      </c>
      <c r="AI211" s="61">
        <f t="shared" si="440"/>
        <v>0</v>
      </c>
      <c r="AJ211" s="62">
        <f t="shared" si="12"/>
        <v>0</v>
      </c>
      <c r="AK211" s="62">
        <f t="shared" ref="AK211:AK213" si="443">IF(AJ211&gt;(0.25*(SUM(AG211:AI211))),(0.25*(SUM(AG211:AI211))),AJ211)</f>
        <v>0</v>
      </c>
      <c r="AL211" s="61">
        <f t="shared" si="14"/>
        <v>13</v>
      </c>
      <c r="AM211" s="32">
        <v>0.0</v>
      </c>
      <c r="AN211" s="61">
        <f t="shared" si="15"/>
        <v>13</v>
      </c>
      <c r="AO211" s="36">
        <v>0.0</v>
      </c>
      <c r="AP211" s="63">
        <f t="shared" si="16"/>
        <v>13</v>
      </c>
      <c r="AQ211" s="116"/>
      <c r="AR211" s="2"/>
      <c r="AS211" s="109"/>
    </row>
    <row r="212">
      <c r="A212" s="110"/>
      <c r="B212" s="73" t="s">
        <v>55</v>
      </c>
      <c r="C212" s="77" t="s">
        <v>270</v>
      </c>
      <c r="D212" s="42">
        <f t="shared" si="61"/>
        <v>16</v>
      </c>
      <c r="E212" s="43">
        <f t="shared" si="431"/>
        <v>21</v>
      </c>
      <c r="F212" s="114">
        <v>22.0</v>
      </c>
      <c r="G212" s="44">
        <f t="shared" si="399"/>
        <v>-1</v>
      </c>
      <c r="H212" s="67">
        <v>0.0</v>
      </c>
      <c r="I212" s="45">
        <v>0.0</v>
      </c>
      <c r="J212" s="45">
        <v>0.0</v>
      </c>
      <c r="K212" s="45">
        <v>0.0</v>
      </c>
      <c r="L212" s="45">
        <v>0.0</v>
      </c>
      <c r="M212" s="46">
        <v>0.0</v>
      </c>
      <c r="N212" s="47">
        <f t="shared" si="6"/>
        <v>0</v>
      </c>
      <c r="O212" s="48">
        <v>6.0</v>
      </c>
      <c r="P212" s="45">
        <v>2.0</v>
      </c>
      <c r="Q212" s="45">
        <v>0.0</v>
      </c>
      <c r="R212" s="45">
        <v>0.0</v>
      </c>
      <c r="S212" s="45">
        <v>0.0</v>
      </c>
      <c r="T212" s="46">
        <v>0.0</v>
      </c>
      <c r="U212" s="47">
        <f t="shared" si="7"/>
        <v>8</v>
      </c>
      <c r="V212" s="48">
        <v>0.0</v>
      </c>
      <c r="W212" s="45">
        <v>6.0</v>
      </c>
      <c r="X212" s="45">
        <v>0.0</v>
      </c>
      <c r="Y212" s="45">
        <v>0.0</v>
      </c>
      <c r="Z212" s="45">
        <v>0.0</v>
      </c>
      <c r="AA212" s="46">
        <v>0.0</v>
      </c>
      <c r="AB212" s="47">
        <f t="shared" si="8"/>
        <v>6</v>
      </c>
      <c r="AC212" s="49">
        <f t="shared" ref="AC212:AF212" si="441">SUM(H212+O212+V212)</f>
        <v>6</v>
      </c>
      <c r="AD212" s="49">
        <f t="shared" si="441"/>
        <v>8</v>
      </c>
      <c r="AE212" s="49">
        <f t="shared" si="441"/>
        <v>0</v>
      </c>
      <c r="AF212" s="49">
        <f t="shared" si="441"/>
        <v>0</v>
      </c>
      <c r="AG212" s="50">
        <f t="shared" si="10"/>
        <v>14</v>
      </c>
      <c r="AH212" s="50">
        <f t="shared" ref="AH212:AI212" si="442">SUM(L212+S212+Z212)</f>
        <v>0</v>
      </c>
      <c r="AI212" s="50">
        <f t="shared" si="442"/>
        <v>0</v>
      </c>
      <c r="AJ212" s="51">
        <f t="shared" si="12"/>
        <v>0</v>
      </c>
      <c r="AK212" s="51">
        <f t="shared" si="443"/>
        <v>0</v>
      </c>
      <c r="AL212" s="50">
        <f t="shared" si="14"/>
        <v>14</v>
      </c>
      <c r="AM212" s="66">
        <v>2.0</v>
      </c>
      <c r="AN212" s="50">
        <f t="shared" si="15"/>
        <v>16</v>
      </c>
      <c r="AO212" s="52">
        <v>0.0</v>
      </c>
      <c r="AP212" s="53">
        <f t="shared" si="16"/>
        <v>16</v>
      </c>
      <c r="AQ212" s="115"/>
      <c r="AR212" s="2"/>
      <c r="AS212" s="3"/>
    </row>
    <row r="213">
      <c r="A213" s="107"/>
      <c r="B213" s="71" t="s">
        <v>61</v>
      </c>
      <c r="C213" s="76" t="s">
        <v>271</v>
      </c>
      <c r="D213" s="28">
        <f t="shared" si="61"/>
        <v>13</v>
      </c>
      <c r="E213" s="29">
        <f t="shared" si="431"/>
        <v>18</v>
      </c>
      <c r="F213" s="108">
        <v>11.2</v>
      </c>
      <c r="G213" s="30">
        <f t="shared" si="399"/>
        <v>6.8</v>
      </c>
      <c r="H213" s="64">
        <v>3.0</v>
      </c>
      <c r="I213" s="61">
        <v>0.0</v>
      </c>
      <c r="J213" s="61">
        <v>0.0</v>
      </c>
      <c r="K213" s="61">
        <v>0.0</v>
      </c>
      <c r="L213" s="61">
        <v>0.0</v>
      </c>
      <c r="M213" s="32">
        <v>0.0</v>
      </c>
      <c r="N213" s="33">
        <f t="shared" si="6"/>
        <v>3</v>
      </c>
      <c r="O213" s="60">
        <v>0.0</v>
      </c>
      <c r="P213" s="61">
        <v>0.0</v>
      </c>
      <c r="Q213" s="61">
        <v>0.0</v>
      </c>
      <c r="R213" s="61">
        <v>0.0</v>
      </c>
      <c r="S213" s="61">
        <v>0.0</v>
      </c>
      <c r="T213" s="32">
        <v>0.0</v>
      </c>
      <c r="U213" s="33">
        <f t="shared" si="7"/>
        <v>0</v>
      </c>
      <c r="V213" s="60">
        <v>8.0</v>
      </c>
      <c r="W213" s="61">
        <v>0.0</v>
      </c>
      <c r="X213" s="61">
        <v>0.0</v>
      </c>
      <c r="Y213" s="61">
        <v>0.0</v>
      </c>
      <c r="Z213" s="61">
        <v>2.0</v>
      </c>
      <c r="AA213" s="32">
        <v>0.0</v>
      </c>
      <c r="AB213" s="33">
        <f t="shared" si="8"/>
        <v>10</v>
      </c>
      <c r="AC213" s="60">
        <f t="shared" ref="AC213:AF213" si="444">SUM(H213+O213+V213)</f>
        <v>11</v>
      </c>
      <c r="AD213" s="60">
        <f t="shared" si="444"/>
        <v>0</v>
      </c>
      <c r="AE213" s="60">
        <f t="shared" si="444"/>
        <v>0</v>
      </c>
      <c r="AF213" s="60">
        <f t="shared" si="444"/>
        <v>0</v>
      </c>
      <c r="AG213" s="61">
        <f t="shared" si="10"/>
        <v>11</v>
      </c>
      <c r="AH213" s="61">
        <f t="shared" ref="AH213:AI213" si="445">SUM(L213+S213+Z213)</f>
        <v>2</v>
      </c>
      <c r="AI213" s="61">
        <f t="shared" si="445"/>
        <v>0</v>
      </c>
      <c r="AJ213" s="62">
        <f t="shared" si="12"/>
        <v>2</v>
      </c>
      <c r="AK213" s="62">
        <f t="shared" si="443"/>
        <v>2</v>
      </c>
      <c r="AL213" s="61">
        <f t="shared" si="14"/>
        <v>13</v>
      </c>
      <c r="AM213" s="57">
        <f>IFERROR(VLOOKUP(C213,Coord_disc_2018!$A:$B,2,0),0)</f>
        <v>0</v>
      </c>
      <c r="AN213" s="61">
        <f t="shared" si="15"/>
        <v>13</v>
      </c>
      <c r="AO213" s="36">
        <v>0.0</v>
      </c>
      <c r="AP213" s="63">
        <f t="shared" si="16"/>
        <v>13</v>
      </c>
      <c r="AQ213" s="116"/>
      <c r="AR213" s="2"/>
      <c r="AS213" s="109"/>
    </row>
    <row r="214">
      <c r="A214" s="110"/>
      <c r="B214" s="73" t="s">
        <v>53</v>
      </c>
      <c r="C214" s="74" t="s">
        <v>272</v>
      </c>
      <c r="D214" s="42">
        <f t="shared" si="61"/>
        <v>17</v>
      </c>
      <c r="E214" s="43">
        <f t="shared" si="431"/>
        <v>23</v>
      </c>
      <c r="F214" s="111">
        <v>22.0</v>
      </c>
      <c r="G214" s="44">
        <f t="shared" si="399"/>
        <v>1</v>
      </c>
      <c r="H214" s="67">
        <v>0.0</v>
      </c>
      <c r="I214" s="45">
        <v>8.0</v>
      </c>
      <c r="J214" s="45">
        <v>0.0</v>
      </c>
      <c r="K214" s="45">
        <v>0.0</v>
      </c>
      <c r="L214" s="45">
        <v>0.0</v>
      </c>
      <c r="M214" s="46">
        <v>0.0</v>
      </c>
      <c r="N214" s="47">
        <f t="shared" si="6"/>
        <v>8</v>
      </c>
      <c r="O214" s="48">
        <v>6.0</v>
      </c>
      <c r="P214" s="45">
        <v>0.0</v>
      </c>
      <c r="Q214" s="45">
        <v>0.0</v>
      </c>
      <c r="R214" s="45">
        <v>2.0</v>
      </c>
      <c r="S214" s="45">
        <v>0.0</v>
      </c>
      <c r="T214" s="46">
        <v>0.0</v>
      </c>
      <c r="U214" s="47">
        <f t="shared" si="7"/>
        <v>8</v>
      </c>
      <c r="V214" s="48">
        <v>0.0</v>
      </c>
      <c r="W214" s="45">
        <v>0.0</v>
      </c>
      <c r="X214" s="45">
        <v>0.0</v>
      </c>
      <c r="Y214" s="45">
        <v>0.0</v>
      </c>
      <c r="Z214" s="45">
        <v>0.0</v>
      </c>
      <c r="AA214" s="46">
        <v>0.0</v>
      </c>
      <c r="AB214" s="47">
        <f t="shared" si="8"/>
        <v>0</v>
      </c>
      <c r="AC214" s="49">
        <f t="shared" ref="AC214:AF214" si="446">SUM(H214+O214+V214)</f>
        <v>6</v>
      </c>
      <c r="AD214" s="49">
        <f t="shared" si="446"/>
        <v>8</v>
      </c>
      <c r="AE214" s="49">
        <f t="shared" si="446"/>
        <v>0</v>
      </c>
      <c r="AF214" s="49">
        <f t="shared" si="446"/>
        <v>2</v>
      </c>
      <c r="AG214" s="50">
        <f t="shared" si="10"/>
        <v>16</v>
      </c>
      <c r="AH214" s="50">
        <f t="shared" ref="AH214:AI214" si="447">SUM(L214+S214+Z214)</f>
        <v>0</v>
      </c>
      <c r="AI214" s="50">
        <f t="shared" si="447"/>
        <v>0</v>
      </c>
      <c r="AJ214" s="51">
        <f t="shared" si="12"/>
        <v>0</v>
      </c>
      <c r="AK214" s="51">
        <f>ROUNDDOWN(IF(AJ214&gt;(0.25*(SUM(AG214:AI214))),(0.25*(SUM(AG214:AI214))),AJ214))</f>
        <v>0</v>
      </c>
      <c r="AL214" s="50">
        <f t="shared" si="14"/>
        <v>16</v>
      </c>
      <c r="AM214" s="46">
        <v>1.0</v>
      </c>
      <c r="AN214" s="50">
        <f t="shared" si="15"/>
        <v>17</v>
      </c>
      <c r="AO214" s="52">
        <v>0.0</v>
      </c>
      <c r="AP214" s="53">
        <f t="shared" si="16"/>
        <v>17</v>
      </c>
      <c r="AQ214" s="120"/>
      <c r="AR214" s="2"/>
      <c r="AS214" s="112"/>
    </row>
    <row r="215">
      <c r="A215" s="107"/>
      <c r="B215" s="71" t="s">
        <v>55</v>
      </c>
      <c r="C215" s="76" t="s">
        <v>273</v>
      </c>
      <c r="D215" s="28">
        <f t="shared" si="61"/>
        <v>14</v>
      </c>
      <c r="E215" s="29">
        <f t="shared" si="431"/>
        <v>20</v>
      </c>
      <c r="F215" s="113">
        <v>16.7</v>
      </c>
      <c r="G215" s="30">
        <f t="shared" si="399"/>
        <v>3.3</v>
      </c>
      <c r="H215" s="70">
        <v>4.0</v>
      </c>
      <c r="I215" s="58">
        <v>0.0</v>
      </c>
      <c r="J215" s="58">
        <v>0.0</v>
      </c>
      <c r="K215" s="58">
        <v>0.0</v>
      </c>
      <c r="L215" s="58">
        <v>0.0</v>
      </c>
      <c r="M215" s="32">
        <v>0.0</v>
      </c>
      <c r="N215" s="33">
        <f t="shared" si="6"/>
        <v>4</v>
      </c>
      <c r="O215" s="59">
        <v>0.0</v>
      </c>
      <c r="P215" s="58">
        <v>6.0</v>
      </c>
      <c r="Q215" s="58">
        <v>0.0</v>
      </c>
      <c r="R215" s="58">
        <v>0.0</v>
      </c>
      <c r="S215" s="58">
        <v>0.0</v>
      </c>
      <c r="T215" s="32">
        <v>0.0</v>
      </c>
      <c r="U215" s="33">
        <f t="shared" si="7"/>
        <v>6</v>
      </c>
      <c r="V215" s="59">
        <v>0.0</v>
      </c>
      <c r="W215" s="58">
        <v>4.0</v>
      </c>
      <c r="X215" s="58">
        <v>0.0</v>
      </c>
      <c r="Y215" s="58">
        <v>0.0</v>
      </c>
      <c r="Z215" s="58">
        <v>0.0</v>
      </c>
      <c r="AA215" s="32">
        <v>0.0</v>
      </c>
      <c r="AB215" s="33">
        <f t="shared" si="8"/>
        <v>4</v>
      </c>
      <c r="AC215" s="60">
        <f t="shared" ref="AC215:AF215" si="448">SUM(H215+O215+V215)</f>
        <v>4</v>
      </c>
      <c r="AD215" s="60">
        <f t="shared" si="448"/>
        <v>10</v>
      </c>
      <c r="AE215" s="60">
        <f t="shared" si="448"/>
        <v>0</v>
      </c>
      <c r="AF215" s="60">
        <f t="shared" si="448"/>
        <v>0</v>
      </c>
      <c r="AG215" s="61">
        <f t="shared" si="10"/>
        <v>14</v>
      </c>
      <c r="AH215" s="61">
        <f t="shared" ref="AH215:AI215" si="449">SUM(L215+S215+Z215)</f>
        <v>0</v>
      </c>
      <c r="AI215" s="61">
        <f t="shared" si="449"/>
        <v>0</v>
      </c>
      <c r="AJ215" s="62">
        <f t="shared" si="12"/>
        <v>0</v>
      </c>
      <c r="AK215" s="62">
        <f t="shared" ref="AK215:AK217" si="452">IF(AJ215&gt;(0.25*(SUM(AG215:AI215))),(0.25*(SUM(AG215:AI215))),AJ215)</f>
        <v>0</v>
      </c>
      <c r="AL215" s="61">
        <f t="shared" si="14"/>
        <v>14</v>
      </c>
      <c r="AM215" s="57">
        <v>0.0</v>
      </c>
      <c r="AN215" s="61">
        <f t="shared" si="15"/>
        <v>14</v>
      </c>
      <c r="AO215" s="36">
        <v>0.0</v>
      </c>
      <c r="AP215" s="63">
        <f t="shared" si="16"/>
        <v>14</v>
      </c>
      <c r="AQ215" s="116"/>
      <c r="AR215" s="89"/>
      <c r="AS215" s="3"/>
    </row>
    <row r="216">
      <c r="A216" s="110"/>
      <c r="B216" s="73" t="s">
        <v>55</v>
      </c>
      <c r="C216" s="77" t="s">
        <v>274</v>
      </c>
      <c r="D216" s="42">
        <f t="shared" si="61"/>
        <v>10</v>
      </c>
      <c r="E216" s="43">
        <f t="shared" si="431"/>
        <v>14</v>
      </c>
      <c r="F216" s="114">
        <v>9.8</v>
      </c>
      <c r="G216" s="44">
        <f t="shared" si="399"/>
        <v>4.2</v>
      </c>
      <c r="H216" s="67">
        <v>0.0</v>
      </c>
      <c r="I216" s="45">
        <v>6.0</v>
      </c>
      <c r="J216" s="45">
        <v>0.0</v>
      </c>
      <c r="K216" s="45">
        <v>0.0</v>
      </c>
      <c r="L216" s="45">
        <v>0.0</v>
      </c>
      <c r="M216" s="46">
        <v>0.0</v>
      </c>
      <c r="N216" s="47">
        <f t="shared" si="6"/>
        <v>6</v>
      </c>
      <c r="O216" s="48">
        <v>0.0</v>
      </c>
      <c r="P216" s="45">
        <v>0.0</v>
      </c>
      <c r="Q216" s="45">
        <v>0.0</v>
      </c>
      <c r="R216" s="45">
        <v>0.0</v>
      </c>
      <c r="S216" s="45">
        <v>0.0</v>
      </c>
      <c r="T216" s="46">
        <v>0.0</v>
      </c>
      <c r="U216" s="47">
        <f t="shared" si="7"/>
        <v>0</v>
      </c>
      <c r="V216" s="48">
        <v>0.0</v>
      </c>
      <c r="W216" s="45">
        <v>4.0</v>
      </c>
      <c r="X216" s="45">
        <v>0.0</v>
      </c>
      <c r="Y216" s="45">
        <v>0.0</v>
      </c>
      <c r="Z216" s="45">
        <v>0.0</v>
      </c>
      <c r="AA216" s="46">
        <v>0.0</v>
      </c>
      <c r="AB216" s="47">
        <f t="shared" si="8"/>
        <v>4</v>
      </c>
      <c r="AC216" s="49">
        <f t="shared" ref="AC216:AF216" si="450">SUM(H216+O216+V216)</f>
        <v>0</v>
      </c>
      <c r="AD216" s="49">
        <f t="shared" si="450"/>
        <v>10</v>
      </c>
      <c r="AE216" s="49">
        <f t="shared" si="450"/>
        <v>0</v>
      </c>
      <c r="AF216" s="49">
        <f t="shared" si="450"/>
        <v>0</v>
      </c>
      <c r="AG216" s="50">
        <f t="shared" si="10"/>
        <v>10</v>
      </c>
      <c r="AH216" s="50">
        <f t="shared" ref="AH216:AI216" si="451">SUM(L216+S216+Z216)</f>
        <v>0</v>
      </c>
      <c r="AI216" s="50">
        <f t="shared" si="451"/>
        <v>0</v>
      </c>
      <c r="AJ216" s="51">
        <f t="shared" si="12"/>
        <v>0</v>
      </c>
      <c r="AK216" s="51">
        <f t="shared" si="452"/>
        <v>0</v>
      </c>
      <c r="AL216" s="50">
        <f t="shared" si="14"/>
        <v>10</v>
      </c>
      <c r="AM216" s="66">
        <v>0.0</v>
      </c>
      <c r="AN216" s="50">
        <f t="shared" si="15"/>
        <v>10</v>
      </c>
      <c r="AO216" s="52">
        <v>0.0</v>
      </c>
      <c r="AP216" s="53">
        <f t="shared" si="16"/>
        <v>10</v>
      </c>
      <c r="AQ216" s="115"/>
      <c r="AR216" s="2"/>
      <c r="AS216" s="3"/>
    </row>
    <row r="217">
      <c r="A217" s="107"/>
      <c r="B217" s="71" t="s">
        <v>53</v>
      </c>
      <c r="C217" s="76" t="s">
        <v>275</v>
      </c>
      <c r="D217" s="28">
        <f t="shared" si="61"/>
        <v>18</v>
      </c>
      <c r="E217" s="29">
        <f t="shared" si="431"/>
        <v>24</v>
      </c>
      <c r="F217" s="108">
        <v>23.0</v>
      </c>
      <c r="G217" s="30">
        <f t="shared" si="399"/>
        <v>1</v>
      </c>
      <c r="H217" s="70">
        <v>8.0</v>
      </c>
      <c r="I217" s="58">
        <v>0.0</v>
      </c>
      <c r="J217" s="58">
        <v>4.0</v>
      </c>
      <c r="K217" s="58">
        <v>0.0</v>
      </c>
      <c r="L217" s="58">
        <v>0.0</v>
      </c>
      <c r="M217" s="32">
        <v>0.0</v>
      </c>
      <c r="N217" s="33">
        <f t="shared" si="6"/>
        <v>12</v>
      </c>
      <c r="O217" s="59">
        <v>0.0</v>
      </c>
      <c r="P217" s="58">
        <v>0.0</v>
      </c>
      <c r="Q217" s="58">
        <v>0.0</v>
      </c>
      <c r="R217" s="58">
        <v>0.0</v>
      </c>
      <c r="S217" s="58">
        <v>0.0</v>
      </c>
      <c r="T217" s="32">
        <v>0.0</v>
      </c>
      <c r="U217" s="33">
        <f t="shared" si="7"/>
        <v>0</v>
      </c>
      <c r="V217" s="59">
        <v>0.0</v>
      </c>
      <c r="W217" s="58">
        <v>6.0</v>
      </c>
      <c r="X217" s="58">
        <v>0.0</v>
      </c>
      <c r="Y217" s="58">
        <v>0.0</v>
      </c>
      <c r="Z217" s="58">
        <v>0.0</v>
      </c>
      <c r="AA217" s="32">
        <v>0.0</v>
      </c>
      <c r="AB217" s="33">
        <f t="shared" si="8"/>
        <v>6</v>
      </c>
      <c r="AC217" s="60">
        <f t="shared" ref="AC217:AF217" si="453">SUM(H217+O217+V217)</f>
        <v>8</v>
      </c>
      <c r="AD217" s="60">
        <f t="shared" si="453"/>
        <v>6</v>
      </c>
      <c r="AE217" s="60">
        <f t="shared" si="453"/>
        <v>4</v>
      </c>
      <c r="AF217" s="60">
        <f t="shared" si="453"/>
        <v>0</v>
      </c>
      <c r="AG217" s="61">
        <f t="shared" si="10"/>
        <v>18</v>
      </c>
      <c r="AH217" s="61">
        <f t="shared" ref="AH217:AI217" si="454">SUM(L217+S217+Z217)</f>
        <v>0</v>
      </c>
      <c r="AI217" s="61">
        <f t="shared" si="454"/>
        <v>0</v>
      </c>
      <c r="AJ217" s="62">
        <f t="shared" si="12"/>
        <v>0</v>
      </c>
      <c r="AK217" s="62">
        <f t="shared" si="452"/>
        <v>0</v>
      </c>
      <c r="AL217" s="61">
        <f t="shared" si="14"/>
        <v>18</v>
      </c>
      <c r="AM217" s="32">
        <v>0.0</v>
      </c>
      <c r="AN217" s="61">
        <f t="shared" si="15"/>
        <v>18</v>
      </c>
      <c r="AO217" s="36">
        <v>0.0</v>
      </c>
      <c r="AP217" s="63">
        <f t="shared" si="16"/>
        <v>18</v>
      </c>
      <c r="AQ217" s="116"/>
      <c r="AR217" s="2"/>
      <c r="AS217" s="109"/>
    </row>
    <row r="218">
      <c r="A218" s="110"/>
      <c r="B218" s="73" t="s">
        <v>53</v>
      </c>
      <c r="C218" s="74" t="s">
        <v>276</v>
      </c>
      <c r="D218" s="42">
        <f t="shared" si="61"/>
        <v>8</v>
      </c>
      <c r="E218" s="43">
        <f t="shared" si="431"/>
        <v>12</v>
      </c>
      <c r="F218" s="111">
        <v>10.0</v>
      </c>
      <c r="G218" s="44">
        <f t="shared" si="399"/>
        <v>2</v>
      </c>
      <c r="H218" s="67">
        <v>0.0</v>
      </c>
      <c r="I218" s="45">
        <v>0.0</v>
      </c>
      <c r="J218" s="45">
        <v>0.0</v>
      </c>
      <c r="K218" s="45">
        <v>0.0</v>
      </c>
      <c r="L218" s="45">
        <v>0.0</v>
      </c>
      <c r="M218" s="46">
        <v>0.0</v>
      </c>
      <c r="N218" s="47">
        <f t="shared" si="6"/>
        <v>0</v>
      </c>
      <c r="O218" s="48">
        <v>0.0</v>
      </c>
      <c r="P218" s="45">
        <v>0.0</v>
      </c>
      <c r="Q218" s="45">
        <v>0.0</v>
      </c>
      <c r="R218" s="45">
        <v>0.0</v>
      </c>
      <c r="S218" s="45">
        <v>0.0</v>
      </c>
      <c r="T218" s="46">
        <v>0.0</v>
      </c>
      <c r="U218" s="47">
        <f t="shared" si="7"/>
        <v>0</v>
      </c>
      <c r="V218" s="48">
        <v>6.0</v>
      </c>
      <c r="W218" s="45">
        <v>0.0</v>
      </c>
      <c r="X218" s="45">
        <v>0.0</v>
      </c>
      <c r="Y218" s="45">
        <v>0.0</v>
      </c>
      <c r="Z218" s="45">
        <v>4.0</v>
      </c>
      <c r="AA218" s="46">
        <v>0.0</v>
      </c>
      <c r="AB218" s="47">
        <f t="shared" si="8"/>
        <v>10</v>
      </c>
      <c r="AC218" s="49">
        <f t="shared" ref="AC218:AF218" si="455">SUM(H218+O218+V218)</f>
        <v>6</v>
      </c>
      <c r="AD218" s="49">
        <f t="shared" si="455"/>
        <v>0</v>
      </c>
      <c r="AE218" s="49">
        <f t="shared" si="455"/>
        <v>0</v>
      </c>
      <c r="AF218" s="49">
        <f t="shared" si="455"/>
        <v>0</v>
      </c>
      <c r="AG218" s="50">
        <f t="shared" si="10"/>
        <v>6</v>
      </c>
      <c r="AH218" s="50">
        <f t="shared" ref="AH218:AI218" si="456">SUM(L218+S218+Z218)</f>
        <v>4</v>
      </c>
      <c r="AI218" s="50">
        <f t="shared" si="456"/>
        <v>0</v>
      </c>
      <c r="AJ218" s="51">
        <f t="shared" si="12"/>
        <v>4</v>
      </c>
      <c r="AK218" s="51">
        <f>ROUNDDOWN(IF(AJ218&gt;(0.25*(SUM(AG218:AI218))),(0.25*(SUM(AG218:AI218))),AJ218))</f>
        <v>2</v>
      </c>
      <c r="AL218" s="50">
        <f t="shared" si="14"/>
        <v>8</v>
      </c>
      <c r="AM218" s="46">
        <v>0.0</v>
      </c>
      <c r="AN218" s="50">
        <f t="shared" si="15"/>
        <v>8</v>
      </c>
      <c r="AO218" s="52">
        <v>0.0</v>
      </c>
      <c r="AP218" s="53">
        <f t="shared" si="16"/>
        <v>8</v>
      </c>
      <c r="AQ218" s="120"/>
      <c r="AR218" s="2"/>
      <c r="AS218" s="112"/>
    </row>
    <row r="219">
      <c r="A219" s="107"/>
      <c r="B219" s="71" t="s">
        <v>64</v>
      </c>
      <c r="C219" s="72" t="s">
        <v>277</v>
      </c>
      <c r="D219" s="28">
        <f t="shared" si="61"/>
        <v>23</v>
      </c>
      <c r="E219" s="29">
        <f t="shared" si="431"/>
        <v>32</v>
      </c>
      <c r="F219" s="108">
        <v>33.0</v>
      </c>
      <c r="G219" s="30">
        <f t="shared" si="399"/>
        <v>-1</v>
      </c>
      <c r="H219" s="70">
        <v>11.0</v>
      </c>
      <c r="I219" s="58">
        <v>0.0</v>
      </c>
      <c r="J219" s="58">
        <v>2.0</v>
      </c>
      <c r="K219" s="58">
        <v>0.0</v>
      </c>
      <c r="L219" s="58">
        <v>0.0</v>
      </c>
      <c r="M219" s="32">
        <v>0.0</v>
      </c>
      <c r="N219" s="33">
        <f t="shared" si="6"/>
        <v>13</v>
      </c>
      <c r="O219" s="59">
        <v>0.0</v>
      </c>
      <c r="P219" s="58">
        <v>6.0</v>
      </c>
      <c r="Q219" s="58">
        <v>4.0</v>
      </c>
      <c r="R219" s="58">
        <v>0.0</v>
      </c>
      <c r="S219" s="58">
        <v>0.0</v>
      </c>
      <c r="T219" s="32">
        <v>0.0</v>
      </c>
      <c r="U219" s="33">
        <f t="shared" si="7"/>
        <v>10</v>
      </c>
      <c r="V219" s="59">
        <v>0.0</v>
      </c>
      <c r="W219" s="58">
        <v>0.0</v>
      </c>
      <c r="X219" s="58">
        <v>0.0</v>
      </c>
      <c r="Y219" s="58">
        <v>0.0</v>
      </c>
      <c r="Z219" s="58">
        <v>0.0</v>
      </c>
      <c r="AA219" s="32">
        <v>0.0</v>
      </c>
      <c r="AB219" s="33">
        <f t="shared" si="8"/>
        <v>0</v>
      </c>
      <c r="AC219" s="60">
        <f t="shared" ref="AC219:AF219" si="457">SUM(H219+O219+V219)</f>
        <v>11</v>
      </c>
      <c r="AD219" s="60">
        <f t="shared" si="457"/>
        <v>6</v>
      </c>
      <c r="AE219" s="60">
        <f t="shared" si="457"/>
        <v>6</v>
      </c>
      <c r="AF219" s="60">
        <f t="shared" si="457"/>
        <v>0</v>
      </c>
      <c r="AG219" s="61">
        <f t="shared" si="10"/>
        <v>23</v>
      </c>
      <c r="AH219" s="61">
        <f t="shared" ref="AH219:AI219" si="458">SUM(L219+S219+Z219)</f>
        <v>0</v>
      </c>
      <c r="AI219" s="61">
        <f t="shared" si="458"/>
        <v>0</v>
      </c>
      <c r="AJ219" s="62">
        <f t="shared" si="12"/>
        <v>0</v>
      </c>
      <c r="AK219" s="62">
        <f t="shared" ref="AK219:AK233" si="461">IF(AJ219&gt;(0.25*(SUM(AG219:AI219))),(0.25*(SUM(AG219:AI219))),AJ219)</f>
        <v>0</v>
      </c>
      <c r="AL219" s="61">
        <f t="shared" si="14"/>
        <v>23</v>
      </c>
      <c r="AM219" s="32">
        <v>0.0</v>
      </c>
      <c r="AN219" s="61">
        <f t="shared" si="15"/>
        <v>23</v>
      </c>
      <c r="AO219" s="36">
        <v>0.0</v>
      </c>
      <c r="AP219" s="63">
        <f t="shared" si="16"/>
        <v>23</v>
      </c>
      <c r="AQ219" s="116"/>
      <c r="AR219" s="2"/>
      <c r="AS219" s="109"/>
    </row>
    <row r="220">
      <c r="A220" s="110"/>
      <c r="B220" s="73" t="s">
        <v>48</v>
      </c>
      <c r="C220" s="84" t="s">
        <v>278</v>
      </c>
      <c r="D220" s="42">
        <f t="shared" si="61"/>
        <v>8.5</v>
      </c>
      <c r="E220" s="43">
        <f t="shared" si="431"/>
        <v>13.5</v>
      </c>
      <c r="F220" s="111">
        <v>7.200000000000003</v>
      </c>
      <c r="G220" s="44">
        <f t="shared" si="399"/>
        <v>6.3</v>
      </c>
      <c r="H220" s="67">
        <v>0.0</v>
      </c>
      <c r="I220" s="45">
        <v>4.0</v>
      </c>
      <c r="J220" s="45">
        <v>0.0</v>
      </c>
      <c r="K220" s="45">
        <v>0.0</v>
      </c>
      <c r="L220" s="45">
        <v>0.0</v>
      </c>
      <c r="M220" s="46">
        <v>0.0</v>
      </c>
      <c r="N220" s="47">
        <f t="shared" si="6"/>
        <v>4</v>
      </c>
      <c r="O220" s="48">
        <v>2.0</v>
      </c>
      <c r="P220" s="45">
        <v>0.0</v>
      </c>
      <c r="Q220" s="45">
        <v>0.0</v>
      </c>
      <c r="R220" s="45">
        <v>0.0</v>
      </c>
      <c r="S220" s="45">
        <v>0.0</v>
      </c>
      <c r="T220" s="46">
        <v>0.0</v>
      </c>
      <c r="U220" s="47">
        <f t="shared" si="7"/>
        <v>2</v>
      </c>
      <c r="V220" s="48">
        <v>0.0</v>
      </c>
      <c r="W220" s="45">
        <v>0.0</v>
      </c>
      <c r="X220" s="45">
        <v>0.0</v>
      </c>
      <c r="Y220" s="45">
        <v>0.0</v>
      </c>
      <c r="Z220" s="45">
        <v>4.0</v>
      </c>
      <c r="AA220" s="46">
        <v>0.0</v>
      </c>
      <c r="AB220" s="47">
        <f t="shared" si="8"/>
        <v>4</v>
      </c>
      <c r="AC220" s="49">
        <f t="shared" ref="AC220:AF220" si="459">SUM(H220+O220+V220)</f>
        <v>2</v>
      </c>
      <c r="AD220" s="49">
        <f t="shared" si="459"/>
        <v>4</v>
      </c>
      <c r="AE220" s="49">
        <f t="shared" si="459"/>
        <v>0</v>
      </c>
      <c r="AF220" s="49">
        <f t="shared" si="459"/>
        <v>0</v>
      </c>
      <c r="AG220" s="50">
        <f t="shared" si="10"/>
        <v>6</v>
      </c>
      <c r="AH220" s="50">
        <f t="shared" ref="AH220:AI220" si="460">SUM(L220+S220+Z220)</f>
        <v>4</v>
      </c>
      <c r="AI220" s="50">
        <f t="shared" si="460"/>
        <v>0</v>
      </c>
      <c r="AJ220" s="51">
        <f t="shared" si="12"/>
        <v>4</v>
      </c>
      <c r="AK220" s="51">
        <f t="shared" si="461"/>
        <v>2.5</v>
      </c>
      <c r="AL220" s="50">
        <f t="shared" si="14"/>
        <v>8.5</v>
      </c>
      <c r="AM220" s="46">
        <v>0.0</v>
      </c>
      <c r="AN220" s="50">
        <f t="shared" si="15"/>
        <v>8.5</v>
      </c>
      <c r="AO220" s="52">
        <v>0.0</v>
      </c>
      <c r="AP220" s="53">
        <f t="shared" si="16"/>
        <v>8.5</v>
      </c>
      <c r="AQ220" s="115"/>
      <c r="AR220" s="2"/>
      <c r="AS220" s="112"/>
    </row>
    <row r="221">
      <c r="A221" s="107"/>
      <c r="B221" s="71" t="s">
        <v>48</v>
      </c>
      <c r="C221" s="72" t="s">
        <v>279</v>
      </c>
      <c r="D221" s="28">
        <f t="shared" si="61"/>
        <v>20</v>
      </c>
      <c r="E221" s="29">
        <f t="shared" si="431"/>
        <v>27</v>
      </c>
      <c r="F221" s="108">
        <v>26.0</v>
      </c>
      <c r="G221" s="30">
        <f t="shared" si="399"/>
        <v>1</v>
      </c>
      <c r="H221" s="64">
        <v>10.0</v>
      </c>
      <c r="I221" s="61">
        <v>0.0</v>
      </c>
      <c r="J221" s="61">
        <v>0.0</v>
      </c>
      <c r="K221" s="61">
        <v>0.0</v>
      </c>
      <c r="L221" s="61">
        <v>0.0</v>
      </c>
      <c r="M221" s="32">
        <v>0.0</v>
      </c>
      <c r="N221" s="33">
        <f t="shared" si="6"/>
        <v>10</v>
      </c>
      <c r="O221" s="60">
        <v>6.0</v>
      </c>
      <c r="P221" s="61">
        <v>0.0</v>
      </c>
      <c r="Q221" s="61">
        <v>0.0</v>
      </c>
      <c r="R221" s="61">
        <v>0.0</v>
      </c>
      <c r="S221" s="61">
        <v>2.0</v>
      </c>
      <c r="T221" s="32">
        <v>0.0</v>
      </c>
      <c r="U221" s="33">
        <f t="shared" si="7"/>
        <v>8</v>
      </c>
      <c r="V221" s="60">
        <v>0.0</v>
      </c>
      <c r="W221" s="61">
        <v>0.0</v>
      </c>
      <c r="X221" s="61">
        <v>0.0</v>
      </c>
      <c r="Y221" s="61">
        <v>0.0</v>
      </c>
      <c r="Z221" s="61">
        <v>0.0</v>
      </c>
      <c r="AA221" s="32">
        <v>0.0</v>
      </c>
      <c r="AB221" s="33">
        <f t="shared" si="8"/>
        <v>0</v>
      </c>
      <c r="AC221" s="60">
        <f t="shared" ref="AC221:AF221" si="462">SUM(H221+O221+V221)</f>
        <v>16</v>
      </c>
      <c r="AD221" s="60">
        <f t="shared" si="462"/>
        <v>0</v>
      </c>
      <c r="AE221" s="60">
        <f t="shared" si="462"/>
        <v>0</v>
      </c>
      <c r="AF221" s="60">
        <f t="shared" si="462"/>
        <v>0</v>
      </c>
      <c r="AG221" s="61">
        <f t="shared" si="10"/>
        <v>16</v>
      </c>
      <c r="AH221" s="61">
        <f t="shared" ref="AH221:AI221" si="463">SUM(L221+S221+Z221)</f>
        <v>2</v>
      </c>
      <c r="AI221" s="61">
        <f t="shared" si="463"/>
        <v>0</v>
      </c>
      <c r="AJ221" s="62">
        <f t="shared" si="12"/>
        <v>2</v>
      </c>
      <c r="AK221" s="62">
        <f t="shared" si="461"/>
        <v>2</v>
      </c>
      <c r="AL221" s="61">
        <f t="shared" si="14"/>
        <v>18</v>
      </c>
      <c r="AM221" s="32">
        <v>2.0</v>
      </c>
      <c r="AN221" s="61">
        <f t="shared" si="15"/>
        <v>20</v>
      </c>
      <c r="AO221" s="36">
        <v>0.0</v>
      </c>
      <c r="AP221" s="63">
        <f t="shared" si="16"/>
        <v>20</v>
      </c>
      <c r="AQ221" s="116"/>
      <c r="AR221" s="2"/>
      <c r="AS221" s="109"/>
    </row>
    <row r="222">
      <c r="A222" s="110"/>
      <c r="B222" s="73" t="s">
        <v>53</v>
      </c>
      <c r="C222" s="74" t="s">
        <v>280</v>
      </c>
      <c r="D222" s="42">
        <f t="shared" si="61"/>
        <v>20</v>
      </c>
      <c r="E222" s="43">
        <f t="shared" si="431"/>
        <v>27</v>
      </c>
      <c r="F222" s="111">
        <v>24.0</v>
      </c>
      <c r="G222" s="44">
        <f t="shared" si="399"/>
        <v>3</v>
      </c>
      <c r="H222" s="67">
        <v>6.0</v>
      </c>
      <c r="I222" s="45">
        <v>0.0</v>
      </c>
      <c r="J222" s="45">
        <v>0.0</v>
      </c>
      <c r="K222" s="45">
        <v>2.0</v>
      </c>
      <c r="L222" s="45">
        <v>0.0</v>
      </c>
      <c r="M222" s="46">
        <v>0.0</v>
      </c>
      <c r="N222" s="47">
        <f t="shared" si="6"/>
        <v>8</v>
      </c>
      <c r="O222" s="48">
        <v>0.0</v>
      </c>
      <c r="P222" s="45">
        <v>0.0</v>
      </c>
      <c r="Q222" s="45">
        <v>0.0</v>
      </c>
      <c r="R222" s="45">
        <v>0.0</v>
      </c>
      <c r="S222" s="45">
        <v>0.0</v>
      </c>
      <c r="T222" s="46">
        <v>0.0</v>
      </c>
      <c r="U222" s="47">
        <f t="shared" si="7"/>
        <v>0</v>
      </c>
      <c r="V222" s="48">
        <v>11.0</v>
      </c>
      <c r="W222" s="45">
        <v>0.0</v>
      </c>
      <c r="X222" s="45">
        <v>0.0</v>
      </c>
      <c r="Y222" s="45">
        <v>0.0</v>
      </c>
      <c r="Z222" s="45">
        <v>0.0</v>
      </c>
      <c r="AA222" s="46">
        <v>0.0</v>
      </c>
      <c r="AB222" s="47">
        <f t="shared" si="8"/>
        <v>11</v>
      </c>
      <c r="AC222" s="49">
        <f t="shared" ref="AC222:AF222" si="464">SUM(H222+O222+V222)</f>
        <v>17</v>
      </c>
      <c r="AD222" s="49">
        <f t="shared" si="464"/>
        <v>0</v>
      </c>
      <c r="AE222" s="49">
        <f t="shared" si="464"/>
        <v>0</v>
      </c>
      <c r="AF222" s="49">
        <f t="shared" si="464"/>
        <v>2</v>
      </c>
      <c r="AG222" s="50">
        <f t="shared" si="10"/>
        <v>19</v>
      </c>
      <c r="AH222" s="50">
        <f t="shared" ref="AH222:AI222" si="465">SUM(L222+S222+Z222)</f>
        <v>0</v>
      </c>
      <c r="AI222" s="50">
        <f t="shared" si="465"/>
        <v>0</v>
      </c>
      <c r="AJ222" s="51">
        <f t="shared" si="12"/>
        <v>0</v>
      </c>
      <c r="AK222" s="51">
        <f t="shared" si="461"/>
        <v>0</v>
      </c>
      <c r="AL222" s="50">
        <f t="shared" si="14"/>
        <v>19</v>
      </c>
      <c r="AM222" s="46">
        <v>1.0</v>
      </c>
      <c r="AN222" s="50">
        <f t="shared" si="15"/>
        <v>20</v>
      </c>
      <c r="AO222" s="52">
        <v>0.0</v>
      </c>
      <c r="AP222" s="53">
        <f t="shared" si="16"/>
        <v>20</v>
      </c>
      <c r="AQ222" s="117"/>
      <c r="AR222" s="2"/>
      <c r="AS222" s="112"/>
    </row>
    <row r="223">
      <c r="A223" s="107"/>
      <c r="B223" s="71" t="s">
        <v>53</v>
      </c>
      <c r="C223" s="76" t="s">
        <v>281</v>
      </c>
      <c r="D223" s="28">
        <f t="shared" si="61"/>
        <v>3</v>
      </c>
      <c r="E223" s="29">
        <f t="shared" si="431"/>
        <v>4</v>
      </c>
      <c r="F223" s="108">
        <v>-6.0</v>
      </c>
      <c r="G223" s="30">
        <f t="shared" si="399"/>
        <v>10</v>
      </c>
      <c r="H223" s="64">
        <v>3.0</v>
      </c>
      <c r="I223" s="61">
        <v>0.0</v>
      </c>
      <c r="J223" s="61">
        <v>0.0</v>
      </c>
      <c r="K223" s="61">
        <v>0.0</v>
      </c>
      <c r="L223" s="61">
        <v>0.0</v>
      </c>
      <c r="M223" s="32">
        <v>0.0</v>
      </c>
      <c r="N223" s="33">
        <f t="shared" si="6"/>
        <v>3</v>
      </c>
      <c r="O223" s="60">
        <v>0.0</v>
      </c>
      <c r="P223" s="61">
        <v>0.0</v>
      </c>
      <c r="Q223" s="61">
        <v>0.0</v>
      </c>
      <c r="R223" s="61">
        <v>0.0</v>
      </c>
      <c r="S223" s="61">
        <v>0.0</v>
      </c>
      <c r="T223" s="32">
        <v>0.0</v>
      </c>
      <c r="U223" s="33">
        <f t="shared" si="7"/>
        <v>0</v>
      </c>
      <c r="V223" s="60">
        <v>0.0</v>
      </c>
      <c r="W223" s="61">
        <v>0.0</v>
      </c>
      <c r="X223" s="61">
        <v>0.0</v>
      </c>
      <c r="Y223" s="61">
        <v>0.0</v>
      </c>
      <c r="Z223" s="61">
        <v>0.0</v>
      </c>
      <c r="AA223" s="32">
        <v>0.0</v>
      </c>
      <c r="AB223" s="33">
        <f t="shared" si="8"/>
        <v>0</v>
      </c>
      <c r="AC223" s="60">
        <f t="shared" ref="AC223:AF223" si="466">SUM(H223+O223+V223)</f>
        <v>3</v>
      </c>
      <c r="AD223" s="60">
        <f t="shared" si="466"/>
        <v>0</v>
      </c>
      <c r="AE223" s="60">
        <f t="shared" si="466"/>
        <v>0</v>
      </c>
      <c r="AF223" s="60">
        <f t="shared" si="466"/>
        <v>0</v>
      </c>
      <c r="AG223" s="61">
        <f t="shared" si="10"/>
        <v>3</v>
      </c>
      <c r="AH223" s="61">
        <f t="shared" ref="AH223:AI223" si="467">SUM(L223+S223+Z223)</f>
        <v>0</v>
      </c>
      <c r="AI223" s="61">
        <f t="shared" si="467"/>
        <v>0</v>
      </c>
      <c r="AJ223" s="62">
        <f t="shared" si="12"/>
        <v>0</v>
      </c>
      <c r="AK223" s="62">
        <f t="shared" si="461"/>
        <v>0</v>
      </c>
      <c r="AL223" s="61">
        <f t="shared" si="14"/>
        <v>3</v>
      </c>
      <c r="AM223" s="32">
        <v>0.0</v>
      </c>
      <c r="AN223" s="61">
        <f t="shared" si="15"/>
        <v>3</v>
      </c>
      <c r="AO223" s="36">
        <v>0.0</v>
      </c>
      <c r="AP223" s="63">
        <f t="shared" si="16"/>
        <v>3</v>
      </c>
      <c r="AQ223" s="116"/>
      <c r="AR223" s="2"/>
      <c r="AS223" s="109"/>
    </row>
    <row r="224">
      <c r="A224" s="110"/>
      <c r="B224" s="73" t="s">
        <v>53</v>
      </c>
      <c r="C224" s="77" t="s">
        <v>282</v>
      </c>
      <c r="D224" s="42">
        <f t="shared" si="61"/>
        <v>16</v>
      </c>
      <c r="E224" s="43">
        <f t="shared" si="431"/>
        <v>22</v>
      </c>
      <c r="F224" s="111">
        <v>20.7</v>
      </c>
      <c r="G224" s="44">
        <f t="shared" si="399"/>
        <v>1.3</v>
      </c>
      <c r="H224" s="54">
        <v>0.0</v>
      </c>
      <c r="I224" s="50">
        <v>0.0</v>
      </c>
      <c r="J224" s="50">
        <v>0.0</v>
      </c>
      <c r="K224" s="50">
        <v>0.0</v>
      </c>
      <c r="L224" s="50">
        <v>0.0</v>
      </c>
      <c r="M224" s="46">
        <v>0.0</v>
      </c>
      <c r="N224" s="47">
        <f t="shared" si="6"/>
        <v>0</v>
      </c>
      <c r="O224" s="49">
        <v>11.0</v>
      </c>
      <c r="P224" s="50">
        <v>0.0</v>
      </c>
      <c r="Q224" s="50">
        <v>0.0</v>
      </c>
      <c r="R224" s="50">
        <v>0.0</v>
      </c>
      <c r="S224" s="50">
        <v>0.0</v>
      </c>
      <c r="T224" s="46">
        <v>0.0</v>
      </c>
      <c r="U224" s="47">
        <f t="shared" si="7"/>
        <v>11</v>
      </c>
      <c r="V224" s="49">
        <v>0.0</v>
      </c>
      <c r="W224" s="50">
        <v>0.0</v>
      </c>
      <c r="X224" s="50">
        <v>3.0</v>
      </c>
      <c r="Y224" s="50">
        <v>0.0</v>
      </c>
      <c r="Z224" s="50">
        <v>2.0</v>
      </c>
      <c r="AA224" s="46">
        <v>0.0</v>
      </c>
      <c r="AB224" s="47">
        <f t="shared" si="8"/>
        <v>5</v>
      </c>
      <c r="AC224" s="49">
        <f t="shared" ref="AC224:AF224" si="468">SUM(H224+O224+V224)</f>
        <v>11</v>
      </c>
      <c r="AD224" s="49">
        <f t="shared" si="468"/>
        <v>0</v>
      </c>
      <c r="AE224" s="49">
        <f t="shared" si="468"/>
        <v>3</v>
      </c>
      <c r="AF224" s="49">
        <f t="shared" si="468"/>
        <v>0</v>
      </c>
      <c r="AG224" s="50">
        <f t="shared" si="10"/>
        <v>14</v>
      </c>
      <c r="AH224" s="50">
        <f t="shared" ref="AH224:AI224" si="469">SUM(L224+S224+Z224)</f>
        <v>2</v>
      </c>
      <c r="AI224" s="50">
        <f t="shared" si="469"/>
        <v>0</v>
      </c>
      <c r="AJ224" s="51">
        <f t="shared" si="12"/>
        <v>2</v>
      </c>
      <c r="AK224" s="51">
        <f t="shared" si="461"/>
        <v>2</v>
      </c>
      <c r="AL224" s="50">
        <f t="shared" si="14"/>
        <v>16</v>
      </c>
      <c r="AM224" s="46">
        <v>0.0</v>
      </c>
      <c r="AN224" s="50">
        <f t="shared" si="15"/>
        <v>16</v>
      </c>
      <c r="AO224" s="52">
        <v>0.0</v>
      </c>
      <c r="AP224" s="53">
        <f t="shared" si="16"/>
        <v>16</v>
      </c>
      <c r="AQ224" s="115"/>
      <c r="AR224" s="2"/>
      <c r="AS224" s="112"/>
    </row>
    <row r="225">
      <c r="A225" s="107"/>
      <c r="B225" s="71" t="s">
        <v>61</v>
      </c>
      <c r="C225" s="76" t="s">
        <v>283</v>
      </c>
      <c r="D225" s="28">
        <f t="shared" si="61"/>
        <v>18</v>
      </c>
      <c r="E225" s="29">
        <f t="shared" si="431"/>
        <v>25</v>
      </c>
      <c r="F225" s="108">
        <v>21.0</v>
      </c>
      <c r="G225" s="30">
        <f t="shared" si="399"/>
        <v>4</v>
      </c>
      <c r="H225" s="64">
        <v>0.0</v>
      </c>
      <c r="I225" s="61">
        <v>0.0</v>
      </c>
      <c r="J225" s="61">
        <v>0.0</v>
      </c>
      <c r="K225" s="61">
        <v>0.0</v>
      </c>
      <c r="L225" s="61">
        <v>0.0</v>
      </c>
      <c r="M225" s="32">
        <v>0.0</v>
      </c>
      <c r="N225" s="33">
        <f t="shared" si="6"/>
        <v>0</v>
      </c>
      <c r="O225" s="60">
        <v>10.0</v>
      </c>
      <c r="P225" s="61">
        <v>0.0</v>
      </c>
      <c r="Q225" s="61">
        <v>0.0</v>
      </c>
      <c r="R225" s="61">
        <v>0.0</v>
      </c>
      <c r="S225" s="61">
        <v>0.0</v>
      </c>
      <c r="T225" s="32">
        <v>0.0</v>
      </c>
      <c r="U225" s="33">
        <f t="shared" si="7"/>
        <v>10</v>
      </c>
      <c r="V225" s="60">
        <v>0.0</v>
      </c>
      <c r="W225" s="61">
        <v>0.0</v>
      </c>
      <c r="X225" s="61">
        <v>0.0</v>
      </c>
      <c r="Y225" s="61">
        <v>8.0</v>
      </c>
      <c r="Z225" s="61">
        <v>0.0</v>
      </c>
      <c r="AA225" s="32">
        <v>0.0</v>
      </c>
      <c r="AB225" s="33">
        <f t="shared" si="8"/>
        <v>8</v>
      </c>
      <c r="AC225" s="60">
        <f t="shared" ref="AC225:AF225" si="470">SUM(H225+O225+V225)</f>
        <v>10</v>
      </c>
      <c r="AD225" s="60">
        <f t="shared" si="470"/>
        <v>0</v>
      </c>
      <c r="AE225" s="60">
        <f t="shared" si="470"/>
        <v>0</v>
      </c>
      <c r="AF225" s="60">
        <f t="shared" si="470"/>
        <v>8</v>
      </c>
      <c r="AG225" s="61">
        <f t="shared" si="10"/>
        <v>18</v>
      </c>
      <c r="AH225" s="61">
        <f t="shared" ref="AH225:AI225" si="471">SUM(L225+S225+Z225)</f>
        <v>0</v>
      </c>
      <c r="AI225" s="61">
        <f t="shared" si="471"/>
        <v>0</v>
      </c>
      <c r="AJ225" s="62">
        <f t="shared" si="12"/>
        <v>0</v>
      </c>
      <c r="AK225" s="62">
        <f t="shared" si="461"/>
        <v>0</v>
      </c>
      <c r="AL225" s="61">
        <f t="shared" si="14"/>
        <v>18</v>
      </c>
      <c r="AM225" s="57">
        <f>IFERROR(VLOOKUP(C225,Coord_disc_2018!$A:$B,2,0),0)</f>
        <v>0</v>
      </c>
      <c r="AN225" s="61">
        <f t="shared" si="15"/>
        <v>18</v>
      </c>
      <c r="AO225" s="78">
        <f>IFERROR(18*VLOOKUP(C225,'Conversão_2019'!$B:$G,6,0),0)</f>
        <v>0</v>
      </c>
      <c r="AP225" s="63">
        <f t="shared" si="16"/>
        <v>18</v>
      </c>
      <c r="AQ225" s="116"/>
      <c r="AR225" s="2"/>
      <c r="AS225" s="109"/>
    </row>
    <row r="226">
      <c r="A226" s="110"/>
      <c r="B226" s="73" t="s">
        <v>55</v>
      </c>
      <c r="C226" s="77" t="s">
        <v>284</v>
      </c>
      <c r="D226" s="42">
        <f t="shared" si="61"/>
        <v>8</v>
      </c>
      <c r="E226" s="43">
        <f t="shared" si="431"/>
        <v>11</v>
      </c>
      <c r="F226" s="114">
        <v>9.0</v>
      </c>
      <c r="G226" s="44">
        <f t="shared" si="399"/>
        <v>2</v>
      </c>
      <c r="H226" s="67">
        <v>2.0</v>
      </c>
      <c r="I226" s="45">
        <v>0.0</v>
      </c>
      <c r="J226" s="45">
        <v>0.0</v>
      </c>
      <c r="K226" s="45">
        <v>0.0</v>
      </c>
      <c r="L226" s="45">
        <v>0.0</v>
      </c>
      <c r="M226" s="46">
        <v>0.0</v>
      </c>
      <c r="N226" s="47">
        <f t="shared" si="6"/>
        <v>2</v>
      </c>
      <c r="O226" s="48">
        <v>0.0</v>
      </c>
      <c r="P226" s="45">
        <v>0.0</v>
      </c>
      <c r="Q226" s="45">
        <v>0.0</v>
      </c>
      <c r="R226" s="45">
        <v>0.0</v>
      </c>
      <c r="S226" s="45">
        <v>0.0</v>
      </c>
      <c r="T226" s="46">
        <v>0.0</v>
      </c>
      <c r="U226" s="47">
        <f t="shared" si="7"/>
        <v>0</v>
      </c>
      <c r="V226" s="48">
        <v>0.0</v>
      </c>
      <c r="W226" s="45">
        <v>0.0</v>
      </c>
      <c r="X226" s="45">
        <v>6.0</v>
      </c>
      <c r="Y226" s="45">
        <v>0.0</v>
      </c>
      <c r="Z226" s="45">
        <v>0.0</v>
      </c>
      <c r="AA226" s="46">
        <v>0.0</v>
      </c>
      <c r="AB226" s="47">
        <f t="shared" si="8"/>
        <v>6</v>
      </c>
      <c r="AC226" s="49">
        <f t="shared" ref="AC226:AF226" si="472">SUM(H226+O226+V226)</f>
        <v>2</v>
      </c>
      <c r="AD226" s="49">
        <f t="shared" si="472"/>
        <v>0</v>
      </c>
      <c r="AE226" s="49">
        <f t="shared" si="472"/>
        <v>6</v>
      </c>
      <c r="AF226" s="49">
        <f t="shared" si="472"/>
        <v>0</v>
      </c>
      <c r="AG226" s="50">
        <f t="shared" si="10"/>
        <v>8</v>
      </c>
      <c r="AH226" s="50">
        <f t="shared" ref="AH226:AI226" si="473">SUM(L226+S226+Z226)</f>
        <v>0</v>
      </c>
      <c r="AI226" s="50">
        <f t="shared" si="473"/>
        <v>0</v>
      </c>
      <c r="AJ226" s="51">
        <f t="shared" si="12"/>
        <v>0</v>
      </c>
      <c r="AK226" s="51">
        <f t="shared" si="461"/>
        <v>0</v>
      </c>
      <c r="AL226" s="50">
        <f t="shared" si="14"/>
        <v>8</v>
      </c>
      <c r="AM226" s="66">
        <v>0.0</v>
      </c>
      <c r="AN226" s="50">
        <f t="shared" si="15"/>
        <v>8</v>
      </c>
      <c r="AO226" s="52">
        <v>0.0</v>
      </c>
      <c r="AP226" s="53">
        <f t="shared" si="16"/>
        <v>8</v>
      </c>
      <c r="AQ226" s="115"/>
      <c r="AR226" s="2"/>
      <c r="AS226" s="3"/>
    </row>
    <row r="227">
      <c r="A227" s="107"/>
      <c r="B227" s="71" t="s">
        <v>64</v>
      </c>
      <c r="C227" s="72" t="s">
        <v>285</v>
      </c>
      <c r="D227" s="28">
        <f t="shared" si="61"/>
        <v>18</v>
      </c>
      <c r="E227" s="29">
        <f t="shared" si="431"/>
        <v>25</v>
      </c>
      <c r="F227" s="108">
        <v>25.0</v>
      </c>
      <c r="G227" s="30">
        <f t="shared" si="399"/>
        <v>0</v>
      </c>
      <c r="H227" s="64">
        <v>0.0</v>
      </c>
      <c r="I227" s="61">
        <v>0.0</v>
      </c>
      <c r="J227" s="61">
        <v>8.0</v>
      </c>
      <c r="K227" s="61">
        <v>0.0</v>
      </c>
      <c r="L227" s="61">
        <v>0.0</v>
      </c>
      <c r="M227" s="32">
        <v>0.0</v>
      </c>
      <c r="N227" s="33">
        <f t="shared" si="6"/>
        <v>8</v>
      </c>
      <c r="O227" s="60">
        <v>0.0</v>
      </c>
      <c r="P227" s="61">
        <v>8.0</v>
      </c>
      <c r="Q227" s="61">
        <v>0.0</v>
      </c>
      <c r="R227" s="61">
        <v>0.0</v>
      </c>
      <c r="S227" s="85">
        <v>2.0</v>
      </c>
      <c r="T227" s="32">
        <v>0.0</v>
      </c>
      <c r="U227" s="33">
        <f t="shared" si="7"/>
        <v>10</v>
      </c>
      <c r="V227" s="60">
        <v>0.0</v>
      </c>
      <c r="W227" s="61">
        <v>0.0</v>
      </c>
      <c r="X227" s="61">
        <v>0.0</v>
      </c>
      <c r="Y227" s="61">
        <v>0.0</v>
      </c>
      <c r="Z227" s="61">
        <v>0.0</v>
      </c>
      <c r="AA227" s="32">
        <v>0.0</v>
      </c>
      <c r="AB227" s="33">
        <f t="shared" si="8"/>
        <v>0</v>
      </c>
      <c r="AC227" s="60">
        <f t="shared" ref="AC227:AF227" si="474">SUM(H227+O227+V227)</f>
        <v>0</v>
      </c>
      <c r="AD227" s="60">
        <f t="shared" si="474"/>
        <v>8</v>
      </c>
      <c r="AE227" s="60">
        <f t="shared" si="474"/>
        <v>8</v>
      </c>
      <c r="AF227" s="60">
        <f t="shared" si="474"/>
        <v>0</v>
      </c>
      <c r="AG227" s="61">
        <f t="shared" si="10"/>
        <v>16</v>
      </c>
      <c r="AH227" s="61">
        <f t="shared" ref="AH227:AI227" si="475">SUM(L227+S227+Z227)</f>
        <v>2</v>
      </c>
      <c r="AI227" s="61">
        <f t="shared" si="475"/>
        <v>0</v>
      </c>
      <c r="AJ227" s="62">
        <f t="shared" si="12"/>
        <v>2</v>
      </c>
      <c r="AK227" s="62">
        <f t="shared" si="461"/>
        <v>2</v>
      </c>
      <c r="AL227" s="61">
        <f t="shared" si="14"/>
        <v>18</v>
      </c>
      <c r="AM227" s="32">
        <v>0.0</v>
      </c>
      <c r="AN227" s="61">
        <f t="shared" si="15"/>
        <v>18</v>
      </c>
      <c r="AO227" s="36">
        <v>0.0</v>
      </c>
      <c r="AP227" s="63">
        <f t="shared" si="16"/>
        <v>18</v>
      </c>
      <c r="AQ227" s="116"/>
      <c r="AR227" s="2"/>
      <c r="AS227" s="109"/>
    </row>
    <row r="228">
      <c r="A228" s="110"/>
      <c r="B228" s="73" t="s">
        <v>58</v>
      </c>
      <c r="C228" s="73" t="s">
        <v>286</v>
      </c>
      <c r="D228" s="42">
        <f t="shared" si="61"/>
        <v>16</v>
      </c>
      <c r="E228" s="43">
        <f t="shared" si="431"/>
        <v>22</v>
      </c>
      <c r="F228" s="111">
        <v>11.8</v>
      </c>
      <c r="G228" s="44">
        <f t="shared" si="399"/>
        <v>10.2</v>
      </c>
      <c r="H228" s="67">
        <v>0.0</v>
      </c>
      <c r="I228" s="45">
        <v>8.0</v>
      </c>
      <c r="J228" s="45">
        <v>0.0</v>
      </c>
      <c r="K228" s="45">
        <v>0.0</v>
      </c>
      <c r="L228" s="45">
        <v>0.0</v>
      </c>
      <c r="M228" s="46">
        <v>0.0</v>
      </c>
      <c r="N228" s="47">
        <f t="shared" si="6"/>
        <v>8</v>
      </c>
      <c r="O228" s="48">
        <v>0.0</v>
      </c>
      <c r="P228" s="45">
        <v>4.0</v>
      </c>
      <c r="Q228" s="45">
        <v>4.0</v>
      </c>
      <c r="R228" s="45">
        <v>0.0</v>
      </c>
      <c r="S228" s="45">
        <v>0.0</v>
      </c>
      <c r="T228" s="46">
        <v>0.0</v>
      </c>
      <c r="U228" s="47">
        <f t="shared" si="7"/>
        <v>8</v>
      </c>
      <c r="V228" s="48">
        <v>0.0</v>
      </c>
      <c r="W228" s="45">
        <v>0.0</v>
      </c>
      <c r="X228" s="45">
        <v>0.0</v>
      </c>
      <c r="Y228" s="45">
        <v>0.0</v>
      </c>
      <c r="Z228" s="45">
        <v>0.0</v>
      </c>
      <c r="AA228" s="46">
        <v>0.0</v>
      </c>
      <c r="AB228" s="47">
        <f t="shared" si="8"/>
        <v>0</v>
      </c>
      <c r="AC228" s="49">
        <f t="shared" ref="AC228:AF228" si="476">SUM(H228+O228+V228)</f>
        <v>0</v>
      </c>
      <c r="AD228" s="49">
        <f t="shared" si="476"/>
        <v>12</v>
      </c>
      <c r="AE228" s="49">
        <f t="shared" si="476"/>
        <v>4</v>
      </c>
      <c r="AF228" s="49">
        <f t="shared" si="476"/>
        <v>0</v>
      </c>
      <c r="AG228" s="50">
        <f t="shared" si="10"/>
        <v>16</v>
      </c>
      <c r="AH228" s="50">
        <f t="shared" ref="AH228:AI228" si="477">SUM(L228+S228+Z228)</f>
        <v>0</v>
      </c>
      <c r="AI228" s="50">
        <f t="shared" si="477"/>
        <v>0</v>
      </c>
      <c r="AJ228" s="51">
        <f t="shared" si="12"/>
        <v>0</v>
      </c>
      <c r="AK228" s="51">
        <f t="shared" si="461"/>
        <v>0</v>
      </c>
      <c r="AL228" s="50">
        <f t="shared" si="14"/>
        <v>16</v>
      </c>
      <c r="AM228" s="46">
        <v>0.0</v>
      </c>
      <c r="AN228" s="50">
        <f t="shared" si="15"/>
        <v>16</v>
      </c>
      <c r="AO228" s="52">
        <v>0.0</v>
      </c>
      <c r="AP228" s="53">
        <f t="shared" si="16"/>
        <v>16</v>
      </c>
      <c r="AQ228" s="120"/>
      <c r="AR228" s="2"/>
      <c r="AS228" s="112"/>
    </row>
    <row r="229">
      <c r="A229" s="107"/>
      <c r="B229" s="71" t="s">
        <v>55</v>
      </c>
      <c r="C229" s="76" t="s">
        <v>287</v>
      </c>
      <c r="D229" s="28">
        <f t="shared" si="61"/>
        <v>13</v>
      </c>
      <c r="E229" s="29">
        <f t="shared" si="431"/>
        <v>18</v>
      </c>
      <c r="F229" s="113">
        <v>18.0</v>
      </c>
      <c r="G229" s="30">
        <f t="shared" si="399"/>
        <v>0</v>
      </c>
      <c r="H229" s="70">
        <v>3.0</v>
      </c>
      <c r="I229" s="58">
        <v>0.0</v>
      </c>
      <c r="J229" s="58">
        <v>4.0</v>
      </c>
      <c r="K229" s="58">
        <v>0.0</v>
      </c>
      <c r="L229" s="58">
        <v>0.0</v>
      </c>
      <c r="M229" s="32">
        <v>0.0</v>
      </c>
      <c r="N229" s="33">
        <f t="shared" si="6"/>
        <v>7</v>
      </c>
      <c r="O229" s="59">
        <v>0.0</v>
      </c>
      <c r="P229" s="58">
        <v>0.0</v>
      </c>
      <c r="Q229" s="58">
        <v>0.0</v>
      </c>
      <c r="R229" s="58">
        <v>0.0</v>
      </c>
      <c r="S229" s="58">
        <v>0.0</v>
      </c>
      <c r="T229" s="32">
        <v>0.0</v>
      </c>
      <c r="U229" s="33">
        <f t="shared" si="7"/>
        <v>0</v>
      </c>
      <c r="V229" s="59">
        <v>6.0</v>
      </c>
      <c r="W229" s="58">
        <v>0.0</v>
      </c>
      <c r="X229" s="58">
        <v>0.0</v>
      </c>
      <c r="Y229" s="58">
        <v>0.0</v>
      </c>
      <c r="Z229" s="58">
        <v>0.0</v>
      </c>
      <c r="AA229" s="32">
        <v>0.0</v>
      </c>
      <c r="AB229" s="33">
        <f t="shared" si="8"/>
        <v>6</v>
      </c>
      <c r="AC229" s="60">
        <f t="shared" ref="AC229:AF229" si="478">SUM(H229+O229+V229)</f>
        <v>9</v>
      </c>
      <c r="AD229" s="60">
        <f t="shared" si="478"/>
        <v>0</v>
      </c>
      <c r="AE229" s="60">
        <f t="shared" si="478"/>
        <v>4</v>
      </c>
      <c r="AF229" s="60">
        <f t="shared" si="478"/>
        <v>0</v>
      </c>
      <c r="AG229" s="61">
        <f t="shared" si="10"/>
        <v>13</v>
      </c>
      <c r="AH229" s="61">
        <f t="shared" ref="AH229:AI229" si="479">SUM(L229+S229+Z229)</f>
        <v>0</v>
      </c>
      <c r="AI229" s="61">
        <f t="shared" si="479"/>
        <v>0</v>
      </c>
      <c r="AJ229" s="62">
        <f t="shared" si="12"/>
        <v>0</v>
      </c>
      <c r="AK229" s="62">
        <f t="shared" si="461"/>
        <v>0</v>
      </c>
      <c r="AL229" s="61">
        <f t="shared" si="14"/>
        <v>13</v>
      </c>
      <c r="AM229" s="57">
        <v>0.0</v>
      </c>
      <c r="AN229" s="61">
        <f t="shared" si="15"/>
        <v>13</v>
      </c>
      <c r="AO229" s="36">
        <v>0.0</v>
      </c>
      <c r="AP229" s="63">
        <f t="shared" si="16"/>
        <v>13</v>
      </c>
      <c r="AQ229" s="116"/>
      <c r="AR229" s="2"/>
      <c r="AS229" s="3"/>
    </row>
    <row r="230">
      <c r="A230" s="110"/>
      <c r="B230" s="73" t="s">
        <v>64</v>
      </c>
      <c r="C230" s="84" t="s">
        <v>288</v>
      </c>
      <c r="D230" s="42">
        <f t="shared" si="61"/>
        <v>14.75</v>
      </c>
      <c r="E230" s="43">
        <f t="shared" si="431"/>
        <v>19.75</v>
      </c>
      <c r="F230" s="114">
        <v>16.8</v>
      </c>
      <c r="G230" s="44">
        <f t="shared" si="399"/>
        <v>2.95</v>
      </c>
      <c r="H230" s="54">
        <v>0.0</v>
      </c>
      <c r="I230" s="50">
        <v>6.0</v>
      </c>
      <c r="J230" s="50">
        <v>0.0</v>
      </c>
      <c r="K230" s="50">
        <v>0.0</v>
      </c>
      <c r="L230" s="50">
        <v>0.0</v>
      </c>
      <c r="M230" s="46">
        <v>0.0</v>
      </c>
      <c r="N230" s="47">
        <f t="shared" si="6"/>
        <v>6</v>
      </c>
      <c r="O230" s="49">
        <v>0.0</v>
      </c>
      <c r="P230" s="50">
        <v>0.0</v>
      </c>
      <c r="Q230" s="50">
        <v>0.0</v>
      </c>
      <c r="R230" s="50">
        <v>0.0</v>
      </c>
      <c r="S230" s="50">
        <v>0.0</v>
      </c>
      <c r="T230" s="46">
        <v>0.0</v>
      </c>
      <c r="U230" s="47">
        <f t="shared" si="7"/>
        <v>0</v>
      </c>
      <c r="V230" s="49">
        <v>0.0</v>
      </c>
      <c r="W230" s="50">
        <v>5.0</v>
      </c>
      <c r="X230" s="50">
        <v>0.0</v>
      </c>
      <c r="Y230" s="50">
        <v>0.0</v>
      </c>
      <c r="Z230" s="68">
        <v>2.0</v>
      </c>
      <c r="AA230" s="46">
        <v>2.0</v>
      </c>
      <c r="AB230" s="47">
        <f t="shared" si="8"/>
        <v>9</v>
      </c>
      <c r="AC230" s="49">
        <f t="shared" ref="AC230:AF230" si="480">SUM(H230+O230+V230)</f>
        <v>0</v>
      </c>
      <c r="AD230" s="49">
        <f t="shared" si="480"/>
        <v>11</v>
      </c>
      <c r="AE230" s="49">
        <f t="shared" si="480"/>
        <v>0</v>
      </c>
      <c r="AF230" s="49">
        <f t="shared" si="480"/>
        <v>0</v>
      </c>
      <c r="AG230" s="50">
        <f t="shared" si="10"/>
        <v>11</v>
      </c>
      <c r="AH230" s="50">
        <f t="shared" ref="AH230:AI230" si="481">SUM(L230+S230+Z230)</f>
        <v>2</v>
      </c>
      <c r="AI230" s="50">
        <f t="shared" si="481"/>
        <v>2</v>
      </c>
      <c r="AJ230" s="51">
        <f t="shared" si="12"/>
        <v>4</v>
      </c>
      <c r="AK230" s="51">
        <f t="shared" si="461"/>
        <v>3.75</v>
      </c>
      <c r="AL230" s="50">
        <f t="shared" si="14"/>
        <v>14.75</v>
      </c>
      <c r="AM230" s="46">
        <v>0.0</v>
      </c>
      <c r="AN230" s="50">
        <f t="shared" si="15"/>
        <v>14.75</v>
      </c>
      <c r="AO230" s="52">
        <v>0.0</v>
      </c>
      <c r="AP230" s="53">
        <f t="shared" si="16"/>
        <v>14.75</v>
      </c>
      <c r="AQ230" s="115"/>
      <c r="AR230" s="2"/>
      <c r="AS230" s="112"/>
    </row>
    <row r="231">
      <c r="A231" s="107"/>
      <c r="B231" s="71" t="s">
        <v>48</v>
      </c>
      <c r="C231" s="72" t="s">
        <v>289</v>
      </c>
      <c r="D231" s="28">
        <f t="shared" si="61"/>
        <v>0</v>
      </c>
      <c r="E231" s="29">
        <f t="shared" si="431"/>
        <v>0</v>
      </c>
      <c r="F231" s="113">
        <v>0.0</v>
      </c>
      <c r="G231" s="30">
        <f t="shared" si="399"/>
        <v>0</v>
      </c>
      <c r="H231" s="38">
        <v>0.0</v>
      </c>
      <c r="I231" s="85">
        <v>0.0</v>
      </c>
      <c r="J231" s="85">
        <v>0.0</v>
      </c>
      <c r="K231" s="85">
        <v>0.0</v>
      </c>
      <c r="L231" s="85">
        <v>0.0</v>
      </c>
      <c r="M231" s="32">
        <v>0.0</v>
      </c>
      <c r="N231" s="33">
        <f t="shared" si="6"/>
        <v>0</v>
      </c>
      <c r="O231" s="106">
        <v>0.0</v>
      </c>
      <c r="P231" s="85">
        <v>0.0</v>
      </c>
      <c r="Q231" s="85">
        <v>0.0</v>
      </c>
      <c r="R231" s="85">
        <v>0.0</v>
      </c>
      <c r="S231" s="85">
        <v>0.0</v>
      </c>
      <c r="T231" s="32">
        <v>0.0</v>
      </c>
      <c r="U231" s="33">
        <f t="shared" si="7"/>
        <v>0</v>
      </c>
      <c r="V231" s="106">
        <v>0.0</v>
      </c>
      <c r="W231" s="85">
        <v>0.0</v>
      </c>
      <c r="X231" s="85">
        <v>0.0</v>
      </c>
      <c r="Y231" s="85">
        <v>0.0</v>
      </c>
      <c r="Z231" s="85">
        <v>0.0</v>
      </c>
      <c r="AA231" s="32">
        <v>0.0</v>
      </c>
      <c r="AB231" s="33">
        <f t="shared" si="8"/>
        <v>0</v>
      </c>
      <c r="AC231" s="60">
        <f t="shared" ref="AC231:AF231" si="482">SUM(H231+O231+V231)</f>
        <v>0</v>
      </c>
      <c r="AD231" s="60">
        <f t="shared" si="482"/>
        <v>0</v>
      </c>
      <c r="AE231" s="60">
        <f t="shared" si="482"/>
        <v>0</v>
      </c>
      <c r="AF231" s="60">
        <f t="shared" si="482"/>
        <v>0</v>
      </c>
      <c r="AG231" s="61">
        <f t="shared" si="10"/>
        <v>0</v>
      </c>
      <c r="AH231" s="61">
        <f t="shared" ref="AH231:AI231" si="483">SUM(L231+S231+Z231)</f>
        <v>0</v>
      </c>
      <c r="AI231" s="61">
        <f t="shared" si="483"/>
        <v>0</v>
      </c>
      <c r="AJ231" s="62">
        <f t="shared" si="12"/>
        <v>0</v>
      </c>
      <c r="AK231" s="62">
        <f t="shared" si="461"/>
        <v>0</v>
      </c>
      <c r="AL231" s="61">
        <f t="shared" si="14"/>
        <v>0</v>
      </c>
      <c r="AM231" s="32">
        <v>0.0</v>
      </c>
      <c r="AN231" s="61">
        <f t="shared" si="15"/>
        <v>0</v>
      </c>
      <c r="AO231" s="36">
        <v>0.0</v>
      </c>
      <c r="AP231" s="63">
        <f t="shared" si="16"/>
        <v>0</v>
      </c>
      <c r="AQ231" s="118" t="s">
        <v>290</v>
      </c>
      <c r="AR231" s="2"/>
      <c r="AS231" s="109"/>
    </row>
    <row r="232">
      <c r="A232" s="110"/>
      <c r="B232" s="73" t="s">
        <v>58</v>
      </c>
      <c r="C232" s="73" t="s">
        <v>291</v>
      </c>
      <c r="D232" s="42">
        <f t="shared" si="61"/>
        <v>20</v>
      </c>
      <c r="E232" s="43">
        <f t="shared" si="431"/>
        <v>28</v>
      </c>
      <c r="F232" s="111">
        <v>24.8</v>
      </c>
      <c r="G232" s="44">
        <f t="shared" si="399"/>
        <v>3.2</v>
      </c>
      <c r="H232" s="54">
        <v>0.0</v>
      </c>
      <c r="I232" s="50">
        <v>4.0</v>
      </c>
      <c r="J232" s="50">
        <v>0.0</v>
      </c>
      <c r="K232" s="50">
        <v>0.0</v>
      </c>
      <c r="L232" s="68">
        <v>4.0</v>
      </c>
      <c r="M232" s="46">
        <v>0.0</v>
      </c>
      <c r="N232" s="47">
        <f t="shared" si="6"/>
        <v>8</v>
      </c>
      <c r="O232" s="49">
        <v>4.0</v>
      </c>
      <c r="P232" s="50">
        <v>4.0</v>
      </c>
      <c r="Q232" s="50">
        <v>0.0</v>
      </c>
      <c r="R232" s="50">
        <v>0.0</v>
      </c>
      <c r="S232" s="50">
        <v>0.0</v>
      </c>
      <c r="T232" s="46">
        <v>0.0</v>
      </c>
      <c r="U232" s="47">
        <f t="shared" si="7"/>
        <v>8</v>
      </c>
      <c r="V232" s="49">
        <v>0.0</v>
      </c>
      <c r="W232" s="50">
        <v>0.0</v>
      </c>
      <c r="X232" s="50">
        <v>4.0</v>
      </c>
      <c r="Y232" s="50">
        <v>0.0</v>
      </c>
      <c r="Z232" s="50">
        <v>0.0</v>
      </c>
      <c r="AA232" s="46">
        <v>0.0</v>
      </c>
      <c r="AB232" s="47">
        <f t="shared" si="8"/>
        <v>4</v>
      </c>
      <c r="AC232" s="49">
        <f t="shared" ref="AC232:AF232" si="484">SUM(H232+O232+V232)</f>
        <v>4</v>
      </c>
      <c r="AD232" s="49">
        <f t="shared" si="484"/>
        <v>8</v>
      </c>
      <c r="AE232" s="49">
        <f t="shared" si="484"/>
        <v>4</v>
      </c>
      <c r="AF232" s="49">
        <f t="shared" si="484"/>
        <v>0</v>
      </c>
      <c r="AG232" s="50">
        <f t="shared" si="10"/>
        <v>16</v>
      </c>
      <c r="AH232" s="50">
        <f t="shared" ref="AH232:AI232" si="485">SUM(L232+S232+Z232)</f>
        <v>4</v>
      </c>
      <c r="AI232" s="50">
        <f t="shared" si="485"/>
        <v>0</v>
      </c>
      <c r="AJ232" s="51">
        <f t="shared" si="12"/>
        <v>4</v>
      </c>
      <c r="AK232" s="51">
        <f t="shared" si="461"/>
        <v>4</v>
      </c>
      <c r="AL232" s="50">
        <f t="shared" si="14"/>
        <v>20</v>
      </c>
      <c r="AM232" s="46">
        <v>0.0</v>
      </c>
      <c r="AN232" s="50">
        <f t="shared" si="15"/>
        <v>20</v>
      </c>
      <c r="AO232" s="52">
        <v>0.0</v>
      </c>
      <c r="AP232" s="53">
        <f t="shared" si="16"/>
        <v>20</v>
      </c>
      <c r="AQ232" s="115"/>
      <c r="AR232" s="2"/>
      <c r="AS232" s="112"/>
    </row>
    <row r="233">
      <c r="A233" s="107"/>
      <c r="B233" s="71" t="s">
        <v>53</v>
      </c>
      <c r="C233" s="76" t="s">
        <v>292</v>
      </c>
      <c r="D233" s="28">
        <f t="shared" si="61"/>
        <v>10</v>
      </c>
      <c r="E233" s="29">
        <f t="shared" si="431"/>
        <v>14</v>
      </c>
      <c r="F233" s="108">
        <v>16.0</v>
      </c>
      <c r="G233" s="30">
        <f t="shared" si="399"/>
        <v>-2</v>
      </c>
      <c r="H233" s="64">
        <v>0.0</v>
      </c>
      <c r="I233" s="61">
        <v>0.0</v>
      </c>
      <c r="J233" s="61">
        <v>0.0</v>
      </c>
      <c r="K233" s="61">
        <v>0.0</v>
      </c>
      <c r="L233" s="61">
        <v>0.0</v>
      </c>
      <c r="M233" s="32">
        <v>0.0</v>
      </c>
      <c r="N233" s="33">
        <f t="shared" si="6"/>
        <v>0</v>
      </c>
      <c r="O233" s="60">
        <v>6.0</v>
      </c>
      <c r="P233" s="61">
        <v>0.0</v>
      </c>
      <c r="Q233" s="61">
        <v>0.0</v>
      </c>
      <c r="R233" s="61">
        <v>0.0</v>
      </c>
      <c r="S233" s="61">
        <v>0.0</v>
      </c>
      <c r="T233" s="32">
        <v>0.0</v>
      </c>
      <c r="U233" s="33">
        <f t="shared" si="7"/>
        <v>6</v>
      </c>
      <c r="V233" s="60">
        <v>0.0</v>
      </c>
      <c r="W233" s="61">
        <v>4.0</v>
      </c>
      <c r="X233" s="61">
        <v>0.0</v>
      </c>
      <c r="Y233" s="61">
        <v>0.0</v>
      </c>
      <c r="Z233" s="61">
        <v>0.0</v>
      </c>
      <c r="AA233" s="32">
        <v>0.0</v>
      </c>
      <c r="AB233" s="33">
        <f t="shared" si="8"/>
        <v>4</v>
      </c>
      <c r="AC233" s="60">
        <f t="shared" ref="AC233:AF233" si="486">SUM(H233+O233+V233)</f>
        <v>6</v>
      </c>
      <c r="AD233" s="60">
        <f t="shared" si="486"/>
        <v>4</v>
      </c>
      <c r="AE233" s="60">
        <f t="shared" si="486"/>
        <v>0</v>
      </c>
      <c r="AF233" s="60">
        <f t="shared" si="486"/>
        <v>0</v>
      </c>
      <c r="AG233" s="61">
        <f t="shared" si="10"/>
        <v>10</v>
      </c>
      <c r="AH233" s="61">
        <f t="shared" ref="AH233:AI233" si="487">SUM(L233+S233+Z233)</f>
        <v>0</v>
      </c>
      <c r="AI233" s="61">
        <f t="shared" si="487"/>
        <v>0</v>
      </c>
      <c r="AJ233" s="62">
        <f t="shared" si="12"/>
        <v>0</v>
      </c>
      <c r="AK233" s="62">
        <f t="shared" si="461"/>
        <v>0</v>
      </c>
      <c r="AL233" s="61">
        <f t="shared" si="14"/>
        <v>10</v>
      </c>
      <c r="AM233" s="32">
        <v>0.0</v>
      </c>
      <c r="AN233" s="61">
        <f t="shared" si="15"/>
        <v>10</v>
      </c>
      <c r="AO233" s="36">
        <v>0.0</v>
      </c>
      <c r="AP233" s="63">
        <f t="shared" si="16"/>
        <v>10</v>
      </c>
      <c r="AQ233" s="116"/>
      <c r="AR233" s="2"/>
      <c r="AS233" s="109"/>
    </row>
    <row r="234">
      <c r="A234" s="110"/>
      <c r="B234" s="73" t="s">
        <v>53</v>
      </c>
      <c r="C234" s="77" t="s">
        <v>293</v>
      </c>
      <c r="D234" s="42">
        <f t="shared" si="61"/>
        <v>19</v>
      </c>
      <c r="E234" s="43">
        <f t="shared" si="431"/>
        <v>25</v>
      </c>
      <c r="F234" s="111">
        <v>17.6</v>
      </c>
      <c r="G234" s="44">
        <f t="shared" si="399"/>
        <v>7.4</v>
      </c>
      <c r="H234" s="54">
        <v>6.0</v>
      </c>
      <c r="I234" s="50">
        <v>0.0</v>
      </c>
      <c r="J234" s="50">
        <v>0.0</v>
      </c>
      <c r="K234" s="50">
        <v>0.0</v>
      </c>
      <c r="L234" s="50">
        <v>0.0</v>
      </c>
      <c r="M234" s="46">
        <v>0.0</v>
      </c>
      <c r="N234" s="47">
        <f t="shared" si="6"/>
        <v>6</v>
      </c>
      <c r="O234" s="49">
        <v>6.0</v>
      </c>
      <c r="P234" s="50">
        <v>0.0</v>
      </c>
      <c r="Q234" s="50">
        <v>0.0</v>
      </c>
      <c r="R234" s="50">
        <v>0.0</v>
      </c>
      <c r="S234" s="50">
        <v>0.0</v>
      </c>
      <c r="T234" s="46">
        <v>0.0</v>
      </c>
      <c r="U234" s="47">
        <f t="shared" si="7"/>
        <v>6</v>
      </c>
      <c r="V234" s="49">
        <v>0.0</v>
      </c>
      <c r="W234" s="50">
        <v>0.0</v>
      </c>
      <c r="X234" s="50">
        <v>4.0</v>
      </c>
      <c r="Y234" s="50">
        <v>0.0</v>
      </c>
      <c r="Z234" s="50">
        <v>0.0</v>
      </c>
      <c r="AA234" s="46">
        <v>0.0</v>
      </c>
      <c r="AB234" s="47">
        <f t="shared" si="8"/>
        <v>4</v>
      </c>
      <c r="AC234" s="49">
        <f t="shared" ref="AC234:AF234" si="488">SUM(H234+O234+V234)</f>
        <v>12</v>
      </c>
      <c r="AD234" s="49">
        <f t="shared" si="488"/>
        <v>0</v>
      </c>
      <c r="AE234" s="49">
        <f t="shared" si="488"/>
        <v>4</v>
      </c>
      <c r="AF234" s="49">
        <f t="shared" si="488"/>
        <v>0</v>
      </c>
      <c r="AG234" s="50">
        <f t="shared" si="10"/>
        <v>16</v>
      </c>
      <c r="AH234" s="50">
        <f t="shared" ref="AH234:AI234" si="489">SUM(L234+S234+Z234)</f>
        <v>0</v>
      </c>
      <c r="AI234" s="50">
        <f t="shared" si="489"/>
        <v>0</v>
      </c>
      <c r="AJ234" s="51">
        <f t="shared" si="12"/>
        <v>0</v>
      </c>
      <c r="AK234" s="51">
        <f>ROUNDDOWN(IF(AJ234&gt;(0.25*(SUM(AG234:AI234))),(0.25*(SUM(AG234:AI234))),AJ234))</f>
        <v>0</v>
      </c>
      <c r="AL234" s="50">
        <f t="shared" si="14"/>
        <v>16</v>
      </c>
      <c r="AM234" s="46">
        <v>3.0</v>
      </c>
      <c r="AN234" s="50">
        <f t="shared" si="15"/>
        <v>19</v>
      </c>
      <c r="AO234" s="52">
        <v>0.0</v>
      </c>
      <c r="AP234" s="53">
        <f t="shared" si="16"/>
        <v>19</v>
      </c>
      <c r="AQ234" s="115"/>
      <c r="AR234" s="2"/>
      <c r="AS234" s="112"/>
    </row>
    <row r="235">
      <c r="A235" s="107"/>
      <c r="B235" s="71" t="s">
        <v>48</v>
      </c>
      <c r="C235" s="72" t="s">
        <v>294</v>
      </c>
      <c r="D235" s="28">
        <f t="shared" si="61"/>
        <v>18</v>
      </c>
      <c r="E235" s="29">
        <f t="shared" si="431"/>
        <v>25</v>
      </c>
      <c r="F235" s="108">
        <v>26.0</v>
      </c>
      <c r="G235" s="30">
        <f t="shared" si="399"/>
        <v>-1</v>
      </c>
      <c r="H235" s="70">
        <v>8.0</v>
      </c>
      <c r="I235" s="58">
        <v>0.0</v>
      </c>
      <c r="J235" s="58">
        <v>0.0</v>
      </c>
      <c r="K235" s="58">
        <v>0.0</v>
      </c>
      <c r="L235" s="58">
        <v>0.0</v>
      </c>
      <c r="M235" s="32">
        <v>0.0</v>
      </c>
      <c r="N235" s="33">
        <f t="shared" si="6"/>
        <v>8</v>
      </c>
      <c r="O235" s="59">
        <v>0.0</v>
      </c>
      <c r="P235" s="58">
        <v>4.0</v>
      </c>
      <c r="Q235" s="58">
        <v>0.0</v>
      </c>
      <c r="R235" s="58">
        <v>0.0</v>
      </c>
      <c r="S235" s="58">
        <v>0.0</v>
      </c>
      <c r="T235" s="32">
        <v>0.0</v>
      </c>
      <c r="U235" s="33">
        <f t="shared" si="7"/>
        <v>4</v>
      </c>
      <c r="V235" s="59">
        <v>0.0</v>
      </c>
      <c r="W235" s="58">
        <v>0.0</v>
      </c>
      <c r="X235" s="58">
        <v>6.0</v>
      </c>
      <c r="Y235" s="58">
        <v>0.0</v>
      </c>
      <c r="Z235" s="58">
        <v>0.0</v>
      </c>
      <c r="AA235" s="32">
        <v>0.0</v>
      </c>
      <c r="AB235" s="33">
        <f t="shared" si="8"/>
        <v>6</v>
      </c>
      <c r="AC235" s="60">
        <f t="shared" ref="AC235:AF235" si="490">SUM(H235+O235+V235)</f>
        <v>8</v>
      </c>
      <c r="AD235" s="60">
        <f t="shared" si="490"/>
        <v>4</v>
      </c>
      <c r="AE235" s="60">
        <f t="shared" si="490"/>
        <v>6</v>
      </c>
      <c r="AF235" s="60">
        <f t="shared" si="490"/>
        <v>0</v>
      </c>
      <c r="AG235" s="61">
        <f t="shared" si="10"/>
        <v>18</v>
      </c>
      <c r="AH235" s="61">
        <f t="shared" ref="AH235:AI235" si="491">SUM(L235+S235+Z235)</f>
        <v>0</v>
      </c>
      <c r="AI235" s="61">
        <f t="shared" si="491"/>
        <v>0</v>
      </c>
      <c r="AJ235" s="62">
        <f t="shared" si="12"/>
        <v>0</v>
      </c>
      <c r="AK235" s="62">
        <f t="shared" ref="AK235:AK250" si="494">IF(AJ235&gt;(0.25*(SUM(AG235:AI235))),(0.25*(SUM(AG235:AI235))),AJ235)</f>
        <v>0</v>
      </c>
      <c r="AL235" s="61">
        <f t="shared" si="14"/>
        <v>18</v>
      </c>
      <c r="AM235" s="32">
        <v>0.0</v>
      </c>
      <c r="AN235" s="61">
        <f t="shared" si="15"/>
        <v>18</v>
      </c>
      <c r="AO235" s="36">
        <v>0.0</v>
      </c>
      <c r="AP235" s="63">
        <f t="shared" si="16"/>
        <v>18</v>
      </c>
      <c r="AQ235" s="121"/>
      <c r="AR235" s="2"/>
      <c r="AS235" s="109"/>
    </row>
    <row r="236">
      <c r="A236" s="110"/>
      <c r="B236" s="73" t="s">
        <v>55</v>
      </c>
      <c r="C236" s="77" t="s">
        <v>295</v>
      </c>
      <c r="D236" s="42">
        <f t="shared" si="61"/>
        <v>16</v>
      </c>
      <c r="E236" s="43">
        <f t="shared" si="431"/>
        <v>22</v>
      </c>
      <c r="F236" s="114">
        <v>19.0</v>
      </c>
      <c r="G236" s="44">
        <f t="shared" si="399"/>
        <v>3</v>
      </c>
      <c r="H236" s="67">
        <v>0.0</v>
      </c>
      <c r="I236" s="45">
        <v>0.0</v>
      </c>
      <c r="J236" s="45">
        <v>0.0</v>
      </c>
      <c r="K236" s="45">
        <v>0.0</v>
      </c>
      <c r="L236" s="45">
        <v>0.0</v>
      </c>
      <c r="M236" s="46">
        <v>0.0</v>
      </c>
      <c r="N236" s="47">
        <f t="shared" si="6"/>
        <v>0</v>
      </c>
      <c r="O236" s="48">
        <v>6.0</v>
      </c>
      <c r="P236" s="45">
        <v>0.0</v>
      </c>
      <c r="Q236" s="45">
        <v>0.0</v>
      </c>
      <c r="R236" s="45">
        <v>0.0</v>
      </c>
      <c r="S236" s="45">
        <v>0.0</v>
      </c>
      <c r="T236" s="46">
        <v>0.0</v>
      </c>
      <c r="U236" s="47">
        <f t="shared" si="7"/>
        <v>6</v>
      </c>
      <c r="V236" s="48">
        <v>0.0</v>
      </c>
      <c r="W236" s="45">
        <v>10.0</v>
      </c>
      <c r="X236" s="45">
        <v>0.0</v>
      </c>
      <c r="Y236" s="45">
        <v>0.0</v>
      </c>
      <c r="Z236" s="45">
        <v>0.0</v>
      </c>
      <c r="AA236" s="46">
        <v>0.0</v>
      </c>
      <c r="AB236" s="47">
        <f t="shared" si="8"/>
        <v>10</v>
      </c>
      <c r="AC236" s="49">
        <f t="shared" ref="AC236:AF236" si="492">SUM(H236+O236+V236)</f>
        <v>6</v>
      </c>
      <c r="AD236" s="49">
        <f t="shared" si="492"/>
        <v>10</v>
      </c>
      <c r="AE236" s="49">
        <f t="shared" si="492"/>
        <v>0</v>
      </c>
      <c r="AF236" s="49">
        <f t="shared" si="492"/>
        <v>0</v>
      </c>
      <c r="AG236" s="50">
        <f t="shared" si="10"/>
        <v>16</v>
      </c>
      <c r="AH236" s="50">
        <f t="shared" ref="AH236:AI236" si="493">SUM(L236+S236+Z236)</f>
        <v>0</v>
      </c>
      <c r="AI236" s="50">
        <f t="shared" si="493"/>
        <v>0</v>
      </c>
      <c r="AJ236" s="51">
        <f t="shared" si="12"/>
        <v>0</v>
      </c>
      <c r="AK236" s="51">
        <f t="shared" si="494"/>
        <v>0</v>
      </c>
      <c r="AL236" s="50">
        <f t="shared" si="14"/>
        <v>16</v>
      </c>
      <c r="AM236" s="66">
        <v>0.0</v>
      </c>
      <c r="AN236" s="50">
        <f t="shared" si="15"/>
        <v>16</v>
      </c>
      <c r="AO236" s="52">
        <v>0.0</v>
      </c>
      <c r="AP236" s="53">
        <f t="shared" si="16"/>
        <v>16</v>
      </c>
      <c r="AQ236" s="115"/>
      <c r="AR236" s="2"/>
      <c r="AS236" s="3"/>
    </row>
    <row r="237">
      <c r="A237" s="107"/>
      <c r="B237" s="71" t="s">
        <v>55</v>
      </c>
      <c r="C237" s="76" t="s">
        <v>296</v>
      </c>
      <c r="D237" s="28">
        <f t="shared" si="61"/>
        <v>5</v>
      </c>
      <c r="E237" s="29">
        <f t="shared" si="431"/>
        <v>7</v>
      </c>
      <c r="F237" s="113">
        <v>7.0</v>
      </c>
      <c r="G237" s="30">
        <f t="shared" si="399"/>
        <v>0</v>
      </c>
      <c r="H237" s="70">
        <v>2.0</v>
      </c>
      <c r="I237" s="58">
        <v>0.0</v>
      </c>
      <c r="J237" s="58">
        <v>0.0</v>
      </c>
      <c r="K237" s="58">
        <v>0.0</v>
      </c>
      <c r="L237" s="58">
        <v>0.0</v>
      </c>
      <c r="M237" s="32">
        <v>0.0</v>
      </c>
      <c r="N237" s="33">
        <f t="shared" si="6"/>
        <v>2</v>
      </c>
      <c r="O237" s="59">
        <v>0.0</v>
      </c>
      <c r="P237" s="58">
        <v>0.0</v>
      </c>
      <c r="Q237" s="58">
        <v>0.0</v>
      </c>
      <c r="R237" s="58">
        <v>0.0</v>
      </c>
      <c r="S237" s="58">
        <v>0.0</v>
      </c>
      <c r="T237" s="32">
        <v>0.0</v>
      </c>
      <c r="U237" s="33">
        <f t="shared" si="7"/>
        <v>0</v>
      </c>
      <c r="V237" s="59">
        <v>3.0</v>
      </c>
      <c r="W237" s="58">
        <v>0.0</v>
      </c>
      <c r="X237" s="58">
        <v>0.0</v>
      </c>
      <c r="Y237" s="58">
        <v>0.0</v>
      </c>
      <c r="Z237" s="58">
        <v>0.0</v>
      </c>
      <c r="AA237" s="32">
        <v>0.0</v>
      </c>
      <c r="AB237" s="33">
        <f t="shared" si="8"/>
        <v>3</v>
      </c>
      <c r="AC237" s="60">
        <f t="shared" ref="AC237:AF237" si="495">SUM(H237+O237+V237)</f>
        <v>5</v>
      </c>
      <c r="AD237" s="60">
        <f t="shared" si="495"/>
        <v>0</v>
      </c>
      <c r="AE237" s="60">
        <f t="shared" si="495"/>
        <v>0</v>
      </c>
      <c r="AF237" s="60">
        <f t="shared" si="495"/>
        <v>0</v>
      </c>
      <c r="AG237" s="61">
        <f t="shared" si="10"/>
        <v>5</v>
      </c>
      <c r="AH237" s="61">
        <f t="shared" ref="AH237:AI237" si="496">SUM(L237+S237+Z237)</f>
        <v>0</v>
      </c>
      <c r="AI237" s="61">
        <f t="shared" si="496"/>
        <v>0</v>
      </c>
      <c r="AJ237" s="62">
        <f t="shared" si="12"/>
        <v>0</v>
      </c>
      <c r="AK237" s="62">
        <f t="shared" si="494"/>
        <v>0</v>
      </c>
      <c r="AL237" s="61">
        <f t="shared" si="14"/>
        <v>5</v>
      </c>
      <c r="AM237" s="57">
        <v>0.0</v>
      </c>
      <c r="AN237" s="61">
        <f t="shared" si="15"/>
        <v>5</v>
      </c>
      <c r="AO237" s="36">
        <v>0.0</v>
      </c>
      <c r="AP237" s="63">
        <f t="shared" si="16"/>
        <v>5</v>
      </c>
      <c r="AQ237" s="116"/>
      <c r="AR237" s="2"/>
      <c r="AS237" s="3"/>
    </row>
    <row r="238">
      <c r="A238" s="110"/>
      <c r="B238" s="73" t="s">
        <v>53</v>
      </c>
      <c r="C238" s="77" t="s">
        <v>297</v>
      </c>
      <c r="D238" s="42">
        <f t="shared" si="61"/>
        <v>16</v>
      </c>
      <c r="E238" s="43">
        <f t="shared" si="431"/>
        <v>22</v>
      </c>
      <c r="F238" s="111">
        <v>22.0</v>
      </c>
      <c r="G238" s="44">
        <f t="shared" si="399"/>
        <v>0</v>
      </c>
      <c r="H238" s="54">
        <v>0.0</v>
      </c>
      <c r="I238" s="50">
        <v>8.0</v>
      </c>
      <c r="J238" s="50">
        <v>0.0</v>
      </c>
      <c r="K238" s="50">
        <v>0.0</v>
      </c>
      <c r="L238" s="50">
        <v>0.0</v>
      </c>
      <c r="M238" s="46">
        <v>0.0</v>
      </c>
      <c r="N238" s="47">
        <f t="shared" si="6"/>
        <v>8</v>
      </c>
      <c r="O238" s="49">
        <v>0.0</v>
      </c>
      <c r="P238" s="50">
        <v>0.0</v>
      </c>
      <c r="Q238" s="50">
        <v>0.0</v>
      </c>
      <c r="R238" s="50">
        <v>0.0</v>
      </c>
      <c r="S238" s="50">
        <v>0.0</v>
      </c>
      <c r="T238" s="46">
        <v>0.0</v>
      </c>
      <c r="U238" s="47">
        <f t="shared" si="7"/>
        <v>0</v>
      </c>
      <c r="V238" s="49">
        <v>8.0</v>
      </c>
      <c r="W238" s="50">
        <v>0.0</v>
      </c>
      <c r="X238" s="50">
        <v>0.0</v>
      </c>
      <c r="Y238" s="50">
        <v>0.0</v>
      </c>
      <c r="Z238" s="50">
        <v>0.0</v>
      </c>
      <c r="AA238" s="46">
        <v>0.0</v>
      </c>
      <c r="AB238" s="47">
        <f t="shared" si="8"/>
        <v>8</v>
      </c>
      <c r="AC238" s="49">
        <f t="shared" ref="AC238:AF238" si="497">SUM(H238+O238+V238)</f>
        <v>8</v>
      </c>
      <c r="AD238" s="49">
        <f t="shared" si="497"/>
        <v>8</v>
      </c>
      <c r="AE238" s="49">
        <f t="shared" si="497"/>
        <v>0</v>
      </c>
      <c r="AF238" s="49">
        <f t="shared" si="497"/>
        <v>0</v>
      </c>
      <c r="AG238" s="50">
        <f t="shared" si="10"/>
        <v>16</v>
      </c>
      <c r="AH238" s="50">
        <f t="shared" ref="AH238:AI238" si="498">SUM(L238+S238+Z238)</f>
        <v>0</v>
      </c>
      <c r="AI238" s="50">
        <f t="shared" si="498"/>
        <v>0</v>
      </c>
      <c r="AJ238" s="51">
        <f t="shared" si="12"/>
        <v>0</v>
      </c>
      <c r="AK238" s="51">
        <f t="shared" si="494"/>
        <v>0</v>
      </c>
      <c r="AL238" s="50">
        <f t="shared" si="14"/>
        <v>16</v>
      </c>
      <c r="AM238" s="46">
        <v>0.0</v>
      </c>
      <c r="AN238" s="50">
        <f t="shared" si="15"/>
        <v>16</v>
      </c>
      <c r="AO238" s="52">
        <v>0.0</v>
      </c>
      <c r="AP238" s="53">
        <f t="shared" si="16"/>
        <v>16</v>
      </c>
      <c r="AQ238" s="115"/>
      <c r="AR238" s="2"/>
      <c r="AS238" s="112"/>
    </row>
    <row r="239">
      <c r="A239" s="107"/>
      <c r="B239" s="71" t="s">
        <v>55</v>
      </c>
      <c r="C239" s="76" t="s">
        <v>298</v>
      </c>
      <c r="D239" s="28">
        <f t="shared" si="61"/>
        <v>9</v>
      </c>
      <c r="E239" s="29">
        <f t="shared" si="431"/>
        <v>11</v>
      </c>
      <c r="F239" s="113">
        <v>9.0</v>
      </c>
      <c r="G239" s="30">
        <f t="shared" si="399"/>
        <v>2</v>
      </c>
      <c r="H239" s="70">
        <v>0.0</v>
      </c>
      <c r="I239" s="58">
        <v>0.0</v>
      </c>
      <c r="J239" s="58">
        <v>0.0</v>
      </c>
      <c r="K239" s="58">
        <v>0.0</v>
      </c>
      <c r="L239" s="58">
        <v>0.0</v>
      </c>
      <c r="M239" s="32">
        <v>0.0</v>
      </c>
      <c r="N239" s="33">
        <f t="shared" si="6"/>
        <v>0</v>
      </c>
      <c r="O239" s="59">
        <v>3.0</v>
      </c>
      <c r="P239" s="58">
        <v>0.0</v>
      </c>
      <c r="Q239" s="58">
        <v>0.0</v>
      </c>
      <c r="R239" s="58">
        <v>0.0</v>
      </c>
      <c r="S239" s="58">
        <v>0.0</v>
      </c>
      <c r="T239" s="32">
        <v>0.0</v>
      </c>
      <c r="U239" s="33">
        <f t="shared" si="7"/>
        <v>3</v>
      </c>
      <c r="V239" s="59">
        <v>3.0</v>
      </c>
      <c r="W239" s="58">
        <v>0.0</v>
      </c>
      <c r="X239" s="58">
        <v>0.0</v>
      </c>
      <c r="Y239" s="58">
        <v>0.0</v>
      </c>
      <c r="Z239" s="58">
        <v>0.0</v>
      </c>
      <c r="AA239" s="32">
        <v>0.0</v>
      </c>
      <c r="AB239" s="33">
        <f t="shared" si="8"/>
        <v>3</v>
      </c>
      <c r="AC239" s="60">
        <f t="shared" ref="AC239:AF239" si="499">SUM(H239+O239+V239)</f>
        <v>6</v>
      </c>
      <c r="AD239" s="60">
        <f t="shared" si="499"/>
        <v>0</v>
      </c>
      <c r="AE239" s="60">
        <f t="shared" si="499"/>
        <v>0</v>
      </c>
      <c r="AF239" s="60">
        <f t="shared" si="499"/>
        <v>0</v>
      </c>
      <c r="AG239" s="61">
        <f t="shared" si="10"/>
        <v>6</v>
      </c>
      <c r="AH239" s="61">
        <f t="shared" ref="AH239:AI239" si="500">SUM(L239+S239+Z239)</f>
        <v>0</v>
      </c>
      <c r="AI239" s="61">
        <f t="shared" si="500"/>
        <v>0</v>
      </c>
      <c r="AJ239" s="62">
        <f t="shared" si="12"/>
        <v>0</v>
      </c>
      <c r="AK239" s="62">
        <f t="shared" si="494"/>
        <v>0</v>
      </c>
      <c r="AL239" s="61">
        <f t="shared" si="14"/>
        <v>6</v>
      </c>
      <c r="AM239" s="57">
        <v>3.0</v>
      </c>
      <c r="AN239" s="61">
        <f t="shared" si="15"/>
        <v>9</v>
      </c>
      <c r="AO239" s="36">
        <v>0.0</v>
      </c>
      <c r="AP239" s="63">
        <f t="shared" si="16"/>
        <v>9</v>
      </c>
      <c r="AQ239" s="116"/>
      <c r="AR239" s="2"/>
      <c r="AS239" s="3"/>
    </row>
    <row r="240">
      <c r="A240" s="110"/>
      <c r="B240" s="73" t="s">
        <v>48</v>
      </c>
      <c r="C240" s="84" t="s">
        <v>299</v>
      </c>
      <c r="D240" s="42">
        <f t="shared" si="61"/>
        <v>18</v>
      </c>
      <c r="E240" s="43">
        <f t="shared" si="431"/>
        <v>25</v>
      </c>
      <c r="F240" s="111">
        <v>25.0</v>
      </c>
      <c r="G240" s="44">
        <f t="shared" si="399"/>
        <v>0</v>
      </c>
      <c r="H240" s="54">
        <v>6.0</v>
      </c>
      <c r="I240" s="50">
        <v>0.0</v>
      </c>
      <c r="J240" s="50">
        <v>0.0</v>
      </c>
      <c r="K240" s="50">
        <v>0.0</v>
      </c>
      <c r="L240" s="50">
        <v>0.0</v>
      </c>
      <c r="M240" s="46">
        <v>0.0</v>
      </c>
      <c r="N240" s="47">
        <f t="shared" si="6"/>
        <v>6</v>
      </c>
      <c r="O240" s="49">
        <v>0.0</v>
      </c>
      <c r="P240" s="50">
        <v>0.0</v>
      </c>
      <c r="Q240" s="50">
        <v>0.0</v>
      </c>
      <c r="R240" s="50">
        <v>0.0</v>
      </c>
      <c r="S240" s="68">
        <v>4.0</v>
      </c>
      <c r="T240" s="46">
        <v>0.0</v>
      </c>
      <c r="U240" s="47">
        <f t="shared" si="7"/>
        <v>4</v>
      </c>
      <c r="V240" s="49">
        <v>8.0</v>
      </c>
      <c r="W240" s="50">
        <v>0.0</v>
      </c>
      <c r="X240" s="50">
        <v>0.0</v>
      </c>
      <c r="Y240" s="50">
        <v>0.0</v>
      </c>
      <c r="Z240" s="50">
        <v>0.0</v>
      </c>
      <c r="AA240" s="46">
        <v>0.0</v>
      </c>
      <c r="AB240" s="47">
        <f t="shared" si="8"/>
        <v>8</v>
      </c>
      <c r="AC240" s="49">
        <f t="shared" ref="AC240:AF240" si="501">SUM(H240+O240+V240)</f>
        <v>14</v>
      </c>
      <c r="AD240" s="49">
        <f t="shared" si="501"/>
        <v>0</v>
      </c>
      <c r="AE240" s="49">
        <f t="shared" si="501"/>
        <v>0</v>
      </c>
      <c r="AF240" s="49">
        <f t="shared" si="501"/>
        <v>0</v>
      </c>
      <c r="AG240" s="50">
        <f t="shared" si="10"/>
        <v>14</v>
      </c>
      <c r="AH240" s="50">
        <f t="shared" ref="AH240:AI240" si="502">SUM(L240+S240+Z240)</f>
        <v>4</v>
      </c>
      <c r="AI240" s="50">
        <f t="shared" si="502"/>
        <v>0</v>
      </c>
      <c r="AJ240" s="51">
        <f t="shared" si="12"/>
        <v>4</v>
      </c>
      <c r="AK240" s="51">
        <f t="shared" si="494"/>
        <v>4</v>
      </c>
      <c r="AL240" s="50">
        <f t="shared" si="14"/>
        <v>18</v>
      </c>
      <c r="AM240" s="46">
        <v>0.0</v>
      </c>
      <c r="AN240" s="50">
        <f t="shared" si="15"/>
        <v>18</v>
      </c>
      <c r="AO240" s="52">
        <v>0.0</v>
      </c>
      <c r="AP240" s="53">
        <f t="shared" si="16"/>
        <v>18</v>
      </c>
      <c r="AQ240" s="115"/>
      <c r="AR240" s="2"/>
      <c r="AS240" s="112"/>
    </row>
    <row r="241">
      <c r="A241" s="107"/>
      <c r="B241" s="71" t="s">
        <v>61</v>
      </c>
      <c r="C241" s="76" t="s">
        <v>300</v>
      </c>
      <c r="D241" s="28">
        <f t="shared" si="61"/>
        <v>18</v>
      </c>
      <c r="E241" s="29">
        <f t="shared" si="431"/>
        <v>25</v>
      </c>
      <c r="F241" s="108">
        <v>17.0</v>
      </c>
      <c r="G241" s="30">
        <f t="shared" si="399"/>
        <v>8</v>
      </c>
      <c r="H241" s="70">
        <v>0.0</v>
      </c>
      <c r="I241" s="58">
        <v>8.0</v>
      </c>
      <c r="J241" s="58">
        <v>0.0</v>
      </c>
      <c r="K241" s="58">
        <v>0.0</v>
      </c>
      <c r="L241" s="58">
        <v>0.0</v>
      </c>
      <c r="M241" s="32">
        <v>0.0</v>
      </c>
      <c r="N241" s="33">
        <f t="shared" si="6"/>
        <v>8</v>
      </c>
      <c r="O241" s="59">
        <v>6.0</v>
      </c>
      <c r="P241" s="58">
        <v>0.0</v>
      </c>
      <c r="Q241" s="58">
        <v>4.0</v>
      </c>
      <c r="R241" s="58">
        <v>0.0</v>
      </c>
      <c r="S241" s="58">
        <v>0.0</v>
      </c>
      <c r="T241" s="32">
        <v>0.0</v>
      </c>
      <c r="U241" s="33">
        <f t="shared" si="7"/>
        <v>10</v>
      </c>
      <c r="V241" s="59">
        <v>0.0</v>
      </c>
      <c r="W241" s="58">
        <v>0.0</v>
      </c>
      <c r="X241" s="58">
        <v>0.0</v>
      </c>
      <c r="Y241" s="58">
        <v>0.0</v>
      </c>
      <c r="Z241" s="58">
        <v>0.0</v>
      </c>
      <c r="AA241" s="32">
        <v>0.0</v>
      </c>
      <c r="AB241" s="33">
        <f t="shared" si="8"/>
        <v>0</v>
      </c>
      <c r="AC241" s="60">
        <f t="shared" ref="AC241:AF241" si="503">SUM(H241+O241+V241)</f>
        <v>6</v>
      </c>
      <c r="AD241" s="60">
        <f t="shared" si="503"/>
        <v>8</v>
      </c>
      <c r="AE241" s="60">
        <f t="shared" si="503"/>
        <v>4</v>
      </c>
      <c r="AF241" s="60">
        <f t="shared" si="503"/>
        <v>0</v>
      </c>
      <c r="AG241" s="61">
        <f t="shared" si="10"/>
        <v>18</v>
      </c>
      <c r="AH241" s="61">
        <f t="shared" ref="AH241:AI241" si="504">SUM(L241+S241+Z241)</f>
        <v>0</v>
      </c>
      <c r="AI241" s="61">
        <f t="shared" si="504"/>
        <v>0</v>
      </c>
      <c r="AJ241" s="62">
        <f t="shared" si="12"/>
        <v>0</v>
      </c>
      <c r="AK241" s="62">
        <f t="shared" si="494"/>
        <v>0</v>
      </c>
      <c r="AL241" s="61">
        <f t="shared" si="14"/>
        <v>18</v>
      </c>
      <c r="AM241" s="57">
        <f>IFERROR(VLOOKUP(C241,Coord_disc_2018!$A:$B,2,0),0)</f>
        <v>0</v>
      </c>
      <c r="AN241" s="61">
        <f t="shared" si="15"/>
        <v>18</v>
      </c>
      <c r="AO241" s="78">
        <f>IFERROR(18*VLOOKUP(C241,'Conversão_2019'!$B:$G,6,0),0)</f>
        <v>0</v>
      </c>
      <c r="AP241" s="63">
        <f t="shared" si="16"/>
        <v>18</v>
      </c>
      <c r="AQ241" s="121"/>
      <c r="AR241" s="2"/>
      <c r="AS241" s="109"/>
    </row>
    <row r="242">
      <c r="A242" s="110"/>
      <c r="B242" s="73" t="s">
        <v>53</v>
      </c>
      <c r="C242" s="77" t="s">
        <v>301</v>
      </c>
      <c r="D242" s="42">
        <f t="shared" si="61"/>
        <v>18</v>
      </c>
      <c r="E242" s="43">
        <f t="shared" si="431"/>
        <v>25</v>
      </c>
      <c r="F242" s="111">
        <v>25.0</v>
      </c>
      <c r="G242" s="44">
        <f t="shared" si="399"/>
        <v>0</v>
      </c>
      <c r="H242" s="54">
        <v>10.0</v>
      </c>
      <c r="I242" s="50">
        <v>0.0</v>
      </c>
      <c r="J242" s="50">
        <v>0.0</v>
      </c>
      <c r="K242" s="50">
        <v>0.0</v>
      </c>
      <c r="L242" s="50">
        <v>0.0</v>
      </c>
      <c r="M242" s="46">
        <v>0.0</v>
      </c>
      <c r="N242" s="47">
        <f t="shared" si="6"/>
        <v>10</v>
      </c>
      <c r="O242" s="49">
        <v>0.0</v>
      </c>
      <c r="P242" s="50">
        <v>0.0</v>
      </c>
      <c r="Q242" s="50">
        <v>0.0</v>
      </c>
      <c r="R242" s="50">
        <v>0.0</v>
      </c>
      <c r="S242" s="50">
        <v>0.0</v>
      </c>
      <c r="T242" s="46">
        <v>0.0</v>
      </c>
      <c r="U242" s="47">
        <f t="shared" si="7"/>
        <v>0</v>
      </c>
      <c r="V242" s="49">
        <v>0.0</v>
      </c>
      <c r="W242" s="50">
        <v>0.0</v>
      </c>
      <c r="X242" s="50">
        <v>4.0</v>
      </c>
      <c r="Y242" s="50">
        <v>0.0</v>
      </c>
      <c r="Z242" s="50">
        <v>4.0</v>
      </c>
      <c r="AA242" s="46">
        <v>0.0</v>
      </c>
      <c r="AB242" s="47">
        <f t="shared" si="8"/>
        <v>8</v>
      </c>
      <c r="AC242" s="49">
        <f t="shared" ref="AC242:AF242" si="505">SUM(H242+O242+V242)</f>
        <v>10</v>
      </c>
      <c r="AD242" s="49">
        <f t="shared" si="505"/>
        <v>0</v>
      </c>
      <c r="AE242" s="49">
        <f t="shared" si="505"/>
        <v>4</v>
      </c>
      <c r="AF242" s="49">
        <f t="shared" si="505"/>
        <v>0</v>
      </c>
      <c r="AG242" s="50">
        <f t="shared" si="10"/>
        <v>14</v>
      </c>
      <c r="AH242" s="50">
        <f t="shared" ref="AH242:AI242" si="506">SUM(L242+S242+Z242)</f>
        <v>4</v>
      </c>
      <c r="AI242" s="50">
        <f t="shared" si="506"/>
        <v>0</v>
      </c>
      <c r="AJ242" s="51">
        <f t="shared" si="12"/>
        <v>4</v>
      </c>
      <c r="AK242" s="51">
        <f t="shared" si="494"/>
        <v>4</v>
      </c>
      <c r="AL242" s="50">
        <f t="shared" si="14"/>
        <v>18</v>
      </c>
      <c r="AM242" s="46">
        <v>0.0</v>
      </c>
      <c r="AN242" s="50">
        <f t="shared" si="15"/>
        <v>18</v>
      </c>
      <c r="AO242" s="52">
        <v>0.0</v>
      </c>
      <c r="AP242" s="53">
        <f t="shared" si="16"/>
        <v>18</v>
      </c>
      <c r="AQ242" s="115"/>
      <c r="AR242" s="2"/>
      <c r="AS242" s="112"/>
    </row>
    <row r="243">
      <c r="A243" s="107"/>
      <c r="B243" s="71" t="s">
        <v>55</v>
      </c>
      <c r="C243" s="76" t="s">
        <v>302</v>
      </c>
      <c r="D243" s="28">
        <f t="shared" si="61"/>
        <v>18</v>
      </c>
      <c r="E243" s="29">
        <f t="shared" si="431"/>
        <v>25</v>
      </c>
      <c r="F243" s="113">
        <v>15.0</v>
      </c>
      <c r="G243" s="30">
        <f t="shared" si="399"/>
        <v>10</v>
      </c>
      <c r="H243" s="70">
        <v>0.0</v>
      </c>
      <c r="I243" s="58">
        <v>8.0</v>
      </c>
      <c r="J243" s="58">
        <v>0.0</v>
      </c>
      <c r="K243" s="58">
        <v>0.0</v>
      </c>
      <c r="L243" s="58">
        <v>0.0</v>
      </c>
      <c r="M243" s="32">
        <v>0.0</v>
      </c>
      <c r="N243" s="33">
        <f t="shared" si="6"/>
        <v>8</v>
      </c>
      <c r="O243" s="59">
        <v>0.0</v>
      </c>
      <c r="P243" s="58">
        <v>0.0</v>
      </c>
      <c r="Q243" s="58">
        <v>4.0</v>
      </c>
      <c r="R243" s="58">
        <v>0.0</v>
      </c>
      <c r="S243" s="58">
        <v>0.0</v>
      </c>
      <c r="T243" s="32">
        <v>0.0</v>
      </c>
      <c r="U243" s="33">
        <f t="shared" si="7"/>
        <v>4</v>
      </c>
      <c r="V243" s="59">
        <v>0.0</v>
      </c>
      <c r="W243" s="58">
        <v>6.0</v>
      </c>
      <c r="X243" s="58">
        <v>0.0</v>
      </c>
      <c r="Y243" s="58">
        <v>0.0</v>
      </c>
      <c r="Z243" s="58">
        <v>0.0</v>
      </c>
      <c r="AA243" s="32">
        <v>0.0</v>
      </c>
      <c r="AB243" s="33">
        <f t="shared" si="8"/>
        <v>6</v>
      </c>
      <c r="AC243" s="60">
        <f t="shared" ref="AC243:AF243" si="507">SUM(H243+O243+V243)</f>
        <v>0</v>
      </c>
      <c r="AD243" s="60">
        <f t="shared" si="507"/>
        <v>14</v>
      </c>
      <c r="AE243" s="60">
        <f t="shared" si="507"/>
        <v>4</v>
      </c>
      <c r="AF243" s="60">
        <f t="shared" si="507"/>
        <v>0</v>
      </c>
      <c r="AG243" s="61">
        <f t="shared" si="10"/>
        <v>18</v>
      </c>
      <c r="AH243" s="61">
        <f t="shared" ref="AH243:AI243" si="508">SUM(L243+S243+Z243)</f>
        <v>0</v>
      </c>
      <c r="AI243" s="61">
        <f t="shared" si="508"/>
        <v>0</v>
      </c>
      <c r="AJ243" s="62">
        <f t="shared" si="12"/>
        <v>0</v>
      </c>
      <c r="AK243" s="62">
        <f t="shared" si="494"/>
        <v>0</v>
      </c>
      <c r="AL243" s="61">
        <f t="shared" si="14"/>
        <v>18</v>
      </c>
      <c r="AM243" s="57">
        <v>0.0</v>
      </c>
      <c r="AN243" s="61">
        <f t="shared" si="15"/>
        <v>18</v>
      </c>
      <c r="AO243" s="36">
        <v>0.0</v>
      </c>
      <c r="AP243" s="63">
        <f t="shared" si="16"/>
        <v>18</v>
      </c>
      <c r="AQ243" s="116"/>
      <c r="AR243" s="2"/>
      <c r="AS243" s="3"/>
    </row>
    <row r="244">
      <c r="A244" s="110"/>
      <c r="B244" s="73" t="s">
        <v>48</v>
      </c>
      <c r="C244" s="84" t="s">
        <v>303</v>
      </c>
      <c r="D244" s="42">
        <f t="shared" si="61"/>
        <v>10</v>
      </c>
      <c r="E244" s="43">
        <f t="shared" si="431"/>
        <v>14</v>
      </c>
      <c r="F244" s="111">
        <v>26.0</v>
      </c>
      <c r="G244" s="44">
        <f t="shared" si="399"/>
        <v>-12</v>
      </c>
      <c r="H244" s="67">
        <v>6.0</v>
      </c>
      <c r="I244" s="45">
        <v>0.0</v>
      </c>
      <c r="J244" s="45">
        <v>0.0</v>
      </c>
      <c r="K244" s="45">
        <v>0.0</v>
      </c>
      <c r="L244" s="45">
        <v>0.0</v>
      </c>
      <c r="M244" s="46">
        <v>0.0</v>
      </c>
      <c r="N244" s="47">
        <f t="shared" si="6"/>
        <v>6</v>
      </c>
      <c r="O244" s="48">
        <v>0.0</v>
      </c>
      <c r="P244" s="45">
        <v>0.0</v>
      </c>
      <c r="Q244" s="45">
        <v>0.0</v>
      </c>
      <c r="R244" s="45">
        <v>0.0</v>
      </c>
      <c r="S244" s="45">
        <v>0.0</v>
      </c>
      <c r="T244" s="46">
        <v>0.0</v>
      </c>
      <c r="U244" s="47">
        <f t="shared" si="7"/>
        <v>0</v>
      </c>
      <c r="V244" s="48">
        <v>0.0</v>
      </c>
      <c r="W244" s="45">
        <v>0.0</v>
      </c>
      <c r="X244" s="45">
        <v>4.0</v>
      </c>
      <c r="Y244" s="45">
        <v>0.0</v>
      </c>
      <c r="Z244" s="45">
        <v>0.0</v>
      </c>
      <c r="AA244" s="46">
        <v>0.0</v>
      </c>
      <c r="AB244" s="47">
        <f t="shared" si="8"/>
        <v>4</v>
      </c>
      <c r="AC244" s="49">
        <f t="shared" ref="AC244:AF244" si="509">SUM(H244+O244+V244)</f>
        <v>6</v>
      </c>
      <c r="AD244" s="49">
        <f t="shared" si="509"/>
        <v>0</v>
      </c>
      <c r="AE244" s="49">
        <f t="shared" si="509"/>
        <v>4</v>
      </c>
      <c r="AF244" s="49">
        <f t="shared" si="509"/>
        <v>0</v>
      </c>
      <c r="AG244" s="50">
        <f t="shared" si="10"/>
        <v>10</v>
      </c>
      <c r="AH244" s="50">
        <f t="shared" ref="AH244:AI244" si="510">SUM(L244+S244+Z244)</f>
        <v>0</v>
      </c>
      <c r="AI244" s="50">
        <f t="shared" si="510"/>
        <v>0</v>
      </c>
      <c r="AJ244" s="51">
        <f t="shared" si="12"/>
        <v>0</v>
      </c>
      <c r="AK244" s="51">
        <f t="shared" si="494"/>
        <v>0</v>
      </c>
      <c r="AL244" s="50">
        <f t="shared" si="14"/>
        <v>10</v>
      </c>
      <c r="AM244" s="46">
        <v>0.0</v>
      </c>
      <c r="AN244" s="50">
        <f t="shared" si="15"/>
        <v>10</v>
      </c>
      <c r="AO244" s="52">
        <v>0.0</v>
      </c>
      <c r="AP244" s="53">
        <f t="shared" si="16"/>
        <v>10</v>
      </c>
      <c r="AQ244" s="120"/>
      <c r="AR244" s="2"/>
      <c r="AS244" s="112"/>
    </row>
    <row r="245">
      <c r="A245" s="107"/>
      <c r="B245" s="71" t="s">
        <v>48</v>
      </c>
      <c r="C245" s="72" t="s">
        <v>304</v>
      </c>
      <c r="D245" s="28">
        <f t="shared" si="61"/>
        <v>3.5</v>
      </c>
      <c r="E245" s="29">
        <f t="shared" si="431"/>
        <v>6.5</v>
      </c>
      <c r="F245" s="108">
        <v>-4.0</v>
      </c>
      <c r="G245" s="30">
        <f t="shared" si="399"/>
        <v>10.5</v>
      </c>
      <c r="H245" s="64">
        <v>2.0</v>
      </c>
      <c r="I245" s="61">
        <v>0.0</v>
      </c>
      <c r="J245" s="61">
        <v>0.0</v>
      </c>
      <c r="K245" s="61">
        <v>0.0</v>
      </c>
      <c r="L245" s="61">
        <v>0.0</v>
      </c>
      <c r="M245" s="32">
        <v>0.0</v>
      </c>
      <c r="N245" s="33">
        <f t="shared" si="6"/>
        <v>2</v>
      </c>
      <c r="O245" s="60">
        <v>0.0</v>
      </c>
      <c r="P245" s="61">
        <v>0.0</v>
      </c>
      <c r="Q245" s="61">
        <v>0.0</v>
      </c>
      <c r="R245" s="61">
        <v>0.0</v>
      </c>
      <c r="S245" s="61">
        <v>0.0</v>
      </c>
      <c r="T245" s="32">
        <v>0.0</v>
      </c>
      <c r="U245" s="33">
        <f t="shared" si="7"/>
        <v>0</v>
      </c>
      <c r="V245" s="60">
        <v>0.0</v>
      </c>
      <c r="W245" s="61">
        <v>0.0</v>
      </c>
      <c r="X245" s="61">
        <v>0.0</v>
      </c>
      <c r="Y245" s="61">
        <v>0.0</v>
      </c>
      <c r="Z245" s="61">
        <v>4.0</v>
      </c>
      <c r="AA245" s="32">
        <v>0.0</v>
      </c>
      <c r="AB245" s="33">
        <f t="shared" si="8"/>
        <v>4</v>
      </c>
      <c r="AC245" s="60">
        <f t="shared" ref="AC245:AF245" si="511">SUM(H245+O245+V245)</f>
        <v>2</v>
      </c>
      <c r="AD245" s="60">
        <f t="shared" si="511"/>
        <v>0</v>
      </c>
      <c r="AE245" s="60">
        <f t="shared" si="511"/>
        <v>0</v>
      </c>
      <c r="AF245" s="60">
        <f t="shared" si="511"/>
        <v>0</v>
      </c>
      <c r="AG245" s="61">
        <f t="shared" si="10"/>
        <v>2</v>
      </c>
      <c r="AH245" s="61">
        <f t="shared" ref="AH245:AI245" si="512">SUM(L245+S245+Z245)</f>
        <v>4</v>
      </c>
      <c r="AI245" s="61">
        <f t="shared" si="512"/>
        <v>0</v>
      </c>
      <c r="AJ245" s="62">
        <f t="shared" si="12"/>
        <v>4</v>
      </c>
      <c r="AK245" s="62">
        <f t="shared" si="494"/>
        <v>1.5</v>
      </c>
      <c r="AL245" s="61">
        <f t="shared" si="14"/>
        <v>3.5</v>
      </c>
      <c r="AM245" s="32">
        <v>0.0</v>
      </c>
      <c r="AN245" s="61">
        <f t="shared" si="15"/>
        <v>3.5</v>
      </c>
      <c r="AO245" s="36">
        <v>0.0</v>
      </c>
      <c r="AP245" s="63">
        <f t="shared" si="16"/>
        <v>3.5</v>
      </c>
      <c r="AQ245" s="116"/>
      <c r="AR245" s="2"/>
      <c r="AS245" s="109"/>
    </row>
    <row r="246">
      <c r="A246" s="110"/>
      <c r="B246" s="73" t="s">
        <v>55</v>
      </c>
      <c r="C246" s="77" t="s">
        <v>305</v>
      </c>
      <c r="D246" s="42">
        <f t="shared" si="61"/>
        <v>18</v>
      </c>
      <c r="E246" s="43">
        <f t="shared" si="431"/>
        <v>24</v>
      </c>
      <c r="F246" s="114">
        <v>22.0</v>
      </c>
      <c r="G246" s="44">
        <f t="shared" si="399"/>
        <v>2</v>
      </c>
      <c r="H246" s="67">
        <v>4.0</v>
      </c>
      <c r="I246" s="45">
        <v>0.0</v>
      </c>
      <c r="J246" s="45">
        <v>2.0</v>
      </c>
      <c r="K246" s="45">
        <v>0.0</v>
      </c>
      <c r="L246" s="45">
        <v>0.0</v>
      </c>
      <c r="M246" s="46">
        <v>0.0</v>
      </c>
      <c r="N246" s="47">
        <f t="shared" si="6"/>
        <v>6</v>
      </c>
      <c r="O246" s="48">
        <v>6.0</v>
      </c>
      <c r="P246" s="45">
        <v>0.0</v>
      </c>
      <c r="Q246" s="45">
        <v>0.0</v>
      </c>
      <c r="R246" s="45">
        <v>0.0</v>
      </c>
      <c r="S246" s="45">
        <v>0.0</v>
      </c>
      <c r="T246" s="46">
        <v>0.0</v>
      </c>
      <c r="U246" s="47">
        <f t="shared" si="7"/>
        <v>6</v>
      </c>
      <c r="V246" s="48">
        <v>2.0</v>
      </c>
      <c r="W246" s="45">
        <v>4.0</v>
      </c>
      <c r="X246" s="45">
        <v>0.0</v>
      </c>
      <c r="Y246" s="45">
        <v>0.0</v>
      </c>
      <c r="Z246" s="45">
        <v>0.0</v>
      </c>
      <c r="AA246" s="46">
        <v>0.0</v>
      </c>
      <c r="AB246" s="47">
        <f t="shared" si="8"/>
        <v>6</v>
      </c>
      <c r="AC246" s="49">
        <f t="shared" ref="AC246:AF246" si="513">SUM(H246+O246+V246)</f>
        <v>12</v>
      </c>
      <c r="AD246" s="49">
        <f t="shared" si="513"/>
        <v>4</v>
      </c>
      <c r="AE246" s="49">
        <f t="shared" si="513"/>
        <v>2</v>
      </c>
      <c r="AF246" s="49">
        <f t="shared" si="513"/>
        <v>0</v>
      </c>
      <c r="AG246" s="50">
        <f t="shared" si="10"/>
        <v>18</v>
      </c>
      <c r="AH246" s="50">
        <f t="shared" ref="AH246:AI246" si="514">SUM(L246+S246+Z246)</f>
        <v>0</v>
      </c>
      <c r="AI246" s="50">
        <f t="shared" si="514"/>
        <v>0</v>
      </c>
      <c r="AJ246" s="51">
        <f t="shared" si="12"/>
        <v>0</v>
      </c>
      <c r="AK246" s="51">
        <f t="shared" si="494"/>
        <v>0</v>
      </c>
      <c r="AL246" s="50">
        <f t="shared" si="14"/>
        <v>18</v>
      </c>
      <c r="AM246" s="66">
        <v>0.0</v>
      </c>
      <c r="AN246" s="50">
        <f t="shared" si="15"/>
        <v>18</v>
      </c>
      <c r="AO246" s="52">
        <v>0.0</v>
      </c>
      <c r="AP246" s="53">
        <f t="shared" si="16"/>
        <v>18</v>
      </c>
      <c r="AQ246" s="115"/>
      <c r="AR246" s="2"/>
      <c r="AS246" s="3"/>
    </row>
    <row r="247">
      <c r="A247" s="107"/>
      <c r="B247" s="71" t="s">
        <v>53</v>
      </c>
      <c r="C247" s="76" t="s">
        <v>306</v>
      </c>
      <c r="D247" s="28">
        <f t="shared" si="61"/>
        <v>18.5</v>
      </c>
      <c r="E247" s="29">
        <f t="shared" si="431"/>
        <v>24.5</v>
      </c>
      <c r="F247" s="108">
        <v>23.5</v>
      </c>
      <c r="G247" s="30">
        <f t="shared" si="399"/>
        <v>1</v>
      </c>
      <c r="H247" s="64">
        <v>5.0</v>
      </c>
      <c r="I247" s="61">
        <v>0.0</v>
      </c>
      <c r="J247" s="61">
        <v>0.0</v>
      </c>
      <c r="K247" s="61">
        <v>0.0</v>
      </c>
      <c r="L247" s="61">
        <v>0.0</v>
      </c>
      <c r="M247" s="32">
        <v>0.0</v>
      </c>
      <c r="N247" s="33">
        <f t="shared" si="6"/>
        <v>5</v>
      </c>
      <c r="O247" s="60">
        <v>0.0</v>
      </c>
      <c r="P247" s="61">
        <v>0.0</v>
      </c>
      <c r="Q247" s="61">
        <v>4.0</v>
      </c>
      <c r="R247" s="61">
        <v>0.0</v>
      </c>
      <c r="S247" s="61">
        <v>2.0</v>
      </c>
      <c r="T247" s="32">
        <v>0.0</v>
      </c>
      <c r="U247" s="33">
        <f t="shared" si="7"/>
        <v>6</v>
      </c>
      <c r="V247" s="60">
        <v>6.0</v>
      </c>
      <c r="W247" s="61">
        <v>0.0</v>
      </c>
      <c r="X247" s="61">
        <v>0.0</v>
      </c>
      <c r="Y247" s="61">
        <v>0.0</v>
      </c>
      <c r="Z247" s="61">
        <v>0.0</v>
      </c>
      <c r="AA247" s="32">
        <v>0.0</v>
      </c>
      <c r="AB247" s="33">
        <f t="shared" si="8"/>
        <v>6</v>
      </c>
      <c r="AC247" s="60">
        <f t="shared" ref="AC247:AF247" si="515">SUM(H247+O247+V247)</f>
        <v>11</v>
      </c>
      <c r="AD247" s="60">
        <f t="shared" si="515"/>
        <v>0</v>
      </c>
      <c r="AE247" s="60">
        <f t="shared" si="515"/>
        <v>4</v>
      </c>
      <c r="AF247" s="60">
        <f t="shared" si="515"/>
        <v>0</v>
      </c>
      <c r="AG247" s="61">
        <f t="shared" si="10"/>
        <v>15</v>
      </c>
      <c r="AH247" s="61">
        <f t="shared" ref="AH247:AI247" si="516">SUM(L247+S247+Z247)</f>
        <v>2</v>
      </c>
      <c r="AI247" s="61">
        <f t="shared" si="516"/>
        <v>0</v>
      </c>
      <c r="AJ247" s="62">
        <f t="shared" si="12"/>
        <v>2</v>
      </c>
      <c r="AK247" s="62">
        <f t="shared" si="494"/>
        <v>2</v>
      </c>
      <c r="AL247" s="61">
        <f t="shared" si="14"/>
        <v>17</v>
      </c>
      <c r="AM247" s="32">
        <v>1.5</v>
      </c>
      <c r="AN247" s="61">
        <f t="shared" si="15"/>
        <v>18.5</v>
      </c>
      <c r="AO247" s="36">
        <v>0.0</v>
      </c>
      <c r="AP247" s="63">
        <f t="shared" si="16"/>
        <v>18.5</v>
      </c>
      <c r="AQ247" s="116"/>
      <c r="AR247" s="2"/>
      <c r="AS247" s="109"/>
    </row>
    <row r="248">
      <c r="A248" s="110"/>
      <c r="B248" s="73" t="s">
        <v>55</v>
      </c>
      <c r="C248" s="77" t="s">
        <v>307</v>
      </c>
      <c r="D248" s="42">
        <f t="shared" si="61"/>
        <v>12</v>
      </c>
      <c r="E248" s="43">
        <f t="shared" si="431"/>
        <v>16</v>
      </c>
      <c r="F248" s="114">
        <v>14.0</v>
      </c>
      <c r="G248" s="44">
        <f t="shared" si="399"/>
        <v>2</v>
      </c>
      <c r="H248" s="67">
        <v>0.0</v>
      </c>
      <c r="I248" s="45">
        <v>0.0</v>
      </c>
      <c r="J248" s="45">
        <v>0.0</v>
      </c>
      <c r="K248" s="45">
        <v>0.0</v>
      </c>
      <c r="L248" s="45">
        <v>0.0</v>
      </c>
      <c r="M248" s="46">
        <v>0.0</v>
      </c>
      <c r="N248" s="47">
        <f t="shared" si="6"/>
        <v>0</v>
      </c>
      <c r="O248" s="48">
        <v>0.0</v>
      </c>
      <c r="P248" s="45">
        <v>12.0</v>
      </c>
      <c r="Q248" s="45">
        <v>0.0</v>
      </c>
      <c r="R248" s="45">
        <v>0.0</v>
      </c>
      <c r="S248" s="45">
        <v>0.0</v>
      </c>
      <c r="T248" s="46">
        <v>0.0</v>
      </c>
      <c r="U248" s="47">
        <f t="shared" si="7"/>
        <v>12</v>
      </c>
      <c r="V248" s="48">
        <v>0.0</v>
      </c>
      <c r="W248" s="45">
        <v>0.0</v>
      </c>
      <c r="X248" s="45">
        <v>0.0</v>
      </c>
      <c r="Y248" s="45">
        <v>0.0</v>
      </c>
      <c r="Z248" s="45">
        <v>0.0</v>
      </c>
      <c r="AA248" s="46">
        <v>0.0</v>
      </c>
      <c r="AB248" s="47">
        <f t="shared" si="8"/>
        <v>0</v>
      </c>
      <c r="AC248" s="49">
        <f t="shared" ref="AC248:AF248" si="517">SUM(H248+O248+V248)</f>
        <v>0</v>
      </c>
      <c r="AD248" s="49">
        <f t="shared" si="517"/>
        <v>12</v>
      </c>
      <c r="AE248" s="49">
        <f t="shared" si="517"/>
        <v>0</v>
      </c>
      <c r="AF248" s="49">
        <f t="shared" si="517"/>
        <v>0</v>
      </c>
      <c r="AG248" s="50">
        <f t="shared" si="10"/>
        <v>12</v>
      </c>
      <c r="AH248" s="50">
        <f t="shared" ref="AH248:AI248" si="518">SUM(L248+S248+Z248)</f>
        <v>0</v>
      </c>
      <c r="AI248" s="50">
        <f t="shared" si="518"/>
        <v>0</v>
      </c>
      <c r="AJ248" s="51">
        <f t="shared" si="12"/>
        <v>0</v>
      </c>
      <c r="AK248" s="51">
        <f t="shared" si="494"/>
        <v>0</v>
      </c>
      <c r="AL248" s="50">
        <f t="shared" si="14"/>
        <v>12</v>
      </c>
      <c r="AM248" s="66">
        <v>0.0</v>
      </c>
      <c r="AN248" s="50">
        <f t="shared" si="15"/>
        <v>12</v>
      </c>
      <c r="AO248" s="52">
        <v>0.0</v>
      </c>
      <c r="AP248" s="53">
        <f t="shared" si="16"/>
        <v>12</v>
      </c>
      <c r="AQ248" s="115"/>
      <c r="AR248" s="2"/>
      <c r="AS248" s="3"/>
    </row>
    <row r="249">
      <c r="A249" s="107"/>
      <c r="B249" s="71" t="s">
        <v>48</v>
      </c>
      <c r="C249" s="72" t="s">
        <v>308</v>
      </c>
      <c r="D249" s="28">
        <f t="shared" si="61"/>
        <v>15</v>
      </c>
      <c r="E249" s="29">
        <f t="shared" si="431"/>
        <v>21</v>
      </c>
      <c r="F249" s="108">
        <v>25.0</v>
      </c>
      <c r="G249" s="30">
        <f t="shared" si="399"/>
        <v>-4</v>
      </c>
      <c r="H249" s="64">
        <v>3.0</v>
      </c>
      <c r="I249" s="61">
        <v>0.0</v>
      </c>
      <c r="J249" s="61">
        <v>0.0</v>
      </c>
      <c r="K249" s="61">
        <v>2.0</v>
      </c>
      <c r="L249" s="61">
        <v>2.0</v>
      </c>
      <c r="M249" s="32">
        <v>0.0</v>
      </c>
      <c r="N249" s="33">
        <f t="shared" si="6"/>
        <v>7</v>
      </c>
      <c r="O249" s="60">
        <v>0.0</v>
      </c>
      <c r="P249" s="61">
        <v>0.0</v>
      </c>
      <c r="Q249" s="61">
        <v>0.0</v>
      </c>
      <c r="R249" s="61">
        <v>0.0</v>
      </c>
      <c r="S249" s="61">
        <v>0.0</v>
      </c>
      <c r="T249" s="32">
        <v>0.0</v>
      </c>
      <c r="U249" s="33">
        <f t="shared" si="7"/>
        <v>0</v>
      </c>
      <c r="V249" s="60">
        <v>0.0</v>
      </c>
      <c r="W249" s="61">
        <v>8.0</v>
      </c>
      <c r="X249" s="61">
        <v>0.0</v>
      </c>
      <c r="Y249" s="61">
        <v>0.0</v>
      </c>
      <c r="Z249" s="61">
        <v>0.0</v>
      </c>
      <c r="AA249" s="32">
        <v>0.0</v>
      </c>
      <c r="AB249" s="33">
        <f t="shared" si="8"/>
        <v>8</v>
      </c>
      <c r="AC249" s="60">
        <f t="shared" ref="AC249:AF249" si="519">SUM(H249+O249+V249)</f>
        <v>3</v>
      </c>
      <c r="AD249" s="60">
        <f t="shared" si="519"/>
        <v>8</v>
      </c>
      <c r="AE249" s="60">
        <f t="shared" si="519"/>
        <v>0</v>
      </c>
      <c r="AF249" s="60">
        <f t="shared" si="519"/>
        <v>2</v>
      </c>
      <c r="AG249" s="61">
        <f t="shared" si="10"/>
        <v>13</v>
      </c>
      <c r="AH249" s="61">
        <f t="shared" ref="AH249:AI249" si="520">SUM(L249+S249+Z249)</f>
        <v>2</v>
      </c>
      <c r="AI249" s="61">
        <f t="shared" si="520"/>
        <v>0</v>
      </c>
      <c r="AJ249" s="62">
        <f t="shared" si="12"/>
        <v>2</v>
      </c>
      <c r="AK249" s="62">
        <f t="shared" si="494"/>
        <v>2</v>
      </c>
      <c r="AL249" s="61">
        <f t="shared" si="14"/>
        <v>15</v>
      </c>
      <c r="AM249" s="32">
        <v>0.0</v>
      </c>
      <c r="AN249" s="61">
        <f t="shared" si="15"/>
        <v>15</v>
      </c>
      <c r="AO249" s="36">
        <v>0.0</v>
      </c>
      <c r="AP249" s="63">
        <f t="shared" si="16"/>
        <v>15</v>
      </c>
      <c r="AQ249" s="116"/>
      <c r="AR249" s="2"/>
      <c r="AS249" s="109"/>
    </row>
    <row r="250">
      <c r="A250" s="110"/>
      <c r="B250" s="73" t="s">
        <v>61</v>
      </c>
      <c r="C250" s="77" t="s">
        <v>309</v>
      </c>
      <c r="D250" s="42">
        <f t="shared" si="61"/>
        <v>17</v>
      </c>
      <c r="E250" s="43">
        <f t="shared" si="431"/>
        <v>24</v>
      </c>
      <c r="F250" s="111">
        <v>24.0</v>
      </c>
      <c r="G250" s="44">
        <f t="shared" si="399"/>
        <v>0</v>
      </c>
      <c r="H250" s="54">
        <v>3.0</v>
      </c>
      <c r="I250" s="50">
        <v>4.0</v>
      </c>
      <c r="J250" s="50">
        <v>0.0</v>
      </c>
      <c r="K250" s="50">
        <v>0.0</v>
      </c>
      <c r="L250" s="50">
        <v>0.0</v>
      </c>
      <c r="M250" s="46">
        <v>0.0</v>
      </c>
      <c r="N250" s="47">
        <f t="shared" si="6"/>
        <v>7</v>
      </c>
      <c r="O250" s="49">
        <v>0.0</v>
      </c>
      <c r="P250" s="50">
        <v>0.0</v>
      </c>
      <c r="Q250" s="50">
        <v>0.0</v>
      </c>
      <c r="R250" s="50">
        <v>0.0</v>
      </c>
      <c r="S250" s="50">
        <v>0.0</v>
      </c>
      <c r="T250" s="46">
        <v>0.0</v>
      </c>
      <c r="U250" s="47">
        <f t="shared" si="7"/>
        <v>0</v>
      </c>
      <c r="V250" s="49">
        <v>6.0</v>
      </c>
      <c r="W250" s="50">
        <v>4.0</v>
      </c>
      <c r="X250" s="50">
        <v>0.0</v>
      </c>
      <c r="Y250" s="50">
        <v>0.0</v>
      </c>
      <c r="Z250" s="50">
        <v>0.0</v>
      </c>
      <c r="AA250" s="46">
        <v>0.0</v>
      </c>
      <c r="AB250" s="47">
        <f t="shared" si="8"/>
        <v>10</v>
      </c>
      <c r="AC250" s="49">
        <f t="shared" ref="AC250:AF250" si="521">SUM(H250+O250+V250)</f>
        <v>9</v>
      </c>
      <c r="AD250" s="49">
        <f t="shared" si="521"/>
        <v>8</v>
      </c>
      <c r="AE250" s="49">
        <f t="shared" si="521"/>
        <v>0</v>
      </c>
      <c r="AF250" s="49">
        <f t="shared" si="521"/>
        <v>0</v>
      </c>
      <c r="AG250" s="50">
        <f t="shared" si="10"/>
        <v>17</v>
      </c>
      <c r="AH250" s="50">
        <f t="shared" ref="AH250:AI250" si="522">SUM(L250+S250+Z250)</f>
        <v>0</v>
      </c>
      <c r="AI250" s="50">
        <f t="shared" si="522"/>
        <v>0</v>
      </c>
      <c r="AJ250" s="51">
        <f t="shared" si="12"/>
        <v>0</v>
      </c>
      <c r="AK250" s="51">
        <f t="shared" si="494"/>
        <v>0</v>
      </c>
      <c r="AL250" s="50">
        <f t="shared" si="14"/>
        <v>17</v>
      </c>
      <c r="AM250" s="66">
        <f>IFERROR(VLOOKUP(C250,Coord_disc_2018!$A:$B,2,0),0)</f>
        <v>0</v>
      </c>
      <c r="AN250" s="50">
        <f t="shared" si="15"/>
        <v>17</v>
      </c>
      <c r="AO250" s="69">
        <f>IFERROR(18*VLOOKUP(C250,'Conversão_2019'!$B:$G,6,0),0)</f>
        <v>0</v>
      </c>
      <c r="AP250" s="53">
        <f t="shared" si="16"/>
        <v>17</v>
      </c>
      <c r="AQ250" s="115"/>
      <c r="AR250" s="2"/>
      <c r="AS250" s="112"/>
    </row>
    <row r="251">
      <c r="A251" s="2"/>
      <c r="B251" s="2"/>
      <c r="C251" s="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2"/>
      <c r="AS251" s="3"/>
    </row>
    <row r="252">
      <c r="A252" s="2"/>
      <c r="B252" s="2"/>
      <c r="C252" s="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2"/>
      <c r="AS252" s="3"/>
    </row>
    <row r="253">
      <c r="A253" s="2"/>
      <c r="B253" s="2"/>
      <c r="C253" s="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2"/>
      <c r="AS253" s="3"/>
    </row>
    <row r="254">
      <c r="A254" s="2"/>
      <c r="B254" s="2"/>
      <c r="C254" s="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2"/>
      <c r="AS254" s="3"/>
    </row>
    <row r="255">
      <c r="A255" s="2"/>
      <c r="B255" s="2"/>
      <c r="C255" s="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2"/>
      <c r="AS255" s="3"/>
    </row>
    <row r="256">
      <c r="A256" s="2"/>
      <c r="B256" s="2"/>
      <c r="C256" s="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2"/>
      <c r="AS256" s="3"/>
    </row>
    <row r="257">
      <c r="A257" s="2"/>
      <c r="B257" s="2"/>
      <c r="C257" s="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2"/>
      <c r="AS257" s="3"/>
    </row>
    <row r="258">
      <c r="A258" s="2"/>
      <c r="B258" s="2"/>
      <c r="C258" s="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2"/>
      <c r="AS258" s="3"/>
    </row>
    <row r="259">
      <c r="A259" s="2"/>
      <c r="B259" s="2"/>
      <c r="C259" s="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2"/>
      <c r="AS259" s="3"/>
    </row>
    <row r="260">
      <c r="A260" s="2"/>
      <c r="B260" s="2"/>
      <c r="C260" s="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2"/>
      <c r="AS260" s="3"/>
    </row>
    <row r="261">
      <c r="A261" s="2"/>
      <c r="B261" s="2"/>
      <c r="C261" s="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2"/>
      <c r="AS261" s="3"/>
    </row>
    <row r="262">
      <c r="A262" s="2"/>
      <c r="B262" s="2"/>
      <c r="C262" s="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2"/>
      <c r="AS262" s="3"/>
    </row>
    <row r="263">
      <c r="A263" s="2"/>
      <c r="B263" s="2"/>
      <c r="C263" s="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2"/>
      <c r="AS263" s="3"/>
    </row>
    <row r="264">
      <c r="A264" s="2"/>
      <c r="B264" s="2"/>
      <c r="C264" s="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2"/>
      <c r="AS264" s="2"/>
    </row>
    <row r="265">
      <c r="A265" s="2"/>
      <c r="B265" s="2"/>
      <c r="C265" s="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2"/>
      <c r="AS265" s="2"/>
    </row>
    <row r="266">
      <c r="A266" s="2"/>
      <c r="B266" s="2"/>
      <c r="C266" s="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2"/>
      <c r="AS266" s="2"/>
    </row>
    <row r="267">
      <c r="A267" s="2"/>
      <c r="B267" s="2"/>
      <c r="C267" s="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2"/>
      <c r="AS267" s="2"/>
    </row>
    <row r="268">
      <c r="A268" s="2"/>
      <c r="B268" s="2"/>
      <c r="C268" s="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2"/>
      <c r="AS268" s="2"/>
    </row>
    <row r="269">
      <c r="A269" s="2"/>
      <c r="B269" s="2"/>
      <c r="C269" s="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2"/>
      <c r="AS269" s="2"/>
    </row>
    <row r="270">
      <c r="A270" s="2"/>
      <c r="B270" s="2"/>
      <c r="C270" s="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2"/>
      <c r="AS270" s="2"/>
    </row>
    <row r="271">
      <c r="A271" s="2"/>
      <c r="B271" s="2"/>
      <c r="C271" s="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2"/>
      <c r="AS271" s="2"/>
    </row>
    <row r="272">
      <c r="A272" s="2"/>
      <c r="B272" s="2"/>
      <c r="C272" s="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2"/>
      <c r="AS272" s="2"/>
    </row>
    <row r="273">
      <c r="A273" s="2"/>
      <c r="B273" s="2"/>
      <c r="C273" s="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2"/>
      <c r="AS273" s="2"/>
    </row>
    <row r="274">
      <c r="A274" s="2"/>
      <c r="B274" s="2"/>
      <c r="C274" s="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2"/>
      <c r="AS274" s="2"/>
    </row>
    <row r="275">
      <c r="A275" s="2"/>
      <c r="B275" s="2"/>
      <c r="C275" s="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2"/>
      <c r="AS275" s="2"/>
    </row>
    <row r="276">
      <c r="A276" s="2"/>
      <c r="B276" s="2"/>
      <c r="C276" s="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2"/>
      <c r="AS276" s="2"/>
    </row>
    <row r="277">
      <c r="A277" s="2"/>
      <c r="B277" s="2"/>
      <c r="C277" s="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2"/>
      <c r="AS277" s="2"/>
    </row>
    <row r="278">
      <c r="A278" s="2"/>
      <c r="B278" s="2"/>
      <c r="C278" s="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2"/>
      <c r="AS278" s="2"/>
    </row>
    <row r="279">
      <c r="A279" s="2"/>
      <c r="B279" s="2"/>
      <c r="C279" s="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2"/>
      <c r="AS279" s="2"/>
    </row>
    <row r="280">
      <c r="A280" s="2"/>
      <c r="B280" s="2"/>
      <c r="C280" s="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2"/>
      <c r="AS280" s="2"/>
    </row>
    <row r="281">
      <c r="A281" s="2"/>
      <c r="B281" s="2"/>
      <c r="C281" s="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2"/>
      <c r="AS281" s="2"/>
    </row>
    <row r="282">
      <c r="A282" s="2"/>
      <c r="B282" s="2"/>
      <c r="C282" s="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2"/>
      <c r="AS282" s="2"/>
    </row>
    <row r="283">
      <c r="A283" s="2"/>
      <c r="B283" s="2"/>
      <c r="C283" s="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2"/>
      <c r="AS283" s="2"/>
    </row>
    <row r="284">
      <c r="A284" s="2"/>
      <c r="B284" s="2"/>
      <c r="C284" s="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2"/>
      <c r="AS284" s="2"/>
    </row>
    <row r="285">
      <c r="A285" s="2"/>
      <c r="B285" s="2"/>
      <c r="C285" s="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2"/>
      <c r="AS285" s="2"/>
    </row>
    <row r="286">
      <c r="A286" s="2"/>
      <c r="B286" s="2"/>
      <c r="C286" s="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2"/>
      <c r="AS286" s="2"/>
    </row>
    <row r="287">
      <c r="A287" s="2"/>
      <c r="B287" s="2"/>
      <c r="C287" s="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2"/>
      <c r="AS287" s="2"/>
    </row>
    <row r="288">
      <c r="A288" s="2"/>
      <c r="B288" s="2"/>
      <c r="C288" s="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2"/>
      <c r="AS288" s="2"/>
    </row>
    <row r="289">
      <c r="A289" s="2"/>
      <c r="B289" s="2"/>
      <c r="C289" s="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2"/>
      <c r="AS289" s="2"/>
    </row>
    <row r="290">
      <c r="A290" s="2"/>
      <c r="B290" s="2"/>
      <c r="C290" s="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2"/>
      <c r="AS290" s="2"/>
    </row>
    <row r="291">
      <c r="A291" s="2"/>
      <c r="B291" s="2"/>
      <c r="C291" s="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2"/>
      <c r="AS291" s="2"/>
    </row>
    <row r="292">
      <c r="A292" s="2"/>
      <c r="B292" s="2"/>
      <c r="C292" s="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2"/>
      <c r="AS292" s="2"/>
    </row>
    <row r="293">
      <c r="A293" s="2"/>
      <c r="B293" s="2"/>
      <c r="C293" s="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2"/>
      <c r="AS293" s="2"/>
    </row>
    <row r="294">
      <c r="A294" s="2"/>
      <c r="B294" s="2"/>
      <c r="C294" s="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2"/>
      <c r="AS294" s="2"/>
    </row>
    <row r="295">
      <c r="A295" s="2"/>
      <c r="B295" s="2"/>
      <c r="C295" s="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2"/>
      <c r="AS295" s="2"/>
    </row>
    <row r="296">
      <c r="A296" s="2"/>
      <c r="B296" s="2"/>
      <c r="C296" s="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2"/>
      <c r="AS296" s="2"/>
    </row>
    <row r="297">
      <c r="A297" s="2"/>
      <c r="B297" s="2"/>
      <c r="C297" s="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2"/>
      <c r="AS297" s="2"/>
    </row>
    <row r="298">
      <c r="A298" s="2"/>
      <c r="B298" s="2"/>
      <c r="C298" s="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2"/>
      <c r="AS298" s="2"/>
    </row>
    <row r="299">
      <c r="A299" s="2"/>
      <c r="B299" s="2"/>
      <c r="C299" s="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2"/>
      <c r="AS299" s="2"/>
    </row>
    <row r="300">
      <c r="A300" s="2"/>
      <c r="B300" s="2"/>
      <c r="C300" s="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2"/>
      <c r="AS300" s="2"/>
    </row>
    <row r="301">
      <c r="A301" s="2"/>
      <c r="B301" s="2"/>
      <c r="C301" s="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2"/>
      <c r="AS301" s="2"/>
    </row>
    <row r="302">
      <c r="A302" s="2"/>
      <c r="B302" s="2"/>
      <c r="C302" s="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2"/>
      <c r="AS302" s="2"/>
    </row>
    <row r="303">
      <c r="A303" s="2"/>
      <c r="B303" s="2"/>
      <c r="C303" s="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2"/>
      <c r="AS303" s="2"/>
    </row>
    <row r="304">
      <c r="A304" s="2"/>
      <c r="B304" s="2"/>
      <c r="C304" s="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2"/>
      <c r="AS304" s="2"/>
    </row>
    <row r="305">
      <c r="A305" s="2"/>
      <c r="B305" s="2"/>
      <c r="C305" s="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2"/>
      <c r="AS305" s="2"/>
    </row>
    <row r="306">
      <c r="A306" s="2"/>
      <c r="B306" s="2"/>
      <c r="C306" s="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2"/>
      <c r="AS306" s="2"/>
    </row>
    <row r="307">
      <c r="A307" s="2"/>
      <c r="B307" s="2"/>
      <c r="C307" s="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2"/>
      <c r="AS307" s="2"/>
    </row>
    <row r="308">
      <c r="A308" s="2"/>
      <c r="B308" s="2"/>
      <c r="C308" s="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2"/>
      <c r="AS308" s="2"/>
    </row>
    <row r="309">
      <c r="A309" s="2"/>
      <c r="B309" s="2"/>
      <c r="C309" s="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2"/>
      <c r="AS309" s="2"/>
    </row>
    <row r="310">
      <c r="A310" s="2"/>
      <c r="B310" s="2"/>
      <c r="C310" s="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2"/>
      <c r="AS310" s="2"/>
    </row>
    <row r="311">
      <c r="A311" s="2"/>
      <c r="B311" s="2"/>
      <c r="C311" s="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2"/>
      <c r="AS311" s="2"/>
    </row>
    <row r="312">
      <c r="A312" s="2"/>
      <c r="B312" s="2"/>
      <c r="C312" s="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2"/>
      <c r="AS312" s="2"/>
    </row>
    <row r="313">
      <c r="A313" s="2"/>
      <c r="B313" s="2"/>
      <c r="C313" s="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2"/>
      <c r="AS313" s="2"/>
    </row>
    <row r="314">
      <c r="A314" s="2"/>
      <c r="B314" s="2"/>
      <c r="C314" s="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2"/>
      <c r="AS314" s="2"/>
    </row>
    <row r="315">
      <c r="A315" s="2"/>
      <c r="B315" s="2"/>
      <c r="C315" s="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2"/>
      <c r="AS315" s="2"/>
    </row>
    <row r="316">
      <c r="A316" s="2"/>
      <c r="B316" s="2"/>
      <c r="C316" s="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2"/>
      <c r="AS316" s="2"/>
    </row>
    <row r="317">
      <c r="A317" s="2"/>
      <c r="B317" s="2"/>
      <c r="C317" s="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2"/>
      <c r="AS317" s="2"/>
    </row>
    <row r="318">
      <c r="A318" s="2"/>
      <c r="B318" s="2"/>
      <c r="C318" s="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2"/>
      <c r="AS318" s="2"/>
    </row>
    <row r="319">
      <c r="A319" s="2"/>
      <c r="B319" s="2"/>
      <c r="C319" s="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2"/>
      <c r="AS319" s="2"/>
    </row>
    <row r="320">
      <c r="A320" s="2"/>
      <c r="B320" s="2"/>
      <c r="C320" s="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2"/>
      <c r="AS320" s="2"/>
    </row>
    <row r="321">
      <c r="A321" s="2"/>
      <c r="B321" s="2"/>
      <c r="C321" s="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2"/>
      <c r="AS321" s="2"/>
    </row>
    <row r="322">
      <c r="A322" s="2"/>
      <c r="B322" s="2"/>
      <c r="C322" s="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2"/>
      <c r="AS322" s="2"/>
    </row>
    <row r="323">
      <c r="A323" s="2"/>
      <c r="B323" s="2"/>
      <c r="C323" s="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2"/>
      <c r="AS323" s="2"/>
    </row>
    <row r="324">
      <c r="A324" s="2"/>
      <c r="B324" s="2"/>
      <c r="C324" s="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2"/>
      <c r="AS324" s="2"/>
    </row>
    <row r="325">
      <c r="A325" s="2"/>
      <c r="B325" s="2"/>
      <c r="C325" s="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2"/>
      <c r="AS325" s="2"/>
    </row>
    <row r="326">
      <c r="A326" s="2"/>
      <c r="B326" s="2"/>
      <c r="C326" s="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2"/>
      <c r="AS326" s="2"/>
    </row>
    <row r="327">
      <c r="A327" s="2"/>
      <c r="B327" s="2"/>
      <c r="C327" s="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2"/>
      <c r="AS327" s="2"/>
    </row>
    <row r="328">
      <c r="A328" s="2"/>
      <c r="B328" s="2"/>
      <c r="C328" s="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2"/>
      <c r="AS328" s="2"/>
    </row>
    <row r="329">
      <c r="A329" s="2"/>
      <c r="B329" s="2"/>
      <c r="C329" s="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2"/>
      <c r="AS329" s="2"/>
    </row>
    <row r="330">
      <c r="A330" s="2"/>
      <c r="B330" s="2"/>
      <c r="C330" s="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2"/>
      <c r="AS330" s="2"/>
    </row>
    <row r="331">
      <c r="A331" s="2"/>
      <c r="B331" s="2"/>
      <c r="C331" s="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2"/>
      <c r="AS331" s="2"/>
    </row>
    <row r="332">
      <c r="A332" s="2"/>
      <c r="B332" s="2"/>
      <c r="C332" s="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2"/>
      <c r="AS332" s="2"/>
    </row>
    <row r="333">
      <c r="A333" s="2"/>
      <c r="B333" s="2"/>
      <c r="C333" s="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2"/>
      <c r="AS333" s="2"/>
    </row>
    <row r="334">
      <c r="A334" s="2"/>
      <c r="B334" s="2"/>
      <c r="C334" s="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2"/>
      <c r="AS334" s="2"/>
    </row>
    <row r="335">
      <c r="A335" s="2"/>
      <c r="B335" s="2"/>
      <c r="C335" s="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2"/>
      <c r="AS335" s="2"/>
    </row>
    <row r="336">
      <c r="A336" s="2"/>
      <c r="B336" s="2"/>
      <c r="C336" s="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2"/>
      <c r="AS336" s="2"/>
    </row>
    <row r="337">
      <c r="A337" s="2"/>
      <c r="B337" s="2"/>
      <c r="C337" s="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2"/>
      <c r="AS337" s="2"/>
    </row>
    <row r="338">
      <c r="A338" s="2"/>
      <c r="B338" s="2"/>
      <c r="C338" s="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2"/>
      <c r="AS338" s="2"/>
    </row>
    <row r="339">
      <c r="A339" s="2"/>
      <c r="B339" s="2"/>
      <c r="C339" s="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2"/>
      <c r="AS339" s="2"/>
    </row>
    <row r="340">
      <c r="A340" s="2"/>
      <c r="B340" s="2"/>
      <c r="C340" s="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2"/>
      <c r="AS340" s="2"/>
    </row>
    <row r="341">
      <c r="A341" s="2"/>
      <c r="B341" s="2"/>
      <c r="C341" s="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2"/>
      <c r="AS341" s="2"/>
    </row>
    <row r="342">
      <c r="A342" s="2"/>
      <c r="B342" s="2"/>
      <c r="C342" s="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2"/>
      <c r="AS342" s="2"/>
    </row>
    <row r="343">
      <c r="A343" s="2"/>
      <c r="B343" s="2"/>
      <c r="C343" s="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2"/>
      <c r="AS343" s="2"/>
    </row>
    <row r="344">
      <c r="A344" s="2"/>
      <c r="B344" s="2"/>
      <c r="C344" s="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2"/>
      <c r="AS344" s="2"/>
    </row>
    <row r="345">
      <c r="A345" s="2"/>
      <c r="B345" s="2"/>
      <c r="C345" s="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2"/>
      <c r="AS345" s="2"/>
    </row>
    <row r="346">
      <c r="A346" s="2"/>
      <c r="B346" s="2"/>
      <c r="C346" s="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2"/>
      <c r="AS346" s="2"/>
    </row>
    <row r="347">
      <c r="A347" s="2"/>
      <c r="B347" s="2"/>
      <c r="C347" s="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2"/>
      <c r="AS347" s="2"/>
    </row>
    <row r="348">
      <c r="A348" s="2"/>
      <c r="B348" s="2"/>
      <c r="C348" s="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2"/>
      <c r="AS348" s="2"/>
    </row>
    <row r="349">
      <c r="A349" s="2"/>
      <c r="B349" s="2"/>
      <c r="C349" s="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2"/>
      <c r="AS349" s="2"/>
    </row>
    <row r="350">
      <c r="A350" s="2"/>
      <c r="B350" s="2"/>
      <c r="C350" s="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2"/>
      <c r="AS350" s="2"/>
    </row>
    <row r="351">
      <c r="A351" s="2"/>
      <c r="B351" s="2"/>
      <c r="C351" s="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2"/>
      <c r="AS351" s="2"/>
    </row>
    <row r="352">
      <c r="A352" s="2"/>
      <c r="B352" s="2"/>
      <c r="C352" s="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2"/>
      <c r="AS352" s="2"/>
    </row>
    <row r="353">
      <c r="A353" s="2"/>
      <c r="B353" s="2"/>
      <c r="C353" s="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2"/>
      <c r="AS353" s="2"/>
    </row>
    <row r="354">
      <c r="A354" s="2"/>
      <c r="B354" s="2"/>
      <c r="C354" s="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2"/>
      <c r="AS354" s="2"/>
    </row>
    <row r="355">
      <c r="A355" s="2"/>
      <c r="B355" s="2"/>
      <c r="C355" s="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2"/>
      <c r="AS355" s="2"/>
    </row>
    <row r="356">
      <c r="A356" s="2"/>
      <c r="B356" s="2"/>
      <c r="C356" s="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2"/>
      <c r="AS356" s="2"/>
    </row>
    <row r="357">
      <c r="A357" s="2"/>
      <c r="B357" s="2"/>
      <c r="C357" s="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2"/>
      <c r="AS357" s="2"/>
    </row>
    <row r="358">
      <c r="A358" s="2"/>
      <c r="B358" s="2"/>
      <c r="C358" s="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2"/>
      <c r="AS358" s="2"/>
    </row>
    <row r="359">
      <c r="A359" s="2"/>
      <c r="B359" s="2"/>
      <c r="C359" s="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2"/>
      <c r="AS359" s="2"/>
    </row>
    <row r="360">
      <c r="A360" s="2"/>
      <c r="B360" s="2"/>
      <c r="C360" s="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2"/>
      <c r="AS360" s="2"/>
    </row>
    <row r="361">
      <c r="A361" s="2"/>
      <c r="B361" s="2"/>
      <c r="C361" s="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2"/>
      <c r="AS361" s="2"/>
    </row>
    <row r="362">
      <c r="A362" s="2"/>
      <c r="B362" s="2"/>
      <c r="C362" s="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2"/>
      <c r="AS362" s="2"/>
    </row>
    <row r="363">
      <c r="A363" s="2"/>
      <c r="B363" s="2"/>
      <c r="C363" s="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2"/>
      <c r="AS363" s="2"/>
    </row>
    <row r="364">
      <c r="A364" s="2"/>
      <c r="B364" s="2"/>
      <c r="C364" s="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2"/>
      <c r="AS364" s="2"/>
    </row>
    <row r="365">
      <c r="A365" s="2"/>
      <c r="B365" s="2"/>
      <c r="C365" s="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2"/>
      <c r="AS365" s="2"/>
    </row>
    <row r="366">
      <c r="A366" s="2"/>
      <c r="B366" s="2"/>
      <c r="C366" s="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2"/>
      <c r="AS366" s="2"/>
    </row>
    <row r="367">
      <c r="A367" s="2"/>
      <c r="B367" s="2"/>
      <c r="C367" s="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2"/>
      <c r="AS367" s="2"/>
    </row>
    <row r="368">
      <c r="A368" s="2"/>
      <c r="B368" s="2"/>
      <c r="C368" s="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2"/>
      <c r="AS368" s="2"/>
    </row>
    <row r="369">
      <c r="A369" s="2"/>
      <c r="B369" s="2"/>
      <c r="C369" s="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2"/>
      <c r="AS369" s="2"/>
    </row>
    <row r="370">
      <c r="A370" s="2"/>
      <c r="B370" s="2"/>
      <c r="C370" s="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2"/>
      <c r="AS370" s="2"/>
    </row>
    <row r="371">
      <c r="A371" s="2"/>
      <c r="B371" s="2"/>
      <c r="C371" s="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2"/>
      <c r="AS371" s="2"/>
    </row>
    <row r="372">
      <c r="A372" s="2"/>
      <c r="B372" s="2"/>
      <c r="C372" s="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2"/>
      <c r="AS372" s="2"/>
    </row>
    <row r="373">
      <c r="A373" s="2"/>
      <c r="B373" s="2"/>
      <c r="C373" s="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2"/>
      <c r="AS373" s="2"/>
    </row>
    <row r="374">
      <c r="A374" s="2"/>
      <c r="B374" s="2"/>
      <c r="C374" s="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2"/>
      <c r="AS374" s="2"/>
    </row>
    <row r="375">
      <c r="A375" s="2"/>
      <c r="B375" s="2"/>
      <c r="C375" s="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2"/>
      <c r="AS375" s="2"/>
    </row>
    <row r="376">
      <c r="A376" s="2"/>
      <c r="B376" s="2"/>
      <c r="C376" s="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2"/>
      <c r="AS376" s="2"/>
    </row>
    <row r="377">
      <c r="A377" s="2"/>
      <c r="B377" s="2"/>
      <c r="C377" s="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2"/>
      <c r="AS377" s="2"/>
    </row>
    <row r="378">
      <c r="A378" s="2"/>
      <c r="B378" s="2"/>
      <c r="C378" s="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2"/>
      <c r="AS378" s="2"/>
    </row>
    <row r="379">
      <c r="A379" s="2"/>
      <c r="B379" s="2"/>
      <c r="C379" s="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2"/>
      <c r="AS379" s="2"/>
    </row>
    <row r="380">
      <c r="A380" s="2"/>
      <c r="B380" s="2"/>
      <c r="C380" s="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2"/>
      <c r="AS380" s="2"/>
    </row>
    <row r="381">
      <c r="A381" s="2"/>
      <c r="B381" s="2"/>
      <c r="C381" s="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2"/>
      <c r="AS381" s="2"/>
    </row>
    <row r="382">
      <c r="A382" s="2"/>
      <c r="B382" s="2"/>
      <c r="C382" s="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2"/>
      <c r="AS382" s="2"/>
    </row>
    <row r="383">
      <c r="A383" s="2"/>
      <c r="B383" s="2"/>
      <c r="C383" s="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2"/>
      <c r="AS383" s="2"/>
    </row>
    <row r="384">
      <c r="A384" s="2"/>
      <c r="B384" s="2"/>
      <c r="C384" s="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2"/>
      <c r="AS384" s="2"/>
    </row>
    <row r="385">
      <c r="A385" s="2"/>
      <c r="B385" s="2"/>
      <c r="C385" s="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2"/>
      <c r="AS385" s="2"/>
    </row>
    <row r="386">
      <c r="A386" s="2"/>
      <c r="B386" s="2"/>
      <c r="C386" s="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2"/>
      <c r="AS386" s="2"/>
    </row>
    <row r="387">
      <c r="A387" s="2"/>
      <c r="B387" s="2"/>
      <c r="C387" s="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2"/>
      <c r="AS387" s="2"/>
    </row>
    <row r="388">
      <c r="A388" s="2"/>
      <c r="B388" s="2"/>
      <c r="C388" s="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2"/>
      <c r="AS388" s="2"/>
    </row>
    <row r="389">
      <c r="A389" s="2"/>
      <c r="B389" s="2"/>
      <c r="C389" s="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2"/>
      <c r="AS389" s="2"/>
    </row>
    <row r="390">
      <c r="A390" s="2"/>
      <c r="B390" s="2"/>
      <c r="C390" s="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2"/>
      <c r="AS390" s="2"/>
    </row>
    <row r="391">
      <c r="A391" s="2"/>
      <c r="B391" s="2"/>
      <c r="C391" s="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2"/>
      <c r="AS391" s="2"/>
    </row>
    <row r="392">
      <c r="A392" s="2"/>
      <c r="B392" s="2"/>
      <c r="C392" s="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2"/>
      <c r="AS392" s="2"/>
    </row>
    <row r="393">
      <c r="A393" s="2"/>
      <c r="B393" s="2"/>
      <c r="C393" s="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2"/>
      <c r="AS393" s="2"/>
    </row>
    <row r="394">
      <c r="A394" s="2"/>
      <c r="B394" s="2"/>
      <c r="C394" s="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2"/>
      <c r="AS394" s="2"/>
    </row>
    <row r="395">
      <c r="A395" s="2"/>
      <c r="B395" s="2"/>
      <c r="C395" s="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2"/>
      <c r="AS395" s="2"/>
    </row>
    <row r="396">
      <c r="A396" s="2"/>
      <c r="B396" s="2"/>
      <c r="C396" s="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2"/>
      <c r="AS396" s="2"/>
    </row>
    <row r="397">
      <c r="A397" s="2"/>
      <c r="B397" s="2"/>
      <c r="C397" s="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2"/>
      <c r="AS397" s="2"/>
    </row>
    <row r="398">
      <c r="A398" s="2"/>
      <c r="B398" s="2"/>
      <c r="C398" s="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2"/>
      <c r="AS398" s="2"/>
    </row>
    <row r="399">
      <c r="A399" s="2"/>
      <c r="B399" s="2"/>
      <c r="C399" s="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2"/>
      <c r="AS399" s="2"/>
    </row>
    <row r="400">
      <c r="A400" s="2"/>
      <c r="B400" s="2"/>
      <c r="C400" s="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2"/>
      <c r="AS400" s="2"/>
    </row>
    <row r="401">
      <c r="A401" s="2"/>
      <c r="B401" s="2"/>
      <c r="C401" s="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2"/>
      <c r="AS401" s="2"/>
    </row>
    <row r="402">
      <c r="A402" s="2"/>
      <c r="B402" s="2"/>
      <c r="C402" s="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2"/>
      <c r="AS402" s="2"/>
    </row>
    <row r="403">
      <c r="A403" s="2"/>
      <c r="B403" s="2"/>
      <c r="C403" s="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2"/>
      <c r="AS403" s="2"/>
    </row>
    <row r="404">
      <c r="A404" s="2"/>
      <c r="B404" s="2"/>
      <c r="C404" s="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2"/>
      <c r="AS404" s="2"/>
    </row>
    <row r="405">
      <c r="A405" s="2"/>
      <c r="B405" s="2"/>
      <c r="C405" s="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2"/>
      <c r="AS405" s="2"/>
    </row>
    <row r="406">
      <c r="A406" s="2"/>
      <c r="B406" s="2"/>
      <c r="C406" s="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2"/>
      <c r="AS406" s="2"/>
    </row>
    <row r="407">
      <c r="A407" s="2"/>
      <c r="B407" s="2"/>
      <c r="C407" s="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2"/>
      <c r="AS407" s="2"/>
    </row>
    <row r="408">
      <c r="A408" s="2"/>
      <c r="B408" s="2"/>
      <c r="C408" s="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2"/>
      <c r="AS408" s="2"/>
    </row>
    <row r="409">
      <c r="A409" s="2"/>
      <c r="B409" s="2"/>
      <c r="C409" s="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2"/>
      <c r="AS409" s="2"/>
    </row>
    <row r="410">
      <c r="A410" s="2"/>
      <c r="B410" s="2"/>
      <c r="C410" s="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2"/>
      <c r="AS410" s="2"/>
    </row>
    <row r="411">
      <c r="A411" s="2"/>
      <c r="B411" s="2"/>
      <c r="C411" s="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2"/>
      <c r="AS411" s="2"/>
    </row>
    <row r="412">
      <c r="A412" s="2"/>
      <c r="B412" s="2"/>
      <c r="C412" s="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2"/>
      <c r="AS412" s="2"/>
    </row>
    <row r="413">
      <c r="A413" s="2"/>
      <c r="B413" s="2"/>
      <c r="C413" s="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2"/>
      <c r="AS413" s="2"/>
    </row>
    <row r="414">
      <c r="A414" s="2"/>
      <c r="B414" s="2"/>
      <c r="C414" s="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2"/>
      <c r="AS414" s="2"/>
    </row>
    <row r="415">
      <c r="A415" s="2"/>
      <c r="B415" s="2"/>
      <c r="C415" s="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2"/>
      <c r="AS415" s="2"/>
    </row>
    <row r="416">
      <c r="A416" s="2"/>
      <c r="B416" s="2"/>
      <c r="C416" s="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2"/>
      <c r="AS416" s="2"/>
    </row>
    <row r="417">
      <c r="A417" s="2"/>
      <c r="B417" s="2"/>
      <c r="C417" s="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2"/>
      <c r="AS417" s="2"/>
    </row>
    <row r="418">
      <c r="A418" s="2"/>
      <c r="B418" s="2"/>
      <c r="C418" s="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2"/>
      <c r="AS418" s="2"/>
    </row>
    <row r="419">
      <c r="A419" s="2"/>
      <c r="B419" s="2"/>
      <c r="C419" s="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2"/>
      <c r="AS419" s="2"/>
    </row>
    <row r="420">
      <c r="A420" s="2"/>
      <c r="B420" s="2"/>
      <c r="C420" s="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2"/>
      <c r="AS420" s="2"/>
    </row>
    <row r="421">
      <c r="A421" s="2"/>
      <c r="B421" s="2"/>
      <c r="C421" s="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2"/>
      <c r="AS421" s="2"/>
    </row>
    <row r="422">
      <c r="A422" s="2"/>
      <c r="B422" s="2"/>
      <c r="C422" s="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2"/>
      <c r="AS422" s="2"/>
    </row>
    <row r="423">
      <c r="A423" s="2"/>
      <c r="B423" s="2"/>
      <c r="C423" s="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2"/>
      <c r="AS423" s="2"/>
    </row>
    <row r="424">
      <c r="A424" s="2"/>
      <c r="B424" s="2"/>
      <c r="C424" s="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2"/>
      <c r="AS424" s="2"/>
    </row>
    <row r="425">
      <c r="A425" s="2"/>
      <c r="B425" s="2"/>
      <c r="C425" s="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2"/>
      <c r="AS425" s="2"/>
    </row>
    <row r="426">
      <c r="A426" s="2"/>
      <c r="B426" s="2"/>
      <c r="C426" s="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2"/>
      <c r="AS426" s="2"/>
    </row>
    <row r="427">
      <c r="A427" s="2"/>
      <c r="B427" s="2"/>
      <c r="C427" s="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2"/>
      <c r="AS427" s="2"/>
    </row>
    <row r="428">
      <c r="A428" s="2"/>
      <c r="B428" s="2"/>
      <c r="C428" s="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2"/>
      <c r="AS428" s="2"/>
    </row>
    <row r="429">
      <c r="A429" s="2"/>
      <c r="B429" s="2"/>
      <c r="C429" s="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2"/>
      <c r="AS429" s="2"/>
    </row>
    <row r="430">
      <c r="A430" s="2"/>
      <c r="B430" s="2"/>
      <c r="C430" s="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2"/>
      <c r="AS430" s="2"/>
    </row>
    <row r="431">
      <c r="A431" s="2"/>
      <c r="B431" s="2"/>
      <c r="C431" s="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2"/>
      <c r="AS431" s="2"/>
    </row>
    <row r="432">
      <c r="A432" s="2"/>
      <c r="B432" s="2"/>
      <c r="C432" s="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2"/>
      <c r="AS432" s="2"/>
    </row>
    <row r="433">
      <c r="A433" s="2"/>
      <c r="B433" s="2"/>
      <c r="C433" s="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2"/>
      <c r="AS433" s="2"/>
    </row>
    <row r="434">
      <c r="A434" s="2"/>
      <c r="B434" s="2"/>
      <c r="C434" s="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2"/>
      <c r="AS434" s="2"/>
    </row>
    <row r="435">
      <c r="A435" s="2"/>
      <c r="B435" s="2"/>
      <c r="C435" s="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2"/>
      <c r="AS435" s="2"/>
    </row>
    <row r="436">
      <c r="A436" s="2"/>
      <c r="B436" s="2"/>
      <c r="C436" s="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2"/>
      <c r="AS436" s="2"/>
    </row>
    <row r="437">
      <c r="A437" s="2"/>
      <c r="B437" s="2"/>
      <c r="C437" s="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2"/>
      <c r="AS437" s="2"/>
    </row>
    <row r="438">
      <c r="A438" s="2"/>
      <c r="B438" s="2"/>
      <c r="C438" s="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2"/>
      <c r="AS438" s="2"/>
    </row>
    <row r="439">
      <c r="A439" s="2"/>
      <c r="B439" s="2"/>
      <c r="C439" s="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2"/>
      <c r="AS439" s="2"/>
    </row>
    <row r="440">
      <c r="A440" s="2"/>
      <c r="B440" s="2"/>
      <c r="C440" s="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2"/>
      <c r="AS440" s="2"/>
    </row>
    <row r="441">
      <c r="A441" s="2"/>
      <c r="B441" s="2"/>
      <c r="C441" s="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2"/>
      <c r="AS441" s="2"/>
    </row>
    <row r="442">
      <c r="A442" s="2"/>
      <c r="B442" s="2"/>
      <c r="C442" s="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2"/>
      <c r="AS442" s="2"/>
    </row>
    <row r="443">
      <c r="A443" s="2"/>
      <c r="B443" s="2"/>
      <c r="C443" s="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2"/>
      <c r="AS443" s="2"/>
    </row>
    <row r="444">
      <c r="A444" s="2"/>
      <c r="B444" s="2"/>
      <c r="C444" s="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2"/>
      <c r="AS444" s="2"/>
    </row>
    <row r="445">
      <c r="A445" s="2"/>
      <c r="B445" s="2"/>
      <c r="C445" s="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2"/>
      <c r="AS445" s="2"/>
    </row>
    <row r="446">
      <c r="A446" s="2"/>
      <c r="B446" s="2"/>
      <c r="C446" s="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2"/>
      <c r="AS446" s="2"/>
    </row>
    <row r="447">
      <c r="A447" s="2"/>
      <c r="B447" s="2"/>
      <c r="C447" s="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2"/>
      <c r="AS447" s="2"/>
    </row>
    <row r="448">
      <c r="A448" s="2"/>
      <c r="B448" s="2"/>
      <c r="C448" s="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2"/>
      <c r="AS448" s="2"/>
    </row>
    <row r="449">
      <c r="A449" s="2"/>
      <c r="B449" s="2"/>
      <c r="C449" s="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2"/>
      <c r="AS449" s="2"/>
    </row>
    <row r="450">
      <c r="A450" s="2"/>
      <c r="B450" s="2"/>
      <c r="C450" s="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2"/>
      <c r="AS450" s="2"/>
    </row>
    <row r="451">
      <c r="A451" s="2"/>
      <c r="B451" s="2"/>
      <c r="C451" s="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2"/>
      <c r="AS451" s="2"/>
    </row>
    <row r="452">
      <c r="A452" s="2"/>
      <c r="B452" s="2"/>
      <c r="C452" s="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2"/>
      <c r="AS452" s="2"/>
    </row>
    <row r="453">
      <c r="A453" s="2"/>
      <c r="B453" s="2"/>
      <c r="C453" s="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2"/>
      <c r="AS453" s="2"/>
    </row>
    <row r="454">
      <c r="A454" s="2"/>
      <c r="B454" s="2"/>
      <c r="C454" s="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2"/>
      <c r="AS454" s="2"/>
    </row>
    <row r="455">
      <c r="A455" s="2"/>
      <c r="B455" s="2"/>
      <c r="C455" s="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2"/>
      <c r="AS455" s="2"/>
    </row>
    <row r="456">
      <c r="A456" s="2"/>
      <c r="B456" s="2"/>
      <c r="C456" s="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2"/>
      <c r="AS456" s="2"/>
    </row>
    <row r="457">
      <c r="A457" s="2"/>
      <c r="B457" s="2"/>
      <c r="C457" s="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2"/>
      <c r="AS457" s="2"/>
    </row>
    <row r="458">
      <c r="A458" s="2"/>
      <c r="B458" s="2"/>
      <c r="C458" s="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2"/>
      <c r="AS458" s="2"/>
    </row>
    <row r="459">
      <c r="A459" s="2"/>
      <c r="B459" s="2"/>
      <c r="C459" s="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2"/>
      <c r="AS459" s="2"/>
    </row>
    <row r="460">
      <c r="A460" s="2"/>
      <c r="B460" s="2"/>
      <c r="C460" s="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2"/>
      <c r="AS460" s="2"/>
    </row>
    <row r="461">
      <c r="A461" s="2"/>
      <c r="B461" s="2"/>
      <c r="C461" s="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2"/>
      <c r="AS461" s="2"/>
    </row>
    <row r="462">
      <c r="A462" s="2"/>
      <c r="B462" s="2"/>
      <c r="C462" s="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2"/>
      <c r="AS462" s="2"/>
    </row>
    <row r="463">
      <c r="A463" s="2"/>
      <c r="B463" s="2"/>
      <c r="C463" s="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2"/>
      <c r="AS463" s="2"/>
    </row>
    <row r="464">
      <c r="A464" s="2"/>
      <c r="B464" s="2"/>
      <c r="C464" s="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2"/>
      <c r="AS464" s="2"/>
    </row>
    <row r="465">
      <c r="A465" s="2"/>
      <c r="B465" s="2"/>
      <c r="C465" s="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2"/>
      <c r="AS465" s="2"/>
    </row>
    <row r="466">
      <c r="A466" s="2"/>
      <c r="B466" s="2"/>
      <c r="C466" s="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2"/>
      <c r="AS466" s="2"/>
    </row>
    <row r="467">
      <c r="A467" s="2"/>
      <c r="B467" s="2"/>
      <c r="C467" s="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2"/>
      <c r="AS467" s="2"/>
    </row>
    <row r="468">
      <c r="A468" s="2"/>
      <c r="B468" s="2"/>
      <c r="C468" s="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2"/>
      <c r="AS468" s="2"/>
    </row>
    <row r="469">
      <c r="A469" s="2"/>
      <c r="B469" s="2"/>
      <c r="C469" s="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2"/>
      <c r="AS469" s="2"/>
    </row>
    <row r="470">
      <c r="A470" s="2"/>
      <c r="B470" s="2"/>
      <c r="C470" s="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2"/>
      <c r="AS470" s="2"/>
    </row>
    <row r="471">
      <c r="A471" s="2"/>
      <c r="B471" s="2"/>
      <c r="C471" s="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2"/>
      <c r="AS471" s="2"/>
    </row>
    <row r="472">
      <c r="A472" s="2"/>
      <c r="B472" s="2"/>
      <c r="C472" s="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2"/>
      <c r="AS472" s="2"/>
    </row>
    <row r="473">
      <c r="A473" s="2"/>
      <c r="B473" s="2"/>
      <c r="C473" s="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2"/>
      <c r="AS473" s="2"/>
    </row>
    <row r="474">
      <c r="A474" s="2"/>
      <c r="B474" s="2"/>
      <c r="C474" s="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2"/>
      <c r="AS474" s="2"/>
    </row>
    <row r="475">
      <c r="A475" s="2"/>
      <c r="B475" s="2"/>
      <c r="C475" s="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2"/>
      <c r="AS475" s="2"/>
    </row>
    <row r="476">
      <c r="A476" s="2"/>
      <c r="B476" s="2"/>
      <c r="C476" s="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2"/>
      <c r="AS476" s="2"/>
    </row>
    <row r="477">
      <c r="A477" s="2"/>
      <c r="B477" s="2"/>
      <c r="C477" s="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2"/>
      <c r="AS477" s="2"/>
    </row>
    <row r="478">
      <c r="A478" s="2"/>
      <c r="B478" s="2"/>
      <c r="C478" s="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2"/>
      <c r="AS478" s="2"/>
    </row>
    <row r="479">
      <c r="A479" s="2"/>
      <c r="B479" s="2"/>
      <c r="C479" s="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2"/>
      <c r="AS479" s="2"/>
    </row>
    <row r="480">
      <c r="A480" s="2"/>
      <c r="B480" s="2"/>
      <c r="C480" s="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2"/>
      <c r="AS480" s="2"/>
    </row>
    <row r="481">
      <c r="A481" s="2"/>
      <c r="B481" s="2"/>
      <c r="C481" s="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2"/>
      <c r="AS481" s="2"/>
    </row>
    <row r="482">
      <c r="A482" s="2"/>
      <c r="B482" s="2"/>
      <c r="C482" s="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2"/>
      <c r="AS482" s="2"/>
    </row>
    <row r="483">
      <c r="A483" s="2"/>
      <c r="B483" s="2"/>
      <c r="C483" s="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2"/>
      <c r="AS483" s="2"/>
    </row>
    <row r="484">
      <c r="A484" s="2"/>
      <c r="B484" s="2"/>
      <c r="C484" s="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2"/>
      <c r="AS484" s="2"/>
    </row>
    <row r="485">
      <c r="A485" s="2"/>
      <c r="B485" s="2"/>
      <c r="C485" s="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2"/>
      <c r="AS485" s="2"/>
    </row>
    <row r="486">
      <c r="A486" s="2"/>
      <c r="B486" s="2"/>
      <c r="C486" s="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2"/>
      <c r="AS486" s="2"/>
    </row>
    <row r="487">
      <c r="A487" s="2"/>
      <c r="B487" s="2"/>
      <c r="C487" s="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2"/>
      <c r="AS487" s="2"/>
    </row>
    <row r="488">
      <c r="A488" s="2"/>
      <c r="B488" s="2"/>
      <c r="C488" s="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2"/>
      <c r="AS488" s="2"/>
    </row>
    <row r="489">
      <c r="A489" s="2"/>
      <c r="B489" s="2"/>
      <c r="C489" s="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2"/>
      <c r="AS489" s="2"/>
    </row>
    <row r="490">
      <c r="A490" s="2"/>
      <c r="B490" s="2"/>
      <c r="C490" s="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2"/>
      <c r="AS490" s="2"/>
    </row>
    <row r="491">
      <c r="A491" s="2"/>
      <c r="B491" s="2"/>
      <c r="C491" s="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2"/>
      <c r="AS491" s="2"/>
    </row>
    <row r="492">
      <c r="A492" s="2"/>
      <c r="B492" s="2"/>
      <c r="C492" s="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2"/>
      <c r="AS492" s="2"/>
    </row>
    <row r="493">
      <c r="A493" s="2"/>
      <c r="B493" s="2"/>
      <c r="C493" s="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2"/>
      <c r="AS493" s="2"/>
    </row>
    <row r="494">
      <c r="A494" s="2"/>
      <c r="B494" s="2"/>
      <c r="C494" s="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2"/>
      <c r="AS494" s="2"/>
    </row>
    <row r="495">
      <c r="A495" s="2"/>
      <c r="B495" s="2"/>
      <c r="C495" s="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2"/>
      <c r="AS495" s="2"/>
    </row>
    <row r="496">
      <c r="A496" s="2"/>
      <c r="B496" s="2"/>
      <c r="C496" s="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2"/>
      <c r="AS496" s="2"/>
    </row>
    <row r="497">
      <c r="A497" s="2"/>
      <c r="B497" s="2"/>
      <c r="C497" s="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2"/>
      <c r="AS497" s="2"/>
    </row>
    <row r="498">
      <c r="A498" s="2"/>
      <c r="B498" s="2"/>
      <c r="C498" s="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2"/>
      <c r="AS498" s="2"/>
    </row>
    <row r="499">
      <c r="A499" s="2"/>
      <c r="B499" s="2"/>
      <c r="C499" s="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2"/>
      <c r="AS499" s="2"/>
    </row>
    <row r="500">
      <c r="A500" s="2"/>
      <c r="B500" s="2"/>
      <c r="C500" s="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2"/>
      <c r="AS500" s="2"/>
    </row>
    <row r="501">
      <c r="A501" s="2"/>
      <c r="B501" s="2"/>
      <c r="C501" s="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2"/>
      <c r="AS501" s="2"/>
    </row>
    <row r="502">
      <c r="A502" s="2"/>
      <c r="B502" s="2"/>
      <c r="C502" s="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2"/>
      <c r="AS502" s="2"/>
    </row>
    <row r="503">
      <c r="A503" s="2"/>
      <c r="B503" s="2"/>
      <c r="C503" s="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2"/>
      <c r="AS503" s="2"/>
    </row>
    <row r="504">
      <c r="A504" s="2"/>
      <c r="B504" s="2"/>
      <c r="C504" s="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2"/>
      <c r="AS504" s="2"/>
    </row>
    <row r="505">
      <c r="A505" s="2"/>
      <c r="B505" s="2"/>
      <c r="C505" s="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2"/>
      <c r="AS505" s="2"/>
    </row>
    <row r="506">
      <c r="A506" s="2"/>
      <c r="B506" s="2"/>
      <c r="C506" s="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2"/>
      <c r="AS506" s="2"/>
    </row>
    <row r="507">
      <c r="A507" s="2"/>
      <c r="B507" s="2"/>
      <c r="C507" s="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2"/>
      <c r="AS507" s="2"/>
    </row>
    <row r="508">
      <c r="A508" s="2"/>
      <c r="B508" s="2"/>
      <c r="C508" s="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2"/>
      <c r="AS508" s="2"/>
    </row>
    <row r="509">
      <c r="A509" s="2"/>
      <c r="B509" s="2"/>
      <c r="C509" s="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2"/>
      <c r="AS509" s="2"/>
    </row>
    <row r="510">
      <c r="A510" s="2"/>
      <c r="B510" s="2"/>
      <c r="C510" s="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2"/>
      <c r="AS510" s="2"/>
    </row>
    <row r="511">
      <c r="A511" s="2"/>
      <c r="B511" s="2"/>
      <c r="C511" s="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2"/>
      <c r="AS511" s="2"/>
    </row>
    <row r="512">
      <c r="A512" s="2"/>
      <c r="B512" s="2"/>
      <c r="C512" s="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2"/>
      <c r="AS512" s="2"/>
    </row>
    <row r="513">
      <c r="A513" s="2"/>
      <c r="B513" s="2"/>
      <c r="C513" s="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2"/>
      <c r="AS513" s="2"/>
    </row>
    <row r="514">
      <c r="A514" s="2"/>
      <c r="B514" s="2"/>
      <c r="C514" s="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2"/>
      <c r="AS514" s="2"/>
    </row>
    <row r="515">
      <c r="A515" s="2"/>
      <c r="B515" s="2"/>
      <c r="C515" s="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2"/>
      <c r="AS515" s="2"/>
    </row>
    <row r="516">
      <c r="A516" s="2"/>
      <c r="B516" s="2"/>
      <c r="C516" s="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2"/>
      <c r="AS516" s="2"/>
    </row>
    <row r="517">
      <c r="A517" s="2"/>
      <c r="B517" s="2"/>
      <c r="C517" s="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2"/>
      <c r="AS517" s="2"/>
    </row>
    <row r="518">
      <c r="A518" s="2"/>
      <c r="B518" s="2"/>
      <c r="C518" s="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2"/>
      <c r="AS518" s="2"/>
    </row>
    <row r="519">
      <c r="A519" s="2"/>
      <c r="B519" s="2"/>
      <c r="C519" s="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2"/>
      <c r="AS519" s="2"/>
    </row>
    <row r="520">
      <c r="A520" s="2"/>
      <c r="B520" s="2"/>
      <c r="C520" s="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2"/>
      <c r="AS520" s="2"/>
    </row>
    <row r="521">
      <c r="A521" s="2"/>
      <c r="B521" s="2"/>
      <c r="C521" s="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2"/>
      <c r="AS521" s="2"/>
    </row>
    <row r="522">
      <c r="A522" s="2"/>
      <c r="B522" s="2"/>
      <c r="C522" s="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2"/>
      <c r="AS522" s="2"/>
    </row>
    <row r="523">
      <c r="A523" s="2"/>
      <c r="B523" s="2"/>
      <c r="C523" s="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2"/>
      <c r="AS523" s="2"/>
    </row>
    <row r="524">
      <c r="A524" s="2"/>
      <c r="B524" s="2"/>
      <c r="C524" s="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2"/>
      <c r="AS524" s="2"/>
    </row>
    <row r="525">
      <c r="A525" s="2"/>
      <c r="B525" s="2"/>
      <c r="C525" s="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2"/>
      <c r="AS525" s="2"/>
    </row>
    <row r="526">
      <c r="A526" s="2"/>
      <c r="B526" s="2"/>
      <c r="C526" s="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2"/>
      <c r="AS526" s="2"/>
    </row>
    <row r="527">
      <c r="A527" s="2"/>
      <c r="B527" s="2"/>
      <c r="C527" s="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2"/>
      <c r="AS527" s="2"/>
    </row>
    <row r="528">
      <c r="A528" s="2"/>
      <c r="B528" s="2"/>
      <c r="C528" s="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2"/>
      <c r="AS528" s="2"/>
    </row>
    <row r="529">
      <c r="A529" s="2"/>
      <c r="B529" s="2"/>
      <c r="C529" s="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2"/>
      <c r="AS529" s="2"/>
    </row>
    <row r="530">
      <c r="A530" s="2"/>
      <c r="B530" s="2"/>
      <c r="C530" s="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2"/>
      <c r="AS530" s="2"/>
    </row>
    <row r="531">
      <c r="A531" s="2"/>
      <c r="B531" s="2"/>
      <c r="C531" s="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2"/>
      <c r="AS531" s="2"/>
    </row>
    <row r="532">
      <c r="A532" s="2"/>
      <c r="B532" s="2"/>
      <c r="C532" s="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2"/>
      <c r="AS532" s="2"/>
    </row>
    <row r="533">
      <c r="A533" s="2"/>
      <c r="B533" s="2"/>
      <c r="C533" s="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2"/>
      <c r="AS533" s="2"/>
    </row>
    <row r="534">
      <c r="A534" s="2"/>
      <c r="B534" s="2"/>
      <c r="C534" s="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2"/>
      <c r="AS534" s="2"/>
    </row>
    <row r="535">
      <c r="A535" s="2"/>
      <c r="B535" s="2"/>
      <c r="C535" s="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2"/>
      <c r="AS535" s="2"/>
    </row>
    <row r="536">
      <c r="A536" s="2"/>
      <c r="B536" s="2"/>
      <c r="C536" s="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2"/>
      <c r="AS536" s="2"/>
    </row>
    <row r="537">
      <c r="A537" s="2"/>
      <c r="B537" s="2"/>
      <c r="C537" s="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2"/>
      <c r="AS537" s="2"/>
    </row>
    <row r="538">
      <c r="A538" s="2"/>
      <c r="B538" s="2"/>
      <c r="C538" s="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2"/>
      <c r="AS538" s="2"/>
    </row>
    <row r="539">
      <c r="A539" s="2"/>
      <c r="B539" s="2"/>
      <c r="C539" s="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2"/>
      <c r="AS539" s="2"/>
    </row>
    <row r="540">
      <c r="A540" s="2"/>
      <c r="B540" s="2"/>
      <c r="C540" s="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2"/>
      <c r="AS540" s="2"/>
    </row>
    <row r="541">
      <c r="A541" s="2"/>
      <c r="B541" s="2"/>
      <c r="C541" s="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2"/>
      <c r="AS541" s="2"/>
    </row>
    <row r="542">
      <c r="A542" s="2"/>
      <c r="B542" s="2"/>
      <c r="C542" s="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2"/>
      <c r="AS542" s="2"/>
    </row>
    <row r="543">
      <c r="A543" s="2"/>
      <c r="B543" s="2"/>
      <c r="C543" s="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2"/>
      <c r="AS543" s="2"/>
    </row>
    <row r="544">
      <c r="A544" s="2"/>
      <c r="B544" s="2"/>
      <c r="C544" s="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2"/>
      <c r="AS544" s="2"/>
    </row>
    <row r="545">
      <c r="A545" s="2"/>
      <c r="B545" s="2"/>
      <c r="C545" s="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2"/>
      <c r="AS545" s="2"/>
    </row>
    <row r="546">
      <c r="A546" s="2"/>
      <c r="B546" s="2"/>
      <c r="C546" s="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2"/>
      <c r="AS546" s="2"/>
    </row>
    <row r="547">
      <c r="A547" s="2"/>
      <c r="B547" s="2"/>
      <c r="C547" s="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2"/>
      <c r="AS547" s="2"/>
    </row>
    <row r="548">
      <c r="A548" s="2"/>
      <c r="B548" s="2"/>
      <c r="C548" s="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2"/>
      <c r="AS548" s="2"/>
    </row>
    <row r="549">
      <c r="A549" s="2"/>
      <c r="B549" s="2"/>
      <c r="C549" s="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2"/>
      <c r="AS549" s="2"/>
    </row>
    <row r="550">
      <c r="A550" s="2"/>
      <c r="B550" s="2"/>
      <c r="C550" s="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2"/>
      <c r="AS550" s="2"/>
    </row>
    <row r="551">
      <c r="A551" s="2"/>
      <c r="B551" s="2"/>
      <c r="C551" s="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2"/>
      <c r="AS551" s="2"/>
    </row>
    <row r="552">
      <c r="A552" s="2"/>
      <c r="B552" s="2"/>
      <c r="C552" s="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2"/>
      <c r="AS552" s="2"/>
    </row>
    <row r="553">
      <c r="A553" s="2"/>
      <c r="B553" s="2"/>
      <c r="C553" s="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2"/>
      <c r="AS553" s="2"/>
    </row>
    <row r="554">
      <c r="A554" s="2"/>
      <c r="B554" s="2"/>
      <c r="C554" s="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2"/>
      <c r="AS554" s="2"/>
    </row>
    <row r="555">
      <c r="A555" s="2"/>
      <c r="B555" s="2"/>
      <c r="C555" s="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2"/>
      <c r="AS555" s="2"/>
    </row>
    <row r="556">
      <c r="A556" s="2"/>
      <c r="B556" s="2"/>
      <c r="C556" s="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2"/>
      <c r="AS556" s="2"/>
    </row>
    <row r="557">
      <c r="A557" s="2"/>
      <c r="B557" s="2"/>
      <c r="C557" s="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2"/>
      <c r="AS557" s="2"/>
    </row>
    <row r="558">
      <c r="A558" s="2"/>
      <c r="B558" s="2"/>
      <c r="C558" s="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2"/>
      <c r="AS558" s="2"/>
    </row>
    <row r="559">
      <c r="A559" s="2"/>
      <c r="B559" s="2"/>
      <c r="C559" s="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2"/>
      <c r="AS559" s="2"/>
    </row>
    <row r="560">
      <c r="A560" s="2"/>
      <c r="B560" s="2"/>
      <c r="C560" s="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2"/>
      <c r="AS560" s="2"/>
    </row>
    <row r="561">
      <c r="A561" s="2"/>
      <c r="B561" s="2"/>
      <c r="C561" s="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2"/>
      <c r="AS561" s="2"/>
    </row>
    <row r="562">
      <c r="A562" s="2"/>
      <c r="B562" s="2"/>
      <c r="C562" s="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2"/>
      <c r="AS562" s="2"/>
    </row>
    <row r="563">
      <c r="A563" s="2"/>
      <c r="B563" s="2"/>
      <c r="C563" s="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2"/>
      <c r="AS563" s="2"/>
    </row>
    <row r="564">
      <c r="A564" s="2"/>
      <c r="B564" s="2"/>
      <c r="C564" s="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2"/>
      <c r="AS564" s="2"/>
    </row>
    <row r="565">
      <c r="A565" s="2"/>
      <c r="B565" s="2"/>
      <c r="C565" s="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2"/>
      <c r="AS565" s="2"/>
    </row>
    <row r="566">
      <c r="A566" s="2"/>
      <c r="B566" s="2"/>
      <c r="C566" s="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2"/>
      <c r="AS566" s="2"/>
    </row>
    <row r="567">
      <c r="A567" s="2"/>
      <c r="B567" s="2"/>
      <c r="C567" s="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2"/>
      <c r="AS567" s="2"/>
    </row>
    <row r="568">
      <c r="A568" s="2"/>
      <c r="B568" s="2"/>
      <c r="C568" s="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2"/>
      <c r="AS568" s="2"/>
    </row>
    <row r="569">
      <c r="A569" s="2"/>
      <c r="B569" s="2"/>
      <c r="C569" s="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2"/>
      <c r="AS569" s="2"/>
    </row>
    <row r="570">
      <c r="A570" s="2"/>
      <c r="B570" s="2"/>
      <c r="C570" s="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2"/>
      <c r="AS570" s="2"/>
    </row>
    <row r="571">
      <c r="A571" s="2"/>
      <c r="B571" s="2"/>
      <c r="C571" s="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2"/>
      <c r="AS571" s="2"/>
    </row>
    <row r="572">
      <c r="A572" s="2"/>
      <c r="B572" s="2"/>
      <c r="C572" s="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2"/>
      <c r="AS572" s="2"/>
    </row>
    <row r="573">
      <c r="A573" s="2"/>
      <c r="B573" s="2"/>
      <c r="C573" s="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2"/>
      <c r="AS573" s="2"/>
    </row>
    <row r="574">
      <c r="A574" s="2"/>
      <c r="B574" s="2"/>
      <c r="C574" s="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2"/>
      <c r="AS574" s="2"/>
    </row>
    <row r="575">
      <c r="A575" s="2"/>
      <c r="B575" s="2"/>
      <c r="C575" s="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2"/>
      <c r="AS575" s="2"/>
    </row>
    <row r="576">
      <c r="A576" s="2"/>
      <c r="B576" s="2"/>
      <c r="C576" s="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2"/>
      <c r="AS576" s="2"/>
    </row>
    <row r="577">
      <c r="A577" s="2"/>
      <c r="B577" s="2"/>
      <c r="C577" s="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2"/>
      <c r="AS577" s="2"/>
    </row>
    <row r="578">
      <c r="A578" s="2"/>
      <c r="B578" s="2"/>
      <c r="C578" s="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2"/>
      <c r="AS578" s="2"/>
    </row>
    <row r="579">
      <c r="A579" s="2"/>
      <c r="B579" s="2"/>
      <c r="C579" s="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2"/>
      <c r="AS579" s="2"/>
    </row>
    <row r="580">
      <c r="A580" s="2"/>
      <c r="B580" s="2"/>
      <c r="C580" s="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2"/>
      <c r="AS580" s="2"/>
    </row>
    <row r="581">
      <c r="A581" s="2"/>
      <c r="B581" s="2"/>
      <c r="C581" s="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2"/>
      <c r="AS581" s="2"/>
    </row>
    <row r="582">
      <c r="A582" s="2"/>
      <c r="B582" s="2"/>
      <c r="C582" s="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2"/>
      <c r="AS582" s="2"/>
    </row>
    <row r="583">
      <c r="A583" s="2"/>
      <c r="B583" s="2"/>
      <c r="C583" s="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2"/>
      <c r="AS583" s="2"/>
    </row>
    <row r="584">
      <c r="A584" s="2"/>
      <c r="B584" s="2"/>
      <c r="C584" s="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2"/>
      <c r="AS584" s="2"/>
    </row>
    <row r="585">
      <c r="A585" s="2"/>
      <c r="B585" s="2"/>
      <c r="C585" s="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2"/>
      <c r="AS585" s="2"/>
    </row>
    <row r="586">
      <c r="A586" s="2"/>
      <c r="B586" s="2"/>
      <c r="C586" s="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2"/>
      <c r="AS586" s="2"/>
    </row>
    <row r="587">
      <c r="A587" s="2"/>
      <c r="B587" s="2"/>
      <c r="C587" s="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2"/>
      <c r="AS587" s="2"/>
    </row>
    <row r="588">
      <c r="A588" s="2"/>
      <c r="B588" s="2"/>
      <c r="C588" s="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2"/>
      <c r="AS588" s="2"/>
    </row>
    <row r="589">
      <c r="A589" s="2"/>
      <c r="B589" s="2"/>
      <c r="C589" s="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2"/>
      <c r="AS589" s="2"/>
    </row>
    <row r="590">
      <c r="A590" s="2"/>
      <c r="B590" s="2"/>
      <c r="C590" s="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2"/>
      <c r="AS590" s="2"/>
    </row>
    <row r="591">
      <c r="A591" s="2"/>
      <c r="B591" s="2"/>
      <c r="C591" s="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2"/>
      <c r="AS591" s="2"/>
    </row>
    <row r="592">
      <c r="A592" s="2"/>
      <c r="B592" s="2"/>
      <c r="C592" s="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2"/>
      <c r="AS592" s="2"/>
    </row>
    <row r="593">
      <c r="A593" s="2"/>
      <c r="B593" s="2"/>
      <c r="C593" s="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2"/>
      <c r="AS593" s="2"/>
    </row>
    <row r="594">
      <c r="A594" s="2"/>
      <c r="B594" s="2"/>
      <c r="C594" s="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2"/>
      <c r="AS594" s="2"/>
    </row>
    <row r="595">
      <c r="A595" s="2"/>
      <c r="B595" s="2"/>
      <c r="C595" s="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2"/>
      <c r="AS595" s="2"/>
    </row>
    <row r="596">
      <c r="A596" s="2"/>
      <c r="B596" s="2"/>
      <c r="C596" s="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2"/>
      <c r="AS596" s="2"/>
    </row>
    <row r="597">
      <c r="A597" s="2"/>
      <c r="B597" s="2"/>
      <c r="C597" s="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2"/>
      <c r="AS597" s="2"/>
    </row>
    <row r="598">
      <c r="A598" s="2"/>
      <c r="B598" s="2"/>
      <c r="C598" s="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2"/>
      <c r="AS598" s="2"/>
    </row>
    <row r="599">
      <c r="A599" s="2"/>
      <c r="B599" s="2"/>
      <c r="C599" s="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2"/>
      <c r="AS599" s="2"/>
    </row>
    <row r="600">
      <c r="A600" s="2"/>
      <c r="B600" s="2"/>
      <c r="C600" s="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2"/>
      <c r="AS600" s="2"/>
    </row>
    <row r="601">
      <c r="A601" s="2"/>
      <c r="B601" s="2"/>
      <c r="C601" s="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2"/>
      <c r="AS601" s="2"/>
    </row>
    <row r="602">
      <c r="A602" s="2"/>
      <c r="B602" s="2"/>
      <c r="C602" s="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2"/>
      <c r="AS602" s="2"/>
    </row>
    <row r="603">
      <c r="A603" s="2"/>
      <c r="B603" s="2"/>
      <c r="C603" s="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2"/>
      <c r="AS603" s="2"/>
    </row>
    <row r="604">
      <c r="A604" s="2"/>
      <c r="B604" s="2"/>
      <c r="C604" s="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2"/>
      <c r="AS604" s="2"/>
    </row>
    <row r="605">
      <c r="A605" s="2"/>
      <c r="B605" s="2"/>
      <c r="C605" s="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2"/>
      <c r="AS605" s="2"/>
    </row>
    <row r="606">
      <c r="A606" s="2"/>
      <c r="B606" s="2"/>
      <c r="C606" s="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2"/>
      <c r="AS606" s="2"/>
    </row>
    <row r="607">
      <c r="A607" s="2"/>
      <c r="B607" s="2"/>
      <c r="C607" s="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2"/>
      <c r="AS607" s="2"/>
    </row>
    <row r="608">
      <c r="A608" s="2"/>
      <c r="B608" s="2"/>
      <c r="C608" s="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2"/>
      <c r="AS608" s="2"/>
    </row>
    <row r="609">
      <c r="A609" s="2"/>
      <c r="B609" s="2"/>
      <c r="C609" s="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2"/>
      <c r="AS609" s="2"/>
    </row>
    <row r="610">
      <c r="A610" s="2"/>
      <c r="B610" s="2"/>
      <c r="C610" s="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2"/>
      <c r="AS610" s="2"/>
    </row>
    <row r="611">
      <c r="A611" s="2"/>
      <c r="B611" s="2"/>
      <c r="C611" s="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2"/>
      <c r="AS611" s="2"/>
    </row>
    <row r="612">
      <c r="A612" s="2"/>
      <c r="B612" s="2"/>
      <c r="C612" s="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2"/>
      <c r="AS612" s="2"/>
    </row>
    <row r="613">
      <c r="A613" s="2"/>
      <c r="B613" s="2"/>
      <c r="C613" s="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2"/>
      <c r="AS613" s="2"/>
    </row>
    <row r="614">
      <c r="A614" s="2"/>
      <c r="B614" s="2"/>
      <c r="C614" s="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2"/>
      <c r="AS614" s="2"/>
    </row>
    <row r="615">
      <c r="A615" s="2"/>
      <c r="B615" s="2"/>
      <c r="C615" s="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2"/>
      <c r="AS615" s="2"/>
    </row>
    <row r="616">
      <c r="A616" s="2"/>
      <c r="B616" s="2"/>
      <c r="C616" s="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2"/>
      <c r="AS616" s="2"/>
    </row>
    <row r="617">
      <c r="A617" s="2"/>
      <c r="B617" s="2"/>
      <c r="C617" s="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2"/>
      <c r="AS617" s="2"/>
    </row>
    <row r="618">
      <c r="A618" s="2"/>
      <c r="B618" s="2"/>
      <c r="C618" s="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2"/>
      <c r="AS618" s="2"/>
    </row>
    <row r="619">
      <c r="A619" s="2"/>
      <c r="B619" s="2"/>
      <c r="C619" s="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2"/>
      <c r="AS619" s="2"/>
    </row>
    <row r="620">
      <c r="A620" s="2"/>
      <c r="B620" s="2"/>
      <c r="C620" s="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2"/>
      <c r="AS620" s="2"/>
    </row>
    <row r="621">
      <c r="A621" s="2"/>
      <c r="B621" s="2"/>
      <c r="C621" s="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2"/>
      <c r="AS621" s="2"/>
    </row>
    <row r="622">
      <c r="A622" s="2"/>
      <c r="B622" s="2"/>
      <c r="C622" s="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2"/>
      <c r="AS622" s="2"/>
    </row>
    <row r="623">
      <c r="A623" s="2"/>
      <c r="B623" s="2"/>
      <c r="C623" s="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2"/>
      <c r="AS623" s="2"/>
    </row>
    <row r="624">
      <c r="A624" s="2"/>
      <c r="B624" s="2"/>
      <c r="C624" s="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2"/>
      <c r="AS624" s="2"/>
    </row>
    <row r="625">
      <c r="A625" s="2"/>
      <c r="B625" s="2"/>
      <c r="C625" s="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2"/>
      <c r="AS625" s="2"/>
    </row>
    <row r="626">
      <c r="A626" s="2"/>
      <c r="B626" s="2"/>
      <c r="C626" s="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2"/>
      <c r="AS626" s="2"/>
    </row>
    <row r="627">
      <c r="A627" s="2"/>
      <c r="B627" s="2"/>
      <c r="C627" s="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2"/>
      <c r="AS627" s="2"/>
    </row>
    <row r="628">
      <c r="A628" s="2"/>
      <c r="B628" s="2"/>
      <c r="C628" s="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2"/>
      <c r="AS628" s="2"/>
    </row>
    <row r="629">
      <c r="A629" s="2"/>
      <c r="B629" s="2"/>
      <c r="C629" s="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2"/>
      <c r="AS629" s="2"/>
    </row>
    <row r="630">
      <c r="A630" s="2"/>
      <c r="B630" s="2"/>
      <c r="C630" s="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2"/>
      <c r="AS630" s="2"/>
    </row>
    <row r="631">
      <c r="A631" s="2"/>
      <c r="B631" s="2"/>
      <c r="C631" s="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2"/>
      <c r="AS631" s="2"/>
    </row>
    <row r="632">
      <c r="A632" s="2"/>
      <c r="B632" s="2"/>
      <c r="C632" s="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2"/>
      <c r="AS632" s="2"/>
    </row>
    <row r="633">
      <c r="A633" s="2"/>
      <c r="B633" s="2"/>
      <c r="C633" s="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2"/>
      <c r="AS633" s="2"/>
    </row>
    <row r="634">
      <c r="A634" s="2"/>
      <c r="B634" s="2"/>
      <c r="C634" s="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2"/>
      <c r="AS634" s="2"/>
    </row>
    <row r="635">
      <c r="A635" s="2"/>
      <c r="B635" s="2"/>
      <c r="C635" s="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2"/>
      <c r="AS635" s="2"/>
    </row>
    <row r="636">
      <c r="A636" s="2"/>
      <c r="B636" s="2"/>
      <c r="C636" s="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2"/>
      <c r="AS636" s="2"/>
    </row>
    <row r="637">
      <c r="A637" s="2"/>
      <c r="B637" s="2"/>
      <c r="C637" s="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2"/>
      <c r="AS637" s="2"/>
    </row>
    <row r="638">
      <c r="A638" s="2"/>
      <c r="B638" s="2"/>
      <c r="C638" s="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2"/>
      <c r="AS638" s="2"/>
    </row>
    <row r="639">
      <c r="A639" s="2"/>
      <c r="B639" s="2"/>
      <c r="C639" s="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2"/>
      <c r="AS639" s="2"/>
    </row>
    <row r="640">
      <c r="A640" s="2"/>
      <c r="B640" s="2"/>
      <c r="C640" s="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2"/>
      <c r="AS640" s="2"/>
    </row>
    <row r="641">
      <c r="A641" s="2"/>
      <c r="B641" s="2"/>
      <c r="C641" s="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2"/>
      <c r="AS641" s="2"/>
    </row>
    <row r="642">
      <c r="A642" s="2"/>
      <c r="B642" s="2"/>
      <c r="C642" s="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2"/>
      <c r="AS642" s="2"/>
    </row>
    <row r="643">
      <c r="A643" s="2"/>
      <c r="B643" s="2"/>
      <c r="C643" s="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2"/>
      <c r="AS643" s="2"/>
    </row>
    <row r="644">
      <c r="A644" s="2"/>
      <c r="B644" s="2"/>
      <c r="C644" s="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2"/>
      <c r="AS644" s="2"/>
    </row>
    <row r="645">
      <c r="A645" s="2"/>
      <c r="B645" s="2"/>
      <c r="C645" s="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2"/>
      <c r="AS645" s="2"/>
    </row>
    <row r="646">
      <c r="A646" s="2"/>
      <c r="B646" s="2"/>
      <c r="C646" s="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2"/>
      <c r="AS646" s="2"/>
    </row>
    <row r="647">
      <c r="A647" s="2"/>
      <c r="B647" s="2"/>
      <c r="C647" s="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2"/>
      <c r="AS647" s="2"/>
    </row>
    <row r="648">
      <c r="A648" s="2"/>
      <c r="B648" s="2"/>
      <c r="C648" s="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2"/>
      <c r="AS648" s="2"/>
    </row>
    <row r="649">
      <c r="A649" s="2"/>
      <c r="B649" s="2"/>
      <c r="C649" s="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2"/>
      <c r="AS649" s="2"/>
    </row>
    <row r="650">
      <c r="A650" s="2"/>
      <c r="B650" s="2"/>
      <c r="C650" s="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2"/>
      <c r="AS650" s="2"/>
    </row>
    <row r="651">
      <c r="A651" s="2"/>
      <c r="B651" s="2"/>
      <c r="C651" s="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2"/>
      <c r="AS651" s="2"/>
    </row>
    <row r="652">
      <c r="A652" s="2"/>
      <c r="B652" s="2"/>
      <c r="C652" s="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2"/>
      <c r="AS652" s="2"/>
    </row>
    <row r="653">
      <c r="A653" s="2"/>
      <c r="B653" s="2"/>
      <c r="C653" s="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2"/>
      <c r="AS653" s="2"/>
    </row>
    <row r="654">
      <c r="A654" s="2"/>
      <c r="B654" s="2"/>
      <c r="C654" s="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2"/>
      <c r="AS654" s="2"/>
    </row>
    <row r="655">
      <c r="A655" s="2"/>
      <c r="B655" s="2"/>
      <c r="C655" s="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2"/>
      <c r="AS655" s="2"/>
    </row>
    <row r="656">
      <c r="A656" s="2"/>
      <c r="B656" s="2"/>
      <c r="C656" s="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2"/>
      <c r="AS656" s="2"/>
    </row>
    <row r="657">
      <c r="A657" s="2"/>
      <c r="B657" s="2"/>
      <c r="C657" s="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2"/>
      <c r="AS657" s="2"/>
    </row>
    <row r="658">
      <c r="A658" s="2"/>
      <c r="B658" s="2"/>
      <c r="C658" s="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2"/>
      <c r="AS658" s="2"/>
    </row>
    <row r="659">
      <c r="A659" s="2"/>
      <c r="B659" s="2"/>
      <c r="C659" s="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2"/>
      <c r="AS659" s="2"/>
    </row>
    <row r="660">
      <c r="A660" s="2"/>
      <c r="B660" s="2"/>
      <c r="C660" s="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2"/>
      <c r="AS660" s="2"/>
    </row>
    <row r="661">
      <c r="A661" s="2"/>
      <c r="B661" s="2"/>
      <c r="C661" s="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2"/>
      <c r="AS661" s="2"/>
    </row>
    <row r="662">
      <c r="A662" s="2"/>
      <c r="B662" s="2"/>
      <c r="C662" s="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2"/>
      <c r="AS662" s="2"/>
    </row>
    <row r="663">
      <c r="A663" s="2"/>
      <c r="B663" s="2"/>
      <c r="C663" s="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2"/>
      <c r="AS663" s="2"/>
    </row>
    <row r="664">
      <c r="A664" s="2"/>
      <c r="B664" s="2"/>
      <c r="C664" s="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2"/>
      <c r="AS664" s="2"/>
    </row>
    <row r="665">
      <c r="A665" s="2"/>
      <c r="B665" s="2"/>
      <c r="C665" s="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2"/>
      <c r="AS665" s="2"/>
    </row>
    <row r="666">
      <c r="A666" s="2"/>
      <c r="B666" s="2"/>
      <c r="C666" s="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2"/>
      <c r="AS666" s="2"/>
    </row>
    <row r="667">
      <c r="A667" s="2"/>
      <c r="B667" s="2"/>
      <c r="C667" s="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2"/>
      <c r="AS667" s="2"/>
    </row>
    <row r="668">
      <c r="A668" s="2"/>
      <c r="B668" s="2"/>
      <c r="C668" s="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2"/>
      <c r="AS668" s="2"/>
    </row>
    <row r="669">
      <c r="A669" s="2"/>
      <c r="B669" s="2"/>
      <c r="C669" s="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2"/>
      <c r="AS669" s="2"/>
    </row>
    <row r="670">
      <c r="A670" s="2"/>
      <c r="B670" s="2"/>
      <c r="C670" s="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2"/>
      <c r="AS670" s="2"/>
    </row>
    <row r="671">
      <c r="A671" s="2"/>
      <c r="B671" s="2"/>
      <c r="C671" s="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2"/>
      <c r="AS671" s="2"/>
    </row>
    <row r="672">
      <c r="A672" s="2"/>
      <c r="B672" s="2"/>
      <c r="C672" s="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2"/>
      <c r="AS672" s="2"/>
    </row>
    <row r="673">
      <c r="A673" s="2"/>
      <c r="B673" s="2"/>
      <c r="C673" s="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2"/>
      <c r="AS673" s="2"/>
    </row>
    <row r="674">
      <c r="A674" s="2"/>
      <c r="B674" s="2"/>
      <c r="C674" s="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2"/>
      <c r="AS674" s="2"/>
    </row>
    <row r="675">
      <c r="A675" s="2"/>
      <c r="B675" s="2"/>
      <c r="C675" s="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2"/>
      <c r="AS675" s="2"/>
    </row>
    <row r="676">
      <c r="A676" s="2"/>
      <c r="B676" s="2"/>
      <c r="C676" s="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2"/>
      <c r="AS676" s="2"/>
    </row>
    <row r="677">
      <c r="A677" s="2"/>
      <c r="B677" s="2"/>
      <c r="C677" s="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2"/>
      <c r="AS677" s="2"/>
    </row>
    <row r="678">
      <c r="A678" s="2"/>
      <c r="B678" s="2"/>
      <c r="C678" s="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2"/>
      <c r="AS678" s="2"/>
    </row>
    <row r="679">
      <c r="A679" s="2"/>
      <c r="B679" s="2"/>
      <c r="C679" s="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2"/>
      <c r="AS679" s="2"/>
    </row>
    <row r="680">
      <c r="A680" s="2"/>
      <c r="B680" s="2"/>
      <c r="C680" s="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2"/>
      <c r="AS680" s="2"/>
    </row>
    <row r="681">
      <c r="A681" s="2"/>
      <c r="B681" s="2"/>
      <c r="C681" s="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2"/>
      <c r="AS681" s="2"/>
    </row>
    <row r="682">
      <c r="A682" s="2"/>
      <c r="B682" s="2"/>
      <c r="C682" s="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2"/>
      <c r="AS682" s="2"/>
    </row>
    <row r="683">
      <c r="A683" s="2"/>
      <c r="B683" s="2"/>
      <c r="C683" s="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2"/>
      <c r="AS683" s="2"/>
    </row>
    <row r="684">
      <c r="A684" s="2"/>
      <c r="B684" s="2"/>
      <c r="C684" s="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2"/>
      <c r="AS684" s="2"/>
    </row>
    <row r="685">
      <c r="A685" s="2"/>
      <c r="B685" s="2"/>
      <c r="C685" s="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2"/>
      <c r="AS685" s="2"/>
    </row>
    <row r="686">
      <c r="A686" s="2"/>
      <c r="B686" s="2"/>
      <c r="C686" s="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2"/>
      <c r="AS686" s="2"/>
    </row>
    <row r="687">
      <c r="A687" s="2"/>
      <c r="B687" s="2"/>
      <c r="C687" s="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2"/>
      <c r="AS687" s="2"/>
    </row>
    <row r="688">
      <c r="A688" s="2"/>
      <c r="B688" s="2"/>
      <c r="C688" s="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2"/>
      <c r="AS688" s="2"/>
    </row>
    <row r="689">
      <c r="A689" s="2"/>
      <c r="B689" s="2"/>
      <c r="C689" s="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2"/>
      <c r="AS689" s="2"/>
    </row>
    <row r="690">
      <c r="A690" s="2"/>
      <c r="B690" s="2"/>
      <c r="C690" s="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2"/>
      <c r="AS690" s="2"/>
    </row>
    <row r="691">
      <c r="A691" s="2"/>
      <c r="B691" s="2"/>
      <c r="C691" s="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2"/>
      <c r="AS691" s="2"/>
    </row>
    <row r="692">
      <c r="A692" s="2"/>
      <c r="B692" s="2"/>
      <c r="C692" s="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2"/>
      <c r="AS692" s="2"/>
    </row>
    <row r="693">
      <c r="A693" s="2"/>
      <c r="B693" s="2"/>
      <c r="C693" s="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2"/>
      <c r="AS693" s="2"/>
    </row>
    <row r="694">
      <c r="A694" s="2"/>
      <c r="B694" s="2"/>
      <c r="C694" s="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2"/>
      <c r="AS694" s="2"/>
    </row>
    <row r="695">
      <c r="A695" s="2"/>
      <c r="B695" s="2"/>
      <c r="C695" s="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2"/>
      <c r="AS695" s="2"/>
    </row>
    <row r="696">
      <c r="A696" s="2"/>
      <c r="B696" s="2"/>
      <c r="C696" s="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2"/>
      <c r="AS696" s="2"/>
    </row>
    <row r="697">
      <c r="A697" s="2"/>
      <c r="B697" s="2"/>
      <c r="C697" s="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2"/>
      <c r="AS697" s="2"/>
    </row>
    <row r="698">
      <c r="A698" s="2"/>
      <c r="B698" s="2"/>
      <c r="C698" s="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2"/>
      <c r="AS698" s="2"/>
    </row>
    <row r="699">
      <c r="A699" s="2"/>
      <c r="B699" s="2"/>
      <c r="C699" s="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2"/>
      <c r="AS699" s="2"/>
    </row>
    <row r="700">
      <c r="A700" s="2"/>
      <c r="B700" s="2"/>
      <c r="C700" s="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2"/>
      <c r="AS700" s="2"/>
    </row>
    <row r="701">
      <c r="A701" s="2"/>
      <c r="B701" s="2"/>
      <c r="C701" s="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2"/>
      <c r="AS701" s="2"/>
    </row>
    <row r="702">
      <c r="A702" s="2"/>
      <c r="B702" s="2"/>
      <c r="C702" s="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2"/>
      <c r="AS702" s="2"/>
    </row>
    <row r="703">
      <c r="A703" s="2"/>
      <c r="B703" s="2"/>
      <c r="C703" s="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2"/>
      <c r="AS703" s="2"/>
    </row>
    <row r="704">
      <c r="A704" s="2"/>
      <c r="B704" s="2"/>
      <c r="C704" s="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2"/>
      <c r="AS704" s="2"/>
    </row>
    <row r="705">
      <c r="A705" s="2"/>
      <c r="B705" s="2"/>
      <c r="C705" s="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2"/>
      <c r="AS705" s="2"/>
    </row>
    <row r="706">
      <c r="A706" s="2"/>
      <c r="B706" s="2"/>
      <c r="C706" s="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2"/>
      <c r="AS706" s="2"/>
    </row>
    <row r="707">
      <c r="A707" s="2"/>
      <c r="B707" s="2"/>
      <c r="C707" s="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2"/>
      <c r="AS707" s="2"/>
    </row>
    <row r="708">
      <c r="A708" s="2"/>
      <c r="B708" s="2"/>
      <c r="C708" s="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2"/>
      <c r="AS708" s="2"/>
    </row>
    <row r="709">
      <c r="A709" s="2"/>
      <c r="B709" s="2"/>
      <c r="C709" s="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2"/>
      <c r="AS709" s="2"/>
    </row>
    <row r="710">
      <c r="A710" s="2"/>
      <c r="B710" s="2"/>
      <c r="C710" s="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2"/>
      <c r="AS710" s="2"/>
    </row>
    <row r="711">
      <c r="A711" s="2"/>
      <c r="B711" s="2"/>
      <c r="C711" s="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2"/>
      <c r="AS711" s="2"/>
    </row>
    <row r="712">
      <c r="A712" s="2"/>
      <c r="B712" s="2"/>
      <c r="C712" s="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2"/>
      <c r="AS712" s="2"/>
    </row>
    <row r="713">
      <c r="A713" s="2"/>
      <c r="B713" s="2"/>
      <c r="C713" s="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2"/>
      <c r="AS713" s="2"/>
    </row>
    <row r="714">
      <c r="A714" s="2"/>
      <c r="B714" s="2"/>
      <c r="C714" s="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2"/>
      <c r="AS714" s="2"/>
    </row>
    <row r="715">
      <c r="A715" s="2"/>
      <c r="B715" s="2"/>
      <c r="C715" s="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2"/>
      <c r="AS715" s="2"/>
    </row>
    <row r="716">
      <c r="A716" s="2"/>
      <c r="B716" s="2"/>
      <c r="C716" s="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2"/>
      <c r="AS716" s="2"/>
    </row>
    <row r="717">
      <c r="A717" s="2"/>
      <c r="B717" s="2"/>
      <c r="C717" s="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2"/>
      <c r="AS717" s="2"/>
    </row>
    <row r="718">
      <c r="A718" s="2"/>
      <c r="B718" s="2"/>
      <c r="C718" s="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2"/>
      <c r="AS718" s="2"/>
    </row>
    <row r="719">
      <c r="A719" s="2"/>
      <c r="B719" s="2"/>
      <c r="C719" s="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2"/>
      <c r="AS719" s="2"/>
    </row>
    <row r="720">
      <c r="A720" s="2"/>
      <c r="B720" s="2"/>
      <c r="C720" s="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2"/>
      <c r="AS720" s="2"/>
    </row>
    <row r="721">
      <c r="A721" s="2"/>
      <c r="B721" s="2"/>
      <c r="C721" s="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2"/>
      <c r="AS721" s="2"/>
    </row>
    <row r="722">
      <c r="A722" s="2"/>
      <c r="B722" s="2"/>
      <c r="C722" s="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2"/>
      <c r="AS722" s="2"/>
    </row>
    <row r="723">
      <c r="A723" s="2"/>
      <c r="B723" s="2"/>
      <c r="C723" s="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2"/>
      <c r="AS723" s="2"/>
    </row>
    <row r="724">
      <c r="A724" s="2"/>
      <c r="B724" s="2"/>
      <c r="C724" s="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2"/>
      <c r="AS724" s="2"/>
    </row>
    <row r="725">
      <c r="A725" s="2"/>
      <c r="B725" s="2"/>
      <c r="C725" s="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2"/>
      <c r="AS725" s="2"/>
    </row>
    <row r="726">
      <c r="A726" s="2"/>
      <c r="B726" s="2"/>
      <c r="C726" s="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2"/>
      <c r="AS726" s="2"/>
    </row>
    <row r="727">
      <c r="A727" s="2"/>
      <c r="B727" s="2"/>
      <c r="C727" s="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2"/>
      <c r="AS727" s="2"/>
    </row>
    <row r="728">
      <c r="A728" s="2"/>
      <c r="B728" s="2"/>
      <c r="C728" s="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2"/>
      <c r="AS728" s="2"/>
    </row>
    <row r="729">
      <c r="A729" s="2"/>
      <c r="B729" s="2"/>
      <c r="C729" s="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2"/>
      <c r="AS729" s="2"/>
    </row>
    <row r="730">
      <c r="A730" s="2"/>
      <c r="B730" s="2"/>
      <c r="C730" s="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2"/>
      <c r="AS730" s="2"/>
    </row>
    <row r="731">
      <c r="A731" s="2"/>
      <c r="B731" s="2"/>
      <c r="C731" s="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2"/>
      <c r="AS731" s="2"/>
    </row>
    <row r="732">
      <c r="A732" s="2"/>
      <c r="B732" s="2"/>
      <c r="C732" s="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2"/>
      <c r="AS732" s="2"/>
    </row>
    <row r="733">
      <c r="A733" s="2"/>
      <c r="B733" s="2"/>
      <c r="C733" s="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2"/>
      <c r="AS733" s="2"/>
    </row>
    <row r="734">
      <c r="A734" s="2"/>
      <c r="B734" s="2"/>
      <c r="C734" s="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2"/>
      <c r="AS734" s="2"/>
    </row>
    <row r="735">
      <c r="A735" s="2"/>
      <c r="B735" s="2"/>
      <c r="C735" s="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2"/>
      <c r="AS735" s="2"/>
    </row>
    <row r="736">
      <c r="A736" s="2"/>
      <c r="B736" s="2"/>
      <c r="C736" s="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2"/>
      <c r="AS736" s="2"/>
    </row>
    <row r="737">
      <c r="A737" s="2"/>
      <c r="B737" s="2"/>
      <c r="C737" s="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2"/>
      <c r="AS737" s="2"/>
    </row>
    <row r="738">
      <c r="A738" s="2"/>
      <c r="B738" s="2"/>
      <c r="C738" s="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2"/>
      <c r="AS738" s="2"/>
    </row>
    <row r="739">
      <c r="A739" s="2"/>
      <c r="B739" s="2"/>
      <c r="C739" s="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2"/>
      <c r="AS739" s="2"/>
    </row>
    <row r="740">
      <c r="A740" s="2"/>
      <c r="B740" s="2"/>
      <c r="C740" s="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2"/>
      <c r="AS740" s="2"/>
    </row>
    <row r="741">
      <c r="A741" s="2"/>
      <c r="B741" s="2"/>
      <c r="C741" s="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2"/>
      <c r="AS741" s="2"/>
    </row>
    <row r="742">
      <c r="A742" s="2"/>
      <c r="B742" s="2"/>
      <c r="C742" s="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2"/>
      <c r="AS742" s="2"/>
    </row>
    <row r="743">
      <c r="A743" s="2"/>
      <c r="B743" s="2"/>
      <c r="C743" s="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2"/>
      <c r="AS743" s="2"/>
    </row>
    <row r="744">
      <c r="A744" s="2"/>
      <c r="B744" s="2"/>
      <c r="C744" s="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2"/>
      <c r="AS744" s="2"/>
    </row>
    <row r="745">
      <c r="A745" s="2"/>
      <c r="B745" s="2"/>
      <c r="C745" s="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2"/>
      <c r="AS745" s="2"/>
    </row>
    <row r="746">
      <c r="A746" s="2"/>
      <c r="B746" s="2"/>
      <c r="C746" s="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2"/>
      <c r="AS746" s="2"/>
    </row>
    <row r="747">
      <c r="A747" s="2"/>
      <c r="B747" s="2"/>
      <c r="C747" s="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2"/>
      <c r="AS747" s="2"/>
    </row>
    <row r="748">
      <c r="A748" s="2"/>
      <c r="B748" s="2"/>
      <c r="C748" s="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2"/>
      <c r="AS748" s="2"/>
    </row>
    <row r="749">
      <c r="A749" s="2"/>
      <c r="B749" s="2"/>
      <c r="C749" s="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2"/>
      <c r="AS749" s="2"/>
    </row>
    <row r="750">
      <c r="A750" s="2"/>
      <c r="B750" s="2"/>
      <c r="C750" s="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2"/>
      <c r="AS750" s="2"/>
    </row>
    <row r="751">
      <c r="A751" s="2"/>
      <c r="B751" s="2"/>
      <c r="C751" s="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2"/>
      <c r="AS751" s="2"/>
    </row>
    <row r="752">
      <c r="A752" s="2"/>
      <c r="B752" s="2"/>
      <c r="C752" s="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2"/>
      <c r="AS752" s="2"/>
    </row>
    <row r="753">
      <c r="A753" s="2"/>
      <c r="B753" s="2"/>
      <c r="C753" s="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2"/>
      <c r="AS753" s="2"/>
    </row>
    <row r="754">
      <c r="A754" s="2"/>
      <c r="B754" s="2"/>
      <c r="C754" s="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2"/>
      <c r="AS754" s="2"/>
    </row>
    <row r="755">
      <c r="A755" s="2"/>
      <c r="B755" s="2"/>
      <c r="C755" s="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2"/>
      <c r="AS755" s="2"/>
    </row>
    <row r="756">
      <c r="A756" s="2"/>
      <c r="B756" s="2"/>
      <c r="C756" s="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2"/>
      <c r="AS756" s="2"/>
    </row>
    <row r="757">
      <c r="A757" s="2"/>
      <c r="B757" s="2"/>
      <c r="C757" s="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2"/>
      <c r="AS757" s="2"/>
    </row>
    <row r="758">
      <c r="A758" s="2"/>
      <c r="B758" s="2"/>
      <c r="C758" s="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2"/>
      <c r="AS758" s="2"/>
    </row>
    <row r="759">
      <c r="A759" s="2"/>
      <c r="B759" s="2"/>
      <c r="C759" s="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2"/>
      <c r="AS759" s="2"/>
    </row>
    <row r="760">
      <c r="A760" s="2"/>
      <c r="B760" s="2"/>
      <c r="C760" s="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2"/>
      <c r="AS760" s="2"/>
    </row>
    <row r="761">
      <c r="A761" s="2"/>
      <c r="B761" s="2"/>
      <c r="C761" s="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2"/>
      <c r="AS761" s="2"/>
    </row>
    <row r="762">
      <c r="A762" s="2"/>
      <c r="B762" s="2"/>
      <c r="C762" s="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2"/>
      <c r="AS762" s="2"/>
    </row>
    <row r="763">
      <c r="A763" s="2"/>
      <c r="B763" s="2"/>
      <c r="C763" s="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2"/>
      <c r="AS763" s="2"/>
    </row>
    <row r="764">
      <c r="A764" s="2"/>
      <c r="B764" s="2"/>
      <c r="C764" s="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2"/>
      <c r="AS764" s="2"/>
    </row>
    <row r="765">
      <c r="A765" s="2"/>
      <c r="B765" s="2"/>
      <c r="C765" s="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2"/>
      <c r="AS765" s="2"/>
    </row>
    <row r="766">
      <c r="A766" s="2"/>
      <c r="B766" s="2"/>
      <c r="C766" s="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2"/>
      <c r="AS766" s="2"/>
    </row>
    <row r="767">
      <c r="A767" s="2"/>
      <c r="B767" s="2"/>
      <c r="C767" s="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2"/>
      <c r="AS767" s="2"/>
    </row>
    <row r="768">
      <c r="A768" s="2"/>
      <c r="B768" s="2"/>
      <c r="C768" s="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2"/>
      <c r="AS768" s="2"/>
    </row>
    <row r="769">
      <c r="A769" s="2"/>
      <c r="B769" s="2"/>
      <c r="C769" s="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2"/>
      <c r="AS769" s="2"/>
    </row>
    <row r="770">
      <c r="A770" s="2"/>
      <c r="B770" s="2"/>
      <c r="C770" s="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2"/>
      <c r="AS770" s="2"/>
    </row>
    <row r="771">
      <c r="A771" s="2"/>
      <c r="B771" s="2"/>
      <c r="C771" s="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2"/>
      <c r="AS771" s="2"/>
    </row>
    <row r="772">
      <c r="A772" s="2"/>
      <c r="B772" s="2"/>
      <c r="C772" s="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2"/>
      <c r="AS772" s="2"/>
    </row>
    <row r="773">
      <c r="A773" s="2"/>
      <c r="B773" s="2"/>
      <c r="C773" s="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2"/>
      <c r="AS773" s="2"/>
    </row>
    <row r="774">
      <c r="A774" s="2"/>
      <c r="B774" s="2"/>
      <c r="C774" s="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2"/>
      <c r="AS774" s="2"/>
    </row>
    <row r="775">
      <c r="A775" s="2"/>
      <c r="B775" s="2"/>
      <c r="C775" s="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2"/>
      <c r="AS775" s="2"/>
    </row>
    <row r="776">
      <c r="A776" s="2"/>
      <c r="B776" s="2"/>
      <c r="C776" s="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2"/>
      <c r="AS776" s="2"/>
    </row>
    <row r="777">
      <c r="A777" s="2"/>
      <c r="B777" s="2"/>
      <c r="C777" s="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2"/>
      <c r="AS777" s="2"/>
    </row>
    <row r="778">
      <c r="A778" s="2"/>
      <c r="B778" s="2"/>
      <c r="C778" s="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2"/>
      <c r="AS778" s="2"/>
    </row>
    <row r="779">
      <c r="A779" s="2"/>
      <c r="B779" s="2"/>
      <c r="C779" s="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2"/>
      <c r="AS779" s="2"/>
    </row>
    <row r="780">
      <c r="A780" s="2"/>
      <c r="B780" s="2"/>
      <c r="C780" s="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2"/>
      <c r="AS780" s="2"/>
    </row>
    <row r="781">
      <c r="A781" s="2"/>
      <c r="B781" s="2"/>
      <c r="C781" s="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2"/>
      <c r="AS781" s="2"/>
    </row>
    <row r="782">
      <c r="A782" s="2"/>
      <c r="B782" s="2"/>
      <c r="C782" s="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2"/>
      <c r="AS782" s="2"/>
    </row>
    <row r="783">
      <c r="A783" s="2"/>
      <c r="B783" s="2"/>
      <c r="C783" s="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2"/>
      <c r="AS783" s="2"/>
    </row>
    <row r="784">
      <c r="A784" s="2"/>
      <c r="B784" s="2"/>
      <c r="C784" s="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2"/>
      <c r="AS784" s="2"/>
    </row>
    <row r="785">
      <c r="A785" s="2"/>
      <c r="B785" s="2"/>
      <c r="C785" s="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2"/>
      <c r="AS785" s="2"/>
    </row>
    <row r="786">
      <c r="A786" s="2"/>
      <c r="B786" s="2"/>
      <c r="C786" s="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2"/>
      <c r="AS786" s="2"/>
    </row>
    <row r="787">
      <c r="A787" s="2"/>
      <c r="B787" s="2"/>
      <c r="C787" s="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2"/>
      <c r="AS787" s="2"/>
    </row>
    <row r="788">
      <c r="A788" s="2"/>
      <c r="B788" s="2"/>
      <c r="C788" s="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2"/>
      <c r="AS788" s="2"/>
    </row>
    <row r="789">
      <c r="A789" s="2"/>
      <c r="B789" s="2"/>
      <c r="C789" s="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2"/>
      <c r="AS789" s="2"/>
    </row>
    <row r="790">
      <c r="A790" s="2"/>
      <c r="B790" s="2"/>
      <c r="C790" s="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2"/>
      <c r="AS790" s="2"/>
    </row>
    <row r="791">
      <c r="A791" s="2"/>
      <c r="B791" s="2"/>
      <c r="C791" s="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2"/>
      <c r="AS791" s="2"/>
    </row>
    <row r="792">
      <c r="A792" s="2"/>
      <c r="B792" s="2"/>
      <c r="C792" s="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2"/>
      <c r="AS792" s="2"/>
    </row>
    <row r="793">
      <c r="A793" s="2"/>
      <c r="B793" s="2"/>
      <c r="C793" s="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2"/>
      <c r="AS793" s="2"/>
    </row>
    <row r="794">
      <c r="A794" s="2"/>
      <c r="B794" s="2"/>
      <c r="C794" s="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2"/>
      <c r="AS794" s="2"/>
    </row>
    <row r="795">
      <c r="A795" s="2"/>
      <c r="B795" s="2"/>
      <c r="C795" s="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2"/>
      <c r="AS795" s="2"/>
    </row>
    <row r="796">
      <c r="A796" s="2"/>
      <c r="B796" s="2"/>
      <c r="C796" s="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2"/>
      <c r="AS796" s="2"/>
    </row>
    <row r="797">
      <c r="A797" s="2"/>
      <c r="B797" s="2"/>
      <c r="C797" s="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2"/>
      <c r="AS797" s="2"/>
    </row>
    <row r="798">
      <c r="A798" s="2"/>
      <c r="B798" s="2"/>
      <c r="C798" s="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2"/>
      <c r="AS798" s="2"/>
    </row>
    <row r="799">
      <c r="A799" s="2"/>
      <c r="B799" s="2"/>
      <c r="C799" s="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2"/>
      <c r="AS799" s="2"/>
    </row>
    <row r="800">
      <c r="A800" s="2"/>
      <c r="B800" s="2"/>
      <c r="C800" s="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2"/>
      <c r="AS800" s="2"/>
    </row>
    <row r="801">
      <c r="A801" s="2"/>
      <c r="B801" s="2"/>
      <c r="C801" s="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2"/>
      <c r="AS801" s="2"/>
    </row>
    <row r="802">
      <c r="A802" s="2"/>
      <c r="B802" s="2"/>
      <c r="C802" s="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2"/>
      <c r="AS802" s="2"/>
    </row>
    <row r="803">
      <c r="A803" s="2"/>
      <c r="B803" s="2"/>
      <c r="C803" s="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2"/>
      <c r="AS803" s="2"/>
    </row>
    <row r="804">
      <c r="A804" s="2"/>
      <c r="B804" s="2"/>
      <c r="C804" s="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2"/>
      <c r="AS804" s="2"/>
    </row>
    <row r="805">
      <c r="A805" s="2"/>
      <c r="B805" s="2"/>
      <c r="C805" s="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2"/>
      <c r="AS805" s="2"/>
    </row>
    <row r="806">
      <c r="A806" s="2"/>
      <c r="B806" s="2"/>
      <c r="C806" s="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2"/>
      <c r="AS806" s="2"/>
    </row>
    <row r="807">
      <c r="A807" s="2"/>
      <c r="B807" s="2"/>
      <c r="C807" s="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2"/>
      <c r="AS807" s="2"/>
    </row>
    <row r="808">
      <c r="A808" s="2"/>
      <c r="B808" s="2"/>
      <c r="C808" s="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2"/>
      <c r="AS808" s="2"/>
    </row>
    <row r="809">
      <c r="A809" s="2"/>
      <c r="B809" s="2"/>
      <c r="C809" s="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2"/>
      <c r="AS809" s="2"/>
    </row>
    <row r="810">
      <c r="A810" s="2"/>
      <c r="B810" s="2"/>
      <c r="C810" s="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2"/>
      <c r="AS810" s="2"/>
    </row>
    <row r="811">
      <c r="A811" s="2"/>
      <c r="B811" s="2"/>
      <c r="C811" s="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2"/>
      <c r="AS811" s="2"/>
    </row>
    <row r="812">
      <c r="A812" s="2"/>
      <c r="B812" s="2"/>
      <c r="C812" s="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2"/>
      <c r="AS812" s="2"/>
    </row>
    <row r="813">
      <c r="A813" s="2"/>
      <c r="B813" s="2"/>
      <c r="C813" s="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2"/>
      <c r="AS813" s="2"/>
    </row>
    <row r="814">
      <c r="A814" s="2"/>
      <c r="B814" s="2"/>
      <c r="C814" s="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2"/>
      <c r="AS814" s="2"/>
    </row>
    <row r="815">
      <c r="A815" s="2"/>
      <c r="B815" s="2"/>
      <c r="C815" s="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2"/>
      <c r="AS815" s="2"/>
    </row>
    <row r="816">
      <c r="A816" s="2"/>
      <c r="B816" s="2"/>
      <c r="C816" s="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2"/>
      <c r="AS816" s="2"/>
    </row>
    <row r="817">
      <c r="A817" s="2"/>
      <c r="B817" s="2"/>
      <c r="C817" s="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2"/>
      <c r="AS817" s="2"/>
    </row>
    <row r="818">
      <c r="A818" s="2"/>
      <c r="B818" s="2"/>
      <c r="C818" s="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2"/>
      <c r="AS818" s="2"/>
    </row>
    <row r="819">
      <c r="A819" s="2"/>
      <c r="B819" s="2"/>
      <c r="C819" s="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2"/>
      <c r="AS819" s="2"/>
    </row>
    <row r="820">
      <c r="A820" s="2"/>
      <c r="B820" s="2"/>
      <c r="C820" s="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2"/>
      <c r="AS820" s="2"/>
    </row>
    <row r="821">
      <c r="A821" s="2"/>
      <c r="B821" s="2"/>
      <c r="C821" s="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2"/>
      <c r="AS821" s="2"/>
    </row>
    <row r="822">
      <c r="A822" s="2"/>
      <c r="B822" s="2"/>
      <c r="C822" s="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2"/>
      <c r="AS822" s="2"/>
    </row>
    <row r="823">
      <c r="A823" s="2"/>
      <c r="B823" s="2"/>
      <c r="C823" s="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2"/>
      <c r="AS823" s="2"/>
    </row>
    <row r="824">
      <c r="A824" s="2"/>
      <c r="B824" s="2"/>
      <c r="C824" s="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2"/>
      <c r="AS824" s="2"/>
    </row>
    <row r="825">
      <c r="A825" s="2"/>
      <c r="B825" s="2"/>
      <c r="C825" s="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2"/>
      <c r="AS825" s="2"/>
    </row>
    <row r="826">
      <c r="A826" s="2"/>
      <c r="B826" s="2"/>
      <c r="C826" s="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2"/>
      <c r="AS826" s="2"/>
    </row>
    <row r="827">
      <c r="A827" s="2"/>
      <c r="B827" s="2"/>
      <c r="C827" s="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2"/>
      <c r="AS827" s="2"/>
    </row>
    <row r="828">
      <c r="A828" s="2"/>
      <c r="B828" s="2"/>
      <c r="C828" s="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2"/>
      <c r="AS828" s="2"/>
    </row>
    <row r="829">
      <c r="A829" s="2"/>
      <c r="B829" s="2"/>
      <c r="C829" s="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2"/>
      <c r="AS829" s="2"/>
    </row>
    <row r="830">
      <c r="A830" s="2"/>
      <c r="B830" s="2"/>
      <c r="C830" s="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2"/>
      <c r="AS830" s="2"/>
    </row>
    <row r="831">
      <c r="A831" s="2"/>
      <c r="B831" s="2"/>
      <c r="C831" s="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2"/>
      <c r="AS831" s="2"/>
    </row>
    <row r="832">
      <c r="A832" s="2"/>
      <c r="B832" s="2"/>
      <c r="C832" s="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2"/>
      <c r="AS832" s="2"/>
    </row>
    <row r="833">
      <c r="A833" s="2"/>
      <c r="B833" s="2"/>
      <c r="C833" s="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2"/>
      <c r="AS833" s="2"/>
    </row>
    <row r="834">
      <c r="A834" s="2"/>
      <c r="B834" s="2"/>
      <c r="C834" s="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2"/>
      <c r="AS834" s="2"/>
    </row>
    <row r="835">
      <c r="A835" s="2"/>
      <c r="B835" s="2"/>
      <c r="C835" s="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2"/>
      <c r="AS835" s="2"/>
    </row>
    <row r="836">
      <c r="A836" s="2"/>
      <c r="B836" s="2"/>
      <c r="C836" s="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2"/>
      <c r="AS836" s="2"/>
    </row>
    <row r="837">
      <c r="A837" s="2"/>
      <c r="B837" s="2"/>
      <c r="C837" s="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2"/>
      <c r="AS837" s="2"/>
    </row>
    <row r="838">
      <c r="A838" s="2"/>
      <c r="B838" s="2"/>
      <c r="C838" s="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2"/>
      <c r="AS838" s="2"/>
    </row>
    <row r="839">
      <c r="A839" s="2"/>
      <c r="B839" s="2"/>
      <c r="C839" s="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2"/>
      <c r="AS839" s="2"/>
    </row>
    <row r="840">
      <c r="A840" s="2"/>
      <c r="B840" s="2"/>
      <c r="C840" s="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2"/>
      <c r="AS840" s="2"/>
    </row>
    <row r="841">
      <c r="A841" s="2"/>
      <c r="B841" s="2"/>
      <c r="C841" s="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2"/>
      <c r="AS841" s="2"/>
    </row>
    <row r="842">
      <c r="A842" s="2"/>
      <c r="B842" s="2"/>
      <c r="C842" s="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2"/>
      <c r="AS842" s="2"/>
    </row>
    <row r="843">
      <c r="A843" s="2"/>
      <c r="B843" s="2"/>
      <c r="C843" s="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2"/>
      <c r="AS843" s="2"/>
    </row>
    <row r="844">
      <c r="A844" s="2"/>
      <c r="B844" s="2"/>
      <c r="C844" s="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2"/>
      <c r="AH844" s="122"/>
      <c r="AI844" s="122"/>
      <c r="AJ844" s="122"/>
      <c r="AK844" s="122"/>
      <c r="AL844" s="122"/>
      <c r="AM844" s="122"/>
      <c r="AN844" s="122"/>
      <c r="AO844" s="122"/>
      <c r="AP844" s="122"/>
      <c r="AQ844" s="122"/>
      <c r="AR844" s="2"/>
      <c r="AS844" s="2"/>
    </row>
    <row r="845">
      <c r="A845" s="2"/>
      <c r="B845" s="2"/>
      <c r="C845" s="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2"/>
      <c r="AH845" s="122"/>
      <c r="AI845" s="122"/>
      <c r="AJ845" s="122"/>
      <c r="AK845" s="122"/>
      <c r="AL845" s="122"/>
      <c r="AM845" s="122"/>
      <c r="AN845" s="122"/>
      <c r="AO845" s="122"/>
      <c r="AP845" s="122"/>
      <c r="AQ845" s="122"/>
      <c r="AR845" s="2"/>
      <c r="AS845" s="2"/>
    </row>
    <row r="846">
      <c r="A846" s="2"/>
      <c r="B846" s="2"/>
      <c r="C846" s="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2"/>
      <c r="AH846" s="122"/>
      <c r="AI846" s="122"/>
      <c r="AJ846" s="122"/>
      <c r="AK846" s="122"/>
      <c r="AL846" s="122"/>
      <c r="AM846" s="122"/>
      <c r="AN846" s="122"/>
      <c r="AO846" s="122"/>
      <c r="AP846" s="122"/>
      <c r="AQ846" s="122"/>
      <c r="AR846" s="2"/>
      <c r="AS846" s="2"/>
    </row>
    <row r="847">
      <c r="A847" s="2"/>
      <c r="B847" s="2"/>
      <c r="C847" s="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2"/>
      <c r="AH847" s="122"/>
      <c r="AI847" s="122"/>
      <c r="AJ847" s="122"/>
      <c r="AK847" s="122"/>
      <c r="AL847" s="122"/>
      <c r="AM847" s="122"/>
      <c r="AN847" s="122"/>
      <c r="AO847" s="122"/>
      <c r="AP847" s="122"/>
      <c r="AQ847" s="122"/>
      <c r="AR847" s="2"/>
      <c r="AS847" s="2"/>
    </row>
    <row r="848">
      <c r="A848" s="2"/>
      <c r="B848" s="2"/>
      <c r="C848" s="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2"/>
      <c r="AH848" s="122"/>
      <c r="AI848" s="122"/>
      <c r="AJ848" s="122"/>
      <c r="AK848" s="122"/>
      <c r="AL848" s="122"/>
      <c r="AM848" s="122"/>
      <c r="AN848" s="122"/>
      <c r="AO848" s="122"/>
      <c r="AP848" s="122"/>
      <c r="AQ848" s="122"/>
      <c r="AR848" s="2"/>
      <c r="AS848" s="2"/>
    </row>
    <row r="849">
      <c r="A849" s="2"/>
      <c r="B849" s="2"/>
      <c r="C849" s="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2"/>
      <c r="AH849" s="122"/>
      <c r="AI849" s="122"/>
      <c r="AJ849" s="122"/>
      <c r="AK849" s="122"/>
      <c r="AL849" s="122"/>
      <c r="AM849" s="122"/>
      <c r="AN849" s="122"/>
      <c r="AO849" s="122"/>
      <c r="AP849" s="122"/>
      <c r="AQ849" s="122"/>
      <c r="AR849" s="2"/>
      <c r="AS849" s="2"/>
    </row>
    <row r="850">
      <c r="A850" s="2"/>
      <c r="B850" s="2"/>
      <c r="C850" s="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2"/>
      <c r="AH850" s="122"/>
      <c r="AI850" s="122"/>
      <c r="AJ850" s="122"/>
      <c r="AK850" s="122"/>
      <c r="AL850" s="122"/>
      <c r="AM850" s="122"/>
      <c r="AN850" s="122"/>
      <c r="AO850" s="122"/>
      <c r="AP850" s="122"/>
      <c r="AQ850" s="122"/>
      <c r="AR850" s="2"/>
      <c r="AS850" s="2"/>
    </row>
    <row r="851">
      <c r="A851" s="2"/>
      <c r="B851" s="2"/>
      <c r="C851" s="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2"/>
      <c r="AH851" s="122"/>
      <c r="AI851" s="122"/>
      <c r="AJ851" s="122"/>
      <c r="AK851" s="122"/>
      <c r="AL851" s="122"/>
      <c r="AM851" s="122"/>
      <c r="AN851" s="122"/>
      <c r="AO851" s="122"/>
      <c r="AP851" s="122"/>
      <c r="AQ851" s="122"/>
      <c r="AR851" s="2"/>
      <c r="AS851" s="2"/>
    </row>
    <row r="852">
      <c r="A852" s="2"/>
      <c r="B852" s="2"/>
      <c r="C852" s="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2"/>
      <c r="AH852" s="122"/>
      <c r="AI852" s="122"/>
      <c r="AJ852" s="122"/>
      <c r="AK852" s="122"/>
      <c r="AL852" s="122"/>
      <c r="AM852" s="122"/>
      <c r="AN852" s="122"/>
      <c r="AO852" s="122"/>
      <c r="AP852" s="122"/>
      <c r="AQ852" s="122"/>
      <c r="AR852" s="2"/>
      <c r="AS852" s="2"/>
    </row>
    <row r="853">
      <c r="A853" s="2"/>
      <c r="B853" s="2"/>
      <c r="C853" s="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2"/>
      <c r="AH853" s="122"/>
      <c r="AI853" s="122"/>
      <c r="AJ853" s="122"/>
      <c r="AK853" s="122"/>
      <c r="AL853" s="122"/>
      <c r="AM853" s="122"/>
      <c r="AN853" s="122"/>
      <c r="AO853" s="122"/>
      <c r="AP853" s="122"/>
      <c r="AQ853" s="122"/>
      <c r="AR853" s="2"/>
      <c r="AS853" s="2"/>
    </row>
    <row r="854">
      <c r="A854" s="2"/>
      <c r="B854" s="2"/>
      <c r="C854" s="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2"/>
      <c r="AH854" s="122"/>
      <c r="AI854" s="122"/>
      <c r="AJ854" s="122"/>
      <c r="AK854" s="122"/>
      <c r="AL854" s="122"/>
      <c r="AM854" s="122"/>
      <c r="AN854" s="122"/>
      <c r="AO854" s="122"/>
      <c r="AP854" s="122"/>
      <c r="AQ854" s="122"/>
      <c r="AR854" s="2"/>
      <c r="AS854" s="2"/>
    </row>
    <row r="855">
      <c r="A855" s="2"/>
      <c r="B855" s="2"/>
      <c r="C855" s="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2"/>
      <c r="AS855" s="2"/>
    </row>
    <row r="856">
      <c r="A856" s="2"/>
      <c r="B856" s="2"/>
      <c r="C856" s="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2"/>
      <c r="AH856" s="122"/>
      <c r="AI856" s="122"/>
      <c r="AJ856" s="122"/>
      <c r="AK856" s="122"/>
      <c r="AL856" s="122"/>
      <c r="AM856" s="122"/>
      <c r="AN856" s="122"/>
      <c r="AO856" s="122"/>
      <c r="AP856" s="122"/>
      <c r="AQ856" s="122"/>
      <c r="AR856" s="2"/>
      <c r="AS856" s="2"/>
    </row>
    <row r="857">
      <c r="A857" s="2"/>
      <c r="B857" s="2"/>
      <c r="C857" s="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2"/>
      <c r="AH857" s="122"/>
      <c r="AI857" s="122"/>
      <c r="AJ857" s="122"/>
      <c r="AK857" s="122"/>
      <c r="AL857" s="122"/>
      <c r="AM857" s="122"/>
      <c r="AN857" s="122"/>
      <c r="AO857" s="122"/>
      <c r="AP857" s="122"/>
      <c r="AQ857" s="122"/>
      <c r="AR857" s="2"/>
      <c r="AS857" s="2"/>
    </row>
    <row r="858">
      <c r="A858" s="2"/>
      <c r="B858" s="2"/>
      <c r="C858" s="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2"/>
      <c r="AH858" s="122"/>
      <c r="AI858" s="122"/>
      <c r="AJ858" s="122"/>
      <c r="AK858" s="122"/>
      <c r="AL858" s="122"/>
      <c r="AM858" s="122"/>
      <c r="AN858" s="122"/>
      <c r="AO858" s="122"/>
      <c r="AP858" s="122"/>
      <c r="AQ858" s="122"/>
      <c r="AR858" s="2"/>
      <c r="AS858" s="2"/>
    </row>
    <row r="859">
      <c r="A859" s="2"/>
      <c r="B859" s="2"/>
      <c r="C859" s="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2"/>
      <c r="AH859" s="122"/>
      <c r="AI859" s="122"/>
      <c r="AJ859" s="122"/>
      <c r="AK859" s="122"/>
      <c r="AL859" s="122"/>
      <c r="AM859" s="122"/>
      <c r="AN859" s="122"/>
      <c r="AO859" s="122"/>
      <c r="AP859" s="122"/>
      <c r="AQ859" s="122"/>
      <c r="AR859" s="2"/>
      <c r="AS859" s="2"/>
    </row>
    <row r="860">
      <c r="A860" s="2"/>
      <c r="B860" s="2"/>
      <c r="C860" s="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2"/>
      <c r="AH860" s="122"/>
      <c r="AI860" s="122"/>
      <c r="AJ860" s="122"/>
      <c r="AK860" s="122"/>
      <c r="AL860" s="122"/>
      <c r="AM860" s="122"/>
      <c r="AN860" s="122"/>
      <c r="AO860" s="122"/>
      <c r="AP860" s="122"/>
      <c r="AQ860" s="122"/>
      <c r="AR860" s="2"/>
      <c r="AS860" s="2"/>
    </row>
    <row r="861">
      <c r="A861" s="2"/>
      <c r="B861" s="2"/>
      <c r="C861" s="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2"/>
      <c r="AH861" s="122"/>
      <c r="AI861" s="122"/>
      <c r="AJ861" s="122"/>
      <c r="AK861" s="122"/>
      <c r="AL861" s="122"/>
      <c r="AM861" s="122"/>
      <c r="AN861" s="122"/>
      <c r="AO861" s="122"/>
      <c r="AP861" s="122"/>
      <c r="AQ861" s="122"/>
      <c r="AR861" s="2"/>
      <c r="AS861" s="2"/>
    </row>
    <row r="862">
      <c r="A862" s="2"/>
      <c r="B862" s="2"/>
      <c r="C862" s="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2"/>
      <c r="AH862" s="122"/>
      <c r="AI862" s="122"/>
      <c r="AJ862" s="122"/>
      <c r="AK862" s="122"/>
      <c r="AL862" s="122"/>
      <c r="AM862" s="122"/>
      <c r="AN862" s="122"/>
      <c r="AO862" s="122"/>
      <c r="AP862" s="122"/>
      <c r="AQ862" s="122"/>
      <c r="AR862" s="2"/>
      <c r="AS862" s="2"/>
    </row>
    <row r="863">
      <c r="A863" s="2"/>
      <c r="B863" s="2"/>
      <c r="C863" s="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2"/>
      <c r="AH863" s="122"/>
      <c r="AI863" s="122"/>
      <c r="AJ863" s="122"/>
      <c r="AK863" s="122"/>
      <c r="AL863" s="122"/>
      <c r="AM863" s="122"/>
      <c r="AN863" s="122"/>
      <c r="AO863" s="122"/>
      <c r="AP863" s="122"/>
      <c r="AQ863" s="122"/>
      <c r="AR863" s="2"/>
      <c r="AS863" s="2"/>
    </row>
    <row r="864">
      <c r="A864" s="2"/>
      <c r="B864" s="2"/>
      <c r="C864" s="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2"/>
      <c r="AH864" s="122"/>
      <c r="AI864" s="122"/>
      <c r="AJ864" s="122"/>
      <c r="AK864" s="122"/>
      <c r="AL864" s="122"/>
      <c r="AM864" s="122"/>
      <c r="AN864" s="122"/>
      <c r="AO864" s="122"/>
      <c r="AP864" s="122"/>
      <c r="AQ864" s="122"/>
      <c r="AR864" s="2"/>
      <c r="AS864" s="2"/>
    </row>
    <row r="865">
      <c r="A865" s="2"/>
      <c r="B865" s="2"/>
      <c r="C865" s="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2"/>
      <c r="AH865" s="122"/>
      <c r="AI865" s="122"/>
      <c r="AJ865" s="122"/>
      <c r="AK865" s="122"/>
      <c r="AL865" s="122"/>
      <c r="AM865" s="122"/>
      <c r="AN865" s="122"/>
      <c r="AO865" s="122"/>
      <c r="AP865" s="122"/>
      <c r="AQ865" s="122"/>
      <c r="AR865" s="2"/>
      <c r="AS865" s="2"/>
    </row>
    <row r="866">
      <c r="A866" s="2"/>
      <c r="B866" s="2"/>
      <c r="C866" s="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2"/>
      <c r="AH866" s="122"/>
      <c r="AI866" s="122"/>
      <c r="AJ866" s="122"/>
      <c r="AK866" s="122"/>
      <c r="AL866" s="122"/>
      <c r="AM866" s="122"/>
      <c r="AN866" s="122"/>
      <c r="AO866" s="122"/>
      <c r="AP866" s="122"/>
      <c r="AQ866" s="122"/>
      <c r="AR866" s="2"/>
      <c r="AS866" s="2"/>
    </row>
    <row r="867">
      <c r="A867" s="2"/>
      <c r="B867" s="2"/>
      <c r="C867" s="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2"/>
      <c r="AK867" s="122"/>
      <c r="AL867" s="122"/>
      <c r="AM867" s="122"/>
      <c r="AN867" s="122"/>
      <c r="AO867" s="122"/>
      <c r="AP867" s="122"/>
      <c r="AQ867" s="122"/>
      <c r="AR867" s="2"/>
      <c r="AS867" s="2"/>
    </row>
    <row r="868">
      <c r="A868" s="2"/>
      <c r="B868" s="2"/>
      <c r="C868" s="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2"/>
      <c r="AH868" s="122"/>
      <c r="AI868" s="122"/>
      <c r="AJ868" s="122"/>
      <c r="AK868" s="122"/>
      <c r="AL868" s="122"/>
      <c r="AM868" s="122"/>
      <c r="AN868" s="122"/>
      <c r="AO868" s="122"/>
      <c r="AP868" s="122"/>
      <c r="AQ868" s="122"/>
      <c r="AR868" s="2"/>
      <c r="AS868" s="2"/>
    </row>
    <row r="869">
      <c r="A869" s="2"/>
      <c r="B869" s="2"/>
      <c r="C869" s="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2"/>
      <c r="AH869" s="122"/>
      <c r="AI869" s="122"/>
      <c r="AJ869" s="122"/>
      <c r="AK869" s="122"/>
      <c r="AL869" s="122"/>
      <c r="AM869" s="122"/>
      <c r="AN869" s="122"/>
      <c r="AO869" s="122"/>
      <c r="AP869" s="122"/>
      <c r="AQ869" s="122"/>
      <c r="AR869" s="2"/>
      <c r="AS869" s="2"/>
    </row>
    <row r="870">
      <c r="A870" s="2"/>
      <c r="B870" s="2"/>
      <c r="C870" s="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2"/>
      <c r="AH870" s="122"/>
      <c r="AI870" s="122"/>
      <c r="AJ870" s="122"/>
      <c r="AK870" s="122"/>
      <c r="AL870" s="122"/>
      <c r="AM870" s="122"/>
      <c r="AN870" s="122"/>
      <c r="AO870" s="122"/>
      <c r="AP870" s="122"/>
      <c r="AQ870" s="122"/>
      <c r="AR870" s="2"/>
      <c r="AS870" s="2"/>
    </row>
    <row r="871">
      <c r="A871" s="2"/>
      <c r="B871" s="2"/>
      <c r="C871" s="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2"/>
      <c r="AS871" s="2"/>
    </row>
    <row r="872">
      <c r="A872" s="2"/>
      <c r="B872" s="2"/>
      <c r="C872" s="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2"/>
      <c r="AS872" s="2"/>
    </row>
    <row r="873">
      <c r="A873" s="2"/>
      <c r="B873" s="2"/>
      <c r="C873" s="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2"/>
      <c r="AS873" s="2"/>
    </row>
    <row r="874">
      <c r="A874" s="2"/>
      <c r="B874" s="2"/>
      <c r="C874" s="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2"/>
      <c r="AH874" s="122"/>
      <c r="AI874" s="122"/>
      <c r="AJ874" s="122"/>
      <c r="AK874" s="122"/>
      <c r="AL874" s="122"/>
      <c r="AM874" s="122"/>
      <c r="AN874" s="122"/>
      <c r="AO874" s="122"/>
      <c r="AP874" s="122"/>
      <c r="AQ874" s="122"/>
      <c r="AR874" s="2"/>
      <c r="AS874" s="2"/>
    </row>
    <row r="875">
      <c r="A875" s="2"/>
      <c r="B875" s="2"/>
      <c r="C875" s="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2"/>
      <c r="AK875" s="122"/>
      <c r="AL875" s="122"/>
      <c r="AM875" s="122"/>
      <c r="AN875" s="122"/>
      <c r="AO875" s="122"/>
      <c r="AP875" s="122"/>
      <c r="AQ875" s="122"/>
      <c r="AR875" s="2"/>
      <c r="AS875" s="2"/>
    </row>
    <row r="876">
      <c r="A876" s="2"/>
      <c r="B876" s="2"/>
      <c r="C876" s="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2"/>
      <c r="AH876" s="122"/>
      <c r="AI876" s="122"/>
      <c r="AJ876" s="122"/>
      <c r="AK876" s="122"/>
      <c r="AL876" s="122"/>
      <c r="AM876" s="122"/>
      <c r="AN876" s="122"/>
      <c r="AO876" s="122"/>
      <c r="AP876" s="122"/>
      <c r="AQ876" s="122"/>
      <c r="AR876" s="2"/>
      <c r="AS876" s="2"/>
    </row>
    <row r="877">
      <c r="A877" s="2"/>
      <c r="B877" s="2"/>
      <c r="C877" s="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2"/>
      <c r="AH877" s="122"/>
      <c r="AI877" s="122"/>
      <c r="AJ877" s="122"/>
      <c r="AK877" s="122"/>
      <c r="AL877" s="122"/>
      <c r="AM877" s="122"/>
      <c r="AN877" s="122"/>
      <c r="AO877" s="122"/>
      <c r="AP877" s="122"/>
      <c r="AQ877" s="122"/>
      <c r="AR877" s="2"/>
      <c r="AS877" s="2"/>
    </row>
    <row r="878">
      <c r="A878" s="2"/>
      <c r="B878" s="2"/>
      <c r="C878" s="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2"/>
      <c r="AH878" s="122"/>
      <c r="AI878" s="122"/>
      <c r="AJ878" s="122"/>
      <c r="AK878" s="122"/>
      <c r="AL878" s="122"/>
      <c r="AM878" s="122"/>
      <c r="AN878" s="122"/>
      <c r="AO878" s="122"/>
      <c r="AP878" s="122"/>
      <c r="AQ878" s="122"/>
      <c r="AR878" s="2"/>
      <c r="AS878" s="2"/>
    </row>
    <row r="879">
      <c r="A879" s="2"/>
      <c r="B879" s="2"/>
      <c r="C879" s="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2"/>
      <c r="AH879" s="122"/>
      <c r="AI879" s="122"/>
      <c r="AJ879" s="122"/>
      <c r="AK879" s="122"/>
      <c r="AL879" s="122"/>
      <c r="AM879" s="122"/>
      <c r="AN879" s="122"/>
      <c r="AO879" s="122"/>
      <c r="AP879" s="122"/>
      <c r="AQ879" s="122"/>
      <c r="AR879" s="2"/>
      <c r="AS879" s="2"/>
    </row>
    <row r="880">
      <c r="A880" s="2"/>
      <c r="B880" s="2"/>
      <c r="C880" s="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2"/>
      <c r="AH880" s="122"/>
      <c r="AI880" s="122"/>
      <c r="AJ880" s="122"/>
      <c r="AK880" s="122"/>
      <c r="AL880" s="122"/>
      <c r="AM880" s="122"/>
      <c r="AN880" s="122"/>
      <c r="AO880" s="122"/>
      <c r="AP880" s="122"/>
      <c r="AQ880" s="122"/>
      <c r="AR880" s="2"/>
      <c r="AS880" s="2"/>
    </row>
    <row r="881">
      <c r="A881" s="2"/>
      <c r="B881" s="2"/>
      <c r="C881" s="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2"/>
      <c r="AH881" s="122"/>
      <c r="AI881" s="122"/>
      <c r="AJ881" s="122"/>
      <c r="AK881" s="122"/>
      <c r="AL881" s="122"/>
      <c r="AM881" s="122"/>
      <c r="AN881" s="122"/>
      <c r="AO881" s="122"/>
      <c r="AP881" s="122"/>
      <c r="AQ881" s="122"/>
      <c r="AR881" s="2"/>
      <c r="AS881" s="2"/>
    </row>
    <row r="882">
      <c r="A882" s="2"/>
      <c r="B882" s="2"/>
      <c r="C882" s="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2"/>
      <c r="AH882" s="122"/>
      <c r="AI882" s="122"/>
      <c r="AJ882" s="122"/>
      <c r="AK882" s="122"/>
      <c r="AL882" s="122"/>
      <c r="AM882" s="122"/>
      <c r="AN882" s="122"/>
      <c r="AO882" s="122"/>
      <c r="AP882" s="122"/>
      <c r="AQ882" s="122"/>
      <c r="AR882" s="2"/>
      <c r="AS882" s="2"/>
    </row>
    <row r="883">
      <c r="A883" s="2"/>
      <c r="B883" s="2"/>
      <c r="C883" s="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2"/>
      <c r="AH883" s="122"/>
      <c r="AI883" s="122"/>
      <c r="AJ883" s="122"/>
      <c r="AK883" s="122"/>
      <c r="AL883" s="122"/>
      <c r="AM883" s="122"/>
      <c r="AN883" s="122"/>
      <c r="AO883" s="122"/>
      <c r="AP883" s="122"/>
      <c r="AQ883" s="122"/>
      <c r="AR883" s="2"/>
      <c r="AS883" s="2"/>
    </row>
    <row r="884">
      <c r="A884" s="2"/>
      <c r="B884" s="2"/>
      <c r="C884" s="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2"/>
      <c r="AH884" s="122"/>
      <c r="AI884" s="122"/>
      <c r="AJ884" s="122"/>
      <c r="AK884" s="122"/>
      <c r="AL884" s="122"/>
      <c r="AM884" s="122"/>
      <c r="AN884" s="122"/>
      <c r="AO884" s="122"/>
      <c r="AP884" s="122"/>
      <c r="AQ884" s="122"/>
      <c r="AR884" s="2"/>
      <c r="AS884" s="2"/>
    </row>
    <row r="885">
      <c r="A885" s="2"/>
      <c r="B885" s="2"/>
      <c r="C885" s="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2"/>
      <c r="AH885" s="122"/>
      <c r="AI885" s="122"/>
      <c r="AJ885" s="122"/>
      <c r="AK885" s="122"/>
      <c r="AL885" s="122"/>
      <c r="AM885" s="122"/>
      <c r="AN885" s="122"/>
      <c r="AO885" s="122"/>
      <c r="AP885" s="122"/>
      <c r="AQ885" s="122"/>
      <c r="AR885" s="2"/>
      <c r="AS885" s="2"/>
    </row>
    <row r="886">
      <c r="A886" s="2"/>
      <c r="B886" s="2"/>
      <c r="C886" s="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2"/>
      <c r="AH886" s="122"/>
      <c r="AI886" s="122"/>
      <c r="AJ886" s="122"/>
      <c r="AK886" s="122"/>
      <c r="AL886" s="122"/>
      <c r="AM886" s="122"/>
      <c r="AN886" s="122"/>
      <c r="AO886" s="122"/>
      <c r="AP886" s="122"/>
      <c r="AQ886" s="122"/>
      <c r="AR886" s="2"/>
      <c r="AS886" s="2"/>
    </row>
    <row r="887">
      <c r="A887" s="2"/>
      <c r="B887" s="2"/>
      <c r="C887" s="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2"/>
      <c r="AS887" s="2"/>
    </row>
    <row r="888">
      <c r="A888" s="2"/>
      <c r="B888" s="2"/>
      <c r="C888" s="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2"/>
      <c r="AH888" s="122"/>
      <c r="AI888" s="122"/>
      <c r="AJ888" s="122"/>
      <c r="AK888" s="122"/>
      <c r="AL888" s="122"/>
      <c r="AM888" s="122"/>
      <c r="AN888" s="122"/>
      <c r="AO888" s="122"/>
      <c r="AP888" s="122"/>
      <c r="AQ888" s="122"/>
      <c r="AR888" s="2"/>
      <c r="AS888" s="2"/>
    </row>
    <row r="889">
      <c r="A889" s="2"/>
      <c r="B889" s="2"/>
      <c r="C889" s="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2"/>
      <c r="AH889" s="122"/>
      <c r="AI889" s="122"/>
      <c r="AJ889" s="122"/>
      <c r="AK889" s="122"/>
      <c r="AL889" s="122"/>
      <c r="AM889" s="122"/>
      <c r="AN889" s="122"/>
      <c r="AO889" s="122"/>
      <c r="AP889" s="122"/>
      <c r="AQ889" s="122"/>
      <c r="AR889" s="2"/>
      <c r="AS889" s="2"/>
    </row>
    <row r="890">
      <c r="A890" s="2"/>
      <c r="B890" s="2"/>
      <c r="C890" s="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2"/>
      <c r="AH890" s="122"/>
      <c r="AI890" s="122"/>
      <c r="AJ890" s="122"/>
      <c r="AK890" s="122"/>
      <c r="AL890" s="122"/>
      <c r="AM890" s="122"/>
      <c r="AN890" s="122"/>
      <c r="AO890" s="122"/>
      <c r="AP890" s="122"/>
      <c r="AQ890" s="122"/>
      <c r="AR890" s="2"/>
      <c r="AS890" s="2"/>
    </row>
    <row r="891">
      <c r="A891" s="2"/>
      <c r="B891" s="2"/>
      <c r="C891" s="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2"/>
      <c r="AH891" s="122"/>
      <c r="AI891" s="122"/>
      <c r="AJ891" s="122"/>
      <c r="AK891" s="122"/>
      <c r="AL891" s="122"/>
      <c r="AM891" s="122"/>
      <c r="AN891" s="122"/>
      <c r="AO891" s="122"/>
      <c r="AP891" s="122"/>
      <c r="AQ891" s="122"/>
      <c r="AR891" s="2"/>
      <c r="AS891" s="2"/>
    </row>
    <row r="892">
      <c r="A892" s="2"/>
      <c r="B892" s="2"/>
      <c r="C892" s="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2"/>
      <c r="AH892" s="122"/>
      <c r="AI892" s="122"/>
      <c r="AJ892" s="122"/>
      <c r="AK892" s="122"/>
      <c r="AL892" s="122"/>
      <c r="AM892" s="122"/>
      <c r="AN892" s="122"/>
      <c r="AO892" s="122"/>
      <c r="AP892" s="122"/>
      <c r="AQ892" s="122"/>
      <c r="AR892" s="2"/>
      <c r="AS892" s="2"/>
    </row>
    <row r="893">
      <c r="A893" s="2"/>
      <c r="B893" s="2"/>
      <c r="C893" s="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2"/>
      <c r="AH893" s="122"/>
      <c r="AI893" s="122"/>
      <c r="AJ893" s="122"/>
      <c r="AK893" s="122"/>
      <c r="AL893" s="122"/>
      <c r="AM893" s="122"/>
      <c r="AN893" s="122"/>
      <c r="AO893" s="122"/>
      <c r="AP893" s="122"/>
      <c r="AQ893" s="122"/>
      <c r="AR893" s="2"/>
      <c r="AS893" s="2"/>
    </row>
    <row r="894">
      <c r="A894" s="2"/>
      <c r="B894" s="2"/>
      <c r="C894" s="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2"/>
      <c r="AH894" s="122"/>
      <c r="AI894" s="122"/>
      <c r="AJ894" s="122"/>
      <c r="AK894" s="122"/>
      <c r="AL894" s="122"/>
      <c r="AM894" s="122"/>
      <c r="AN894" s="122"/>
      <c r="AO894" s="122"/>
      <c r="AP894" s="122"/>
      <c r="AQ894" s="122"/>
      <c r="AR894" s="2"/>
      <c r="AS894" s="2"/>
    </row>
    <row r="895">
      <c r="A895" s="2"/>
      <c r="B895" s="2"/>
      <c r="C895" s="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2"/>
      <c r="AH895" s="122"/>
      <c r="AI895" s="122"/>
      <c r="AJ895" s="122"/>
      <c r="AK895" s="122"/>
      <c r="AL895" s="122"/>
      <c r="AM895" s="122"/>
      <c r="AN895" s="122"/>
      <c r="AO895" s="122"/>
      <c r="AP895" s="122"/>
      <c r="AQ895" s="122"/>
      <c r="AR895" s="2"/>
      <c r="AS895" s="2"/>
    </row>
    <row r="896">
      <c r="A896" s="2"/>
      <c r="B896" s="2"/>
      <c r="C896" s="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2"/>
      <c r="AH896" s="122"/>
      <c r="AI896" s="122"/>
      <c r="AJ896" s="122"/>
      <c r="AK896" s="122"/>
      <c r="AL896" s="122"/>
      <c r="AM896" s="122"/>
      <c r="AN896" s="122"/>
      <c r="AO896" s="122"/>
      <c r="AP896" s="122"/>
      <c r="AQ896" s="122"/>
      <c r="AR896" s="2"/>
      <c r="AS896" s="2"/>
    </row>
    <row r="897">
      <c r="A897" s="2"/>
      <c r="B897" s="2"/>
      <c r="C897" s="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2"/>
      <c r="AH897" s="122"/>
      <c r="AI897" s="122"/>
      <c r="AJ897" s="122"/>
      <c r="AK897" s="122"/>
      <c r="AL897" s="122"/>
      <c r="AM897" s="122"/>
      <c r="AN897" s="122"/>
      <c r="AO897" s="122"/>
      <c r="AP897" s="122"/>
      <c r="AQ897" s="122"/>
      <c r="AR897" s="2"/>
      <c r="AS897" s="2"/>
    </row>
    <row r="898">
      <c r="A898" s="2"/>
      <c r="B898" s="2"/>
      <c r="C898" s="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2"/>
      <c r="AH898" s="122"/>
      <c r="AI898" s="122"/>
      <c r="AJ898" s="122"/>
      <c r="AK898" s="122"/>
      <c r="AL898" s="122"/>
      <c r="AM898" s="122"/>
      <c r="AN898" s="122"/>
      <c r="AO898" s="122"/>
      <c r="AP898" s="122"/>
      <c r="AQ898" s="122"/>
      <c r="AR898" s="2"/>
      <c r="AS898" s="2"/>
    </row>
    <row r="899">
      <c r="A899" s="2"/>
      <c r="B899" s="2"/>
      <c r="C899" s="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2"/>
      <c r="AH899" s="122"/>
      <c r="AI899" s="122"/>
      <c r="AJ899" s="122"/>
      <c r="AK899" s="122"/>
      <c r="AL899" s="122"/>
      <c r="AM899" s="122"/>
      <c r="AN899" s="122"/>
      <c r="AO899" s="122"/>
      <c r="AP899" s="122"/>
      <c r="AQ899" s="122"/>
      <c r="AR899" s="2"/>
      <c r="AS899" s="2"/>
    </row>
    <row r="900">
      <c r="A900" s="2"/>
      <c r="B900" s="2"/>
      <c r="C900" s="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2"/>
      <c r="AH900" s="122"/>
      <c r="AI900" s="122"/>
      <c r="AJ900" s="122"/>
      <c r="AK900" s="122"/>
      <c r="AL900" s="122"/>
      <c r="AM900" s="122"/>
      <c r="AN900" s="122"/>
      <c r="AO900" s="122"/>
      <c r="AP900" s="122"/>
      <c r="AQ900" s="122"/>
      <c r="AR900" s="2"/>
      <c r="AS900" s="2"/>
    </row>
    <row r="901">
      <c r="A901" s="2"/>
      <c r="B901" s="2"/>
      <c r="C901" s="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2"/>
      <c r="AH901" s="122"/>
      <c r="AI901" s="122"/>
      <c r="AJ901" s="122"/>
      <c r="AK901" s="122"/>
      <c r="AL901" s="122"/>
      <c r="AM901" s="122"/>
      <c r="AN901" s="122"/>
      <c r="AO901" s="122"/>
      <c r="AP901" s="122"/>
      <c r="AQ901" s="122"/>
      <c r="AR901" s="2"/>
      <c r="AS901" s="2"/>
    </row>
    <row r="902">
      <c r="A902" s="2"/>
      <c r="B902" s="2"/>
      <c r="C902" s="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2"/>
      <c r="AH902" s="122"/>
      <c r="AI902" s="122"/>
      <c r="AJ902" s="122"/>
      <c r="AK902" s="122"/>
      <c r="AL902" s="122"/>
      <c r="AM902" s="122"/>
      <c r="AN902" s="122"/>
      <c r="AO902" s="122"/>
      <c r="AP902" s="122"/>
      <c r="AQ902" s="122"/>
      <c r="AR902" s="2"/>
      <c r="AS902" s="2"/>
    </row>
    <row r="903">
      <c r="A903" s="2"/>
      <c r="B903" s="2"/>
      <c r="C903" s="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2"/>
      <c r="AS903" s="2"/>
    </row>
    <row r="904">
      <c r="A904" s="2"/>
      <c r="B904" s="2"/>
      <c r="C904" s="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2"/>
      <c r="AH904" s="122"/>
      <c r="AI904" s="122"/>
      <c r="AJ904" s="122"/>
      <c r="AK904" s="122"/>
      <c r="AL904" s="122"/>
      <c r="AM904" s="122"/>
      <c r="AN904" s="122"/>
      <c r="AO904" s="122"/>
      <c r="AP904" s="122"/>
      <c r="AQ904" s="122"/>
      <c r="AR904" s="2"/>
      <c r="AS904" s="2"/>
    </row>
    <row r="905">
      <c r="A905" s="2"/>
      <c r="B905" s="2"/>
      <c r="C905" s="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2"/>
      <c r="AH905" s="122"/>
      <c r="AI905" s="122"/>
      <c r="AJ905" s="122"/>
      <c r="AK905" s="122"/>
      <c r="AL905" s="122"/>
      <c r="AM905" s="122"/>
      <c r="AN905" s="122"/>
      <c r="AO905" s="122"/>
      <c r="AP905" s="122"/>
      <c r="AQ905" s="122"/>
      <c r="AR905" s="2"/>
      <c r="AS905" s="2"/>
    </row>
    <row r="906">
      <c r="A906" s="2"/>
      <c r="B906" s="2"/>
      <c r="C906" s="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2"/>
      <c r="AH906" s="122"/>
      <c r="AI906" s="122"/>
      <c r="AJ906" s="122"/>
      <c r="AK906" s="122"/>
      <c r="AL906" s="122"/>
      <c r="AM906" s="122"/>
      <c r="AN906" s="122"/>
      <c r="AO906" s="122"/>
      <c r="AP906" s="122"/>
      <c r="AQ906" s="122"/>
      <c r="AR906" s="2"/>
      <c r="AS906" s="2"/>
    </row>
    <row r="907">
      <c r="A907" s="2"/>
      <c r="B907" s="2"/>
      <c r="C907" s="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2"/>
      <c r="AK907" s="122"/>
      <c r="AL907" s="122"/>
      <c r="AM907" s="122"/>
      <c r="AN907" s="122"/>
      <c r="AO907" s="122"/>
      <c r="AP907" s="122"/>
      <c r="AQ907" s="122"/>
      <c r="AR907" s="2"/>
      <c r="AS907" s="2"/>
    </row>
    <row r="908">
      <c r="A908" s="2"/>
      <c r="B908" s="2"/>
      <c r="C908" s="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2"/>
      <c r="AH908" s="122"/>
      <c r="AI908" s="122"/>
      <c r="AJ908" s="122"/>
      <c r="AK908" s="122"/>
      <c r="AL908" s="122"/>
      <c r="AM908" s="122"/>
      <c r="AN908" s="122"/>
      <c r="AO908" s="122"/>
      <c r="AP908" s="122"/>
      <c r="AQ908" s="122"/>
      <c r="AR908" s="2"/>
      <c r="AS908" s="2"/>
    </row>
    <row r="909">
      <c r="A909" s="2"/>
      <c r="B909" s="2"/>
      <c r="C909" s="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2"/>
      <c r="AH909" s="122"/>
      <c r="AI909" s="122"/>
      <c r="AJ909" s="122"/>
      <c r="AK909" s="122"/>
      <c r="AL909" s="122"/>
      <c r="AM909" s="122"/>
      <c r="AN909" s="122"/>
      <c r="AO909" s="122"/>
      <c r="AP909" s="122"/>
      <c r="AQ909" s="122"/>
      <c r="AR909" s="2"/>
      <c r="AS909" s="2"/>
    </row>
    <row r="910">
      <c r="A910" s="2"/>
      <c r="B910" s="2"/>
      <c r="C910" s="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2"/>
      <c r="AH910" s="122"/>
      <c r="AI910" s="122"/>
      <c r="AJ910" s="122"/>
      <c r="AK910" s="122"/>
      <c r="AL910" s="122"/>
      <c r="AM910" s="122"/>
      <c r="AN910" s="122"/>
      <c r="AO910" s="122"/>
      <c r="AP910" s="122"/>
      <c r="AQ910" s="122"/>
      <c r="AR910" s="2"/>
      <c r="AS910" s="2"/>
    </row>
    <row r="911">
      <c r="A911" s="2"/>
      <c r="B911" s="2"/>
      <c r="C911" s="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2"/>
      <c r="AK911" s="122"/>
      <c r="AL911" s="122"/>
      <c r="AM911" s="122"/>
      <c r="AN911" s="122"/>
      <c r="AO911" s="122"/>
      <c r="AP911" s="122"/>
      <c r="AQ911" s="122"/>
      <c r="AR911" s="2"/>
      <c r="AS911" s="2"/>
    </row>
    <row r="912">
      <c r="A912" s="2"/>
      <c r="B912" s="2"/>
      <c r="C912" s="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2"/>
      <c r="AH912" s="122"/>
      <c r="AI912" s="122"/>
      <c r="AJ912" s="122"/>
      <c r="AK912" s="122"/>
      <c r="AL912" s="122"/>
      <c r="AM912" s="122"/>
      <c r="AN912" s="122"/>
      <c r="AO912" s="122"/>
      <c r="AP912" s="122"/>
      <c r="AQ912" s="122"/>
      <c r="AR912" s="2"/>
      <c r="AS912" s="2"/>
    </row>
    <row r="913">
      <c r="A913" s="2"/>
      <c r="B913" s="2"/>
      <c r="C913" s="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2"/>
      <c r="AH913" s="122"/>
      <c r="AI913" s="122"/>
      <c r="AJ913" s="122"/>
      <c r="AK913" s="122"/>
      <c r="AL913" s="122"/>
      <c r="AM913" s="122"/>
      <c r="AN913" s="122"/>
      <c r="AO913" s="122"/>
      <c r="AP913" s="122"/>
      <c r="AQ913" s="122"/>
      <c r="AR913" s="2"/>
      <c r="AS913" s="2"/>
    </row>
    <row r="914">
      <c r="A914" s="2"/>
      <c r="B914" s="2"/>
      <c r="C914" s="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2"/>
      <c r="AH914" s="122"/>
      <c r="AI914" s="122"/>
      <c r="AJ914" s="122"/>
      <c r="AK914" s="122"/>
      <c r="AL914" s="122"/>
      <c r="AM914" s="122"/>
      <c r="AN914" s="122"/>
      <c r="AO914" s="122"/>
      <c r="AP914" s="122"/>
      <c r="AQ914" s="122"/>
      <c r="AR914" s="2"/>
      <c r="AS914" s="2"/>
    </row>
    <row r="915">
      <c r="A915" s="2"/>
      <c r="B915" s="2"/>
      <c r="C915" s="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2"/>
      <c r="AK915" s="122"/>
      <c r="AL915" s="122"/>
      <c r="AM915" s="122"/>
      <c r="AN915" s="122"/>
      <c r="AO915" s="122"/>
      <c r="AP915" s="122"/>
      <c r="AQ915" s="122"/>
      <c r="AR915" s="2"/>
      <c r="AS915" s="2"/>
    </row>
    <row r="916">
      <c r="A916" s="2"/>
      <c r="B916" s="2"/>
      <c r="C916" s="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2"/>
      <c r="AH916" s="122"/>
      <c r="AI916" s="122"/>
      <c r="AJ916" s="122"/>
      <c r="AK916" s="122"/>
      <c r="AL916" s="122"/>
      <c r="AM916" s="122"/>
      <c r="AN916" s="122"/>
      <c r="AO916" s="122"/>
      <c r="AP916" s="122"/>
      <c r="AQ916" s="122"/>
      <c r="AR916" s="2"/>
      <c r="AS916" s="2"/>
    </row>
    <row r="917">
      <c r="A917" s="2"/>
      <c r="B917" s="2"/>
      <c r="C917" s="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2"/>
      <c r="AH917" s="122"/>
      <c r="AI917" s="122"/>
      <c r="AJ917" s="122"/>
      <c r="AK917" s="122"/>
      <c r="AL917" s="122"/>
      <c r="AM917" s="122"/>
      <c r="AN917" s="122"/>
      <c r="AO917" s="122"/>
      <c r="AP917" s="122"/>
      <c r="AQ917" s="122"/>
      <c r="AR917" s="2"/>
      <c r="AS917" s="2"/>
    </row>
    <row r="918">
      <c r="A918" s="2"/>
      <c r="B918" s="2"/>
      <c r="C918" s="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2"/>
      <c r="AH918" s="122"/>
      <c r="AI918" s="122"/>
      <c r="AJ918" s="122"/>
      <c r="AK918" s="122"/>
      <c r="AL918" s="122"/>
      <c r="AM918" s="122"/>
      <c r="AN918" s="122"/>
      <c r="AO918" s="122"/>
      <c r="AP918" s="122"/>
      <c r="AQ918" s="122"/>
      <c r="AR918" s="2"/>
      <c r="AS918" s="2"/>
    </row>
    <row r="919">
      <c r="A919" s="2"/>
      <c r="B919" s="2"/>
      <c r="C919" s="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2"/>
      <c r="AS919" s="2"/>
    </row>
    <row r="920">
      <c r="A920" s="2"/>
      <c r="B920" s="2"/>
      <c r="C920" s="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2"/>
      <c r="AH920" s="122"/>
      <c r="AI920" s="122"/>
      <c r="AJ920" s="122"/>
      <c r="AK920" s="122"/>
      <c r="AL920" s="122"/>
      <c r="AM920" s="122"/>
      <c r="AN920" s="122"/>
      <c r="AO920" s="122"/>
      <c r="AP920" s="122"/>
      <c r="AQ920" s="122"/>
      <c r="AR920" s="2"/>
      <c r="AS920" s="2"/>
    </row>
    <row r="921">
      <c r="A921" s="2"/>
      <c r="B921" s="2"/>
      <c r="C921" s="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2"/>
      <c r="AH921" s="122"/>
      <c r="AI921" s="122"/>
      <c r="AJ921" s="122"/>
      <c r="AK921" s="122"/>
      <c r="AL921" s="122"/>
      <c r="AM921" s="122"/>
      <c r="AN921" s="122"/>
      <c r="AO921" s="122"/>
      <c r="AP921" s="122"/>
      <c r="AQ921" s="122"/>
      <c r="AR921" s="2"/>
      <c r="AS921" s="2"/>
    </row>
    <row r="922">
      <c r="A922" s="2"/>
      <c r="B922" s="2"/>
      <c r="C922" s="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2"/>
      <c r="AH922" s="122"/>
      <c r="AI922" s="122"/>
      <c r="AJ922" s="122"/>
      <c r="AK922" s="122"/>
      <c r="AL922" s="122"/>
      <c r="AM922" s="122"/>
      <c r="AN922" s="122"/>
      <c r="AO922" s="122"/>
      <c r="AP922" s="122"/>
      <c r="AQ922" s="122"/>
      <c r="AR922" s="2"/>
      <c r="AS922" s="2"/>
    </row>
    <row r="923">
      <c r="A923" s="2"/>
      <c r="B923" s="2"/>
      <c r="C923" s="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2"/>
      <c r="AH923" s="122"/>
      <c r="AI923" s="122"/>
      <c r="AJ923" s="122"/>
      <c r="AK923" s="122"/>
      <c r="AL923" s="122"/>
      <c r="AM923" s="122"/>
      <c r="AN923" s="122"/>
      <c r="AO923" s="122"/>
      <c r="AP923" s="122"/>
      <c r="AQ923" s="122"/>
      <c r="AR923" s="2"/>
      <c r="AS923" s="2"/>
    </row>
    <row r="924">
      <c r="A924" s="2"/>
      <c r="B924" s="2"/>
      <c r="C924" s="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2"/>
      <c r="AH924" s="122"/>
      <c r="AI924" s="122"/>
      <c r="AJ924" s="122"/>
      <c r="AK924" s="122"/>
      <c r="AL924" s="122"/>
      <c r="AM924" s="122"/>
      <c r="AN924" s="122"/>
      <c r="AO924" s="122"/>
      <c r="AP924" s="122"/>
      <c r="AQ924" s="122"/>
      <c r="AR924" s="2"/>
      <c r="AS924" s="2"/>
    </row>
    <row r="925">
      <c r="A925" s="2"/>
      <c r="B925" s="2"/>
      <c r="C925" s="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2"/>
      <c r="AH925" s="122"/>
      <c r="AI925" s="122"/>
      <c r="AJ925" s="122"/>
      <c r="AK925" s="122"/>
      <c r="AL925" s="122"/>
      <c r="AM925" s="122"/>
      <c r="AN925" s="122"/>
      <c r="AO925" s="122"/>
      <c r="AP925" s="122"/>
      <c r="AQ925" s="122"/>
      <c r="AR925" s="2"/>
      <c r="AS925" s="2"/>
    </row>
    <row r="926">
      <c r="A926" s="2"/>
      <c r="B926" s="2"/>
      <c r="C926" s="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2"/>
      <c r="AH926" s="122"/>
      <c r="AI926" s="122"/>
      <c r="AJ926" s="122"/>
      <c r="AK926" s="122"/>
      <c r="AL926" s="122"/>
      <c r="AM926" s="122"/>
      <c r="AN926" s="122"/>
      <c r="AO926" s="122"/>
      <c r="AP926" s="122"/>
      <c r="AQ926" s="122"/>
      <c r="AR926" s="2"/>
      <c r="AS926" s="2"/>
    </row>
    <row r="927">
      <c r="A927" s="2"/>
      <c r="B927" s="2"/>
      <c r="C927" s="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2"/>
      <c r="AH927" s="122"/>
      <c r="AI927" s="122"/>
      <c r="AJ927" s="122"/>
      <c r="AK927" s="122"/>
      <c r="AL927" s="122"/>
      <c r="AM927" s="122"/>
      <c r="AN927" s="122"/>
      <c r="AO927" s="122"/>
      <c r="AP927" s="122"/>
      <c r="AQ927" s="122"/>
      <c r="AR927" s="2"/>
      <c r="AS927" s="2"/>
    </row>
    <row r="928">
      <c r="A928" s="2"/>
      <c r="B928" s="2"/>
      <c r="C928" s="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2"/>
      <c r="AH928" s="122"/>
      <c r="AI928" s="122"/>
      <c r="AJ928" s="122"/>
      <c r="AK928" s="122"/>
      <c r="AL928" s="122"/>
      <c r="AM928" s="122"/>
      <c r="AN928" s="122"/>
      <c r="AO928" s="122"/>
      <c r="AP928" s="122"/>
      <c r="AQ928" s="122"/>
      <c r="AR928" s="2"/>
      <c r="AS928" s="2"/>
    </row>
    <row r="929">
      <c r="A929" s="2"/>
      <c r="B929" s="2"/>
      <c r="C929" s="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2"/>
      <c r="AH929" s="122"/>
      <c r="AI929" s="122"/>
      <c r="AJ929" s="122"/>
      <c r="AK929" s="122"/>
      <c r="AL929" s="122"/>
      <c r="AM929" s="122"/>
      <c r="AN929" s="122"/>
      <c r="AO929" s="122"/>
      <c r="AP929" s="122"/>
      <c r="AQ929" s="122"/>
      <c r="AR929" s="2"/>
      <c r="AS929" s="2"/>
    </row>
    <row r="930">
      <c r="A930" s="2"/>
      <c r="B930" s="2"/>
      <c r="C930" s="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2"/>
      <c r="AH930" s="122"/>
      <c r="AI930" s="122"/>
      <c r="AJ930" s="122"/>
      <c r="AK930" s="122"/>
      <c r="AL930" s="122"/>
      <c r="AM930" s="122"/>
      <c r="AN930" s="122"/>
      <c r="AO930" s="122"/>
      <c r="AP930" s="122"/>
      <c r="AQ930" s="122"/>
      <c r="AR930" s="2"/>
      <c r="AS930" s="2"/>
    </row>
    <row r="931">
      <c r="A931" s="2"/>
      <c r="B931" s="2"/>
      <c r="C931" s="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2"/>
      <c r="AH931" s="122"/>
      <c r="AI931" s="122"/>
      <c r="AJ931" s="122"/>
      <c r="AK931" s="122"/>
      <c r="AL931" s="122"/>
      <c r="AM931" s="122"/>
      <c r="AN931" s="122"/>
      <c r="AO931" s="122"/>
      <c r="AP931" s="122"/>
      <c r="AQ931" s="122"/>
      <c r="AR931" s="2"/>
      <c r="AS931" s="2"/>
    </row>
    <row r="932">
      <c r="A932" s="2"/>
      <c r="B932" s="2"/>
      <c r="C932" s="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2"/>
      <c r="AH932" s="122"/>
      <c r="AI932" s="122"/>
      <c r="AJ932" s="122"/>
      <c r="AK932" s="122"/>
      <c r="AL932" s="122"/>
      <c r="AM932" s="122"/>
      <c r="AN932" s="122"/>
      <c r="AO932" s="122"/>
      <c r="AP932" s="122"/>
      <c r="AQ932" s="122"/>
      <c r="AR932" s="2"/>
      <c r="AS932" s="2"/>
    </row>
    <row r="933">
      <c r="A933" s="2"/>
      <c r="B933" s="2"/>
      <c r="C933" s="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2"/>
      <c r="AH933" s="122"/>
      <c r="AI933" s="122"/>
      <c r="AJ933" s="122"/>
      <c r="AK933" s="122"/>
      <c r="AL933" s="122"/>
      <c r="AM933" s="122"/>
      <c r="AN933" s="122"/>
      <c r="AO933" s="122"/>
      <c r="AP933" s="122"/>
      <c r="AQ933" s="122"/>
      <c r="AR933" s="2"/>
      <c r="AS933" s="2"/>
    </row>
    <row r="934">
      <c r="A934" s="2"/>
      <c r="B934" s="2"/>
      <c r="C934" s="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2"/>
      <c r="AH934" s="122"/>
      <c r="AI934" s="122"/>
      <c r="AJ934" s="122"/>
      <c r="AK934" s="122"/>
      <c r="AL934" s="122"/>
      <c r="AM934" s="122"/>
      <c r="AN934" s="122"/>
      <c r="AO934" s="122"/>
      <c r="AP934" s="122"/>
      <c r="AQ934" s="122"/>
      <c r="AR934" s="2"/>
      <c r="AS934" s="2"/>
    </row>
    <row r="935">
      <c r="A935" s="2"/>
      <c r="B935" s="2"/>
      <c r="C935" s="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2"/>
      <c r="AS935" s="2"/>
    </row>
    <row r="936">
      <c r="A936" s="2"/>
      <c r="B936" s="2"/>
      <c r="C936" s="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2"/>
      <c r="AH936" s="122"/>
      <c r="AI936" s="122"/>
      <c r="AJ936" s="122"/>
      <c r="AK936" s="122"/>
      <c r="AL936" s="122"/>
      <c r="AM936" s="122"/>
      <c r="AN936" s="122"/>
      <c r="AO936" s="122"/>
      <c r="AP936" s="122"/>
      <c r="AQ936" s="122"/>
      <c r="AR936" s="2"/>
      <c r="AS936" s="2"/>
    </row>
    <row r="937">
      <c r="A937" s="2"/>
      <c r="B937" s="2"/>
      <c r="C937" s="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2"/>
      <c r="AH937" s="122"/>
      <c r="AI937" s="122"/>
      <c r="AJ937" s="122"/>
      <c r="AK937" s="122"/>
      <c r="AL937" s="122"/>
      <c r="AM937" s="122"/>
      <c r="AN937" s="122"/>
      <c r="AO937" s="122"/>
      <c r="AP937" s="122"/>
      <c r="AQ937" s="122"/>
      <c r="AR937" s="2"/>
      <c r="AS937" s="2"/>
    </row>
    <row r="938">
      <c r="A938" s="2"/>
      <c r="B938" s="2"/>
      <c r="C938" s="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2"/>
      <c r="AH938" s="122"/>
      <c r="AI938" s="122"/>
      <c r="AJ938" s="122"/>
      <c r="AK938" s="122"/>
      <c r="AL938" s="122"/>
      <c r="AM938" s="122"/>
      <c r="AN938" s="122"/>
      <c r="AO938" s="122"/>
      <c r="AP938" s="122"/>
      <c r="AQ938" s="122"/>
      <c r="AR938" s="2"/>
      <c r="AS938" s="2"/>
    </row>
    <row r="939">
      <c r="A939" s="2"/>
      <c r="B939" s="2"/>
      <c r="C939" s="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2"/>
      <c r="AH939" s="122"/>
      <c r="AI939" s="122"/>
      <c r="AJ939" s="122"/>
      <c r="AK939" s="122"/>
      <c r="AL939" s="122"/>
      <c r="AM939" s="122"/>
      <c r="AN939" s="122"/>
      <c r="AO939" s="122"/>
      <c r="AP939" s="122"/>
      <c r="AQ939" s="122"/>
      <c r="AR939" s="2"/>
      <c r="AS939" s="2"/>
    </row>
    <row r="940">
      <c r="A940" s="2"/>
      <c r="B940" s="2"/>
      <c r="C940" s="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2"/>
      <c r="AH940" s="122"/>
      <c r="AI940" s="122"/>
      <c r="AJ940" s="122"/>
      <c r="AK940" s="122"/>
      <c r="AL940" s="122"/>
      <c r="AM940" s="122"/>
      <c r="AN940" s="122"/>
      <c r="AO940" s="122"/>
      <c r="AP940" s="122"/>
      <c r="AQ940" s="122"/>
      <c r="AR940" s="2"/>
      <c r="AS940" s="2"/>
    </row>
    <row r="941">
      <c r="A941" s="2"/>
      <c r="B941" s="2"/>
      <c r="C941" s="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2"/>
      <c r="AH941" s="122"/>
      <c r="AI941" s="122"/>
      <c r="AJ941" s="122"/>
      <c r="AK941" s="122"/>
      <c r="AL941" s="122"/>
      <c r="AM941" s="122"/>
      <c r="AN941" s="122"/>
      <c r="AO941" s="122"/>
      <c r="AP941" s="122"/>
      <c r="AQ941" s="122"/>
      <c r="AR941" s="2"/>
      <c r="AS941" s="2"/>
    </row>
    <row r="942">
      <c r="A942" s="2"/>
      <c r="B942" s="2"/>
      <c r="C942" s="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2"/>
      <c r="AH942" s="122"/>
      <c r="AI942" s="122"/>
      <c r="AJ942" s="122"/>
      <c r="AK942" s="122"/>
      <c r="AL942" s="122"/>
      <c r="AM942" s="122"/>
      <c r="AN942" s="122"/>
      <c r="AO942" s="122"/>
      <c r="AP942" s="122"/>
      <c r="AQ942" s="122"/>
      <c r="AR942" s="2"/>
      <c r="AS942" s="2"/>
    </row>
    <row r="943">
      <c r="A943" s="2"/>
      <c r="B943" s="2"/>
      <c r="C943" s="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2"/>
      <c r="AH943" s="122"/>
      <c r="AI943" s="122"/>
      <c r="AJ943" s="122"/>
      <c r="AK943" s="122"/>
      <c r="AL943" s="122"/>
      <c r="AM943" s="122"/>
      <c r="AN943" s="122"/>
      <c r="AO943" s="122"/>
      <c r="AP943" s="122"/>
      <c r="AQ943" s="122"/>
      <c r="AR943" s="2"/>
      <c r="AS943" s="2"/>
    </row>
    <row r="944">
      <c r="A944" s="2"/>
      <c r="B944" s="2"/>
      <c r="C944" s="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2"/>
      <c r="AH944" s="122"/>
      <c r="AI944" s="122"/>
      <c r="AJ944" s="122"/>
      <c r="AK944" s="122"/>
      <c r="AL944" s="122"/>
      <c r="AM944" s="122"/>
      <c r="AN944" s="122"/>
      <c r="AO944" s="122"/>
      <c r="AP944" s="122"/>
      <c r="AQ944" s="122"/>
      <c r="AR944" s="2"/>
      <c r="AS944" s="2"/>
    </row>
    <row r="945">
      <c r="A945" s="2"/>
      <c r="B945" s="2"/>
      <c r="C945" s="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2"/>
      <c r="AH945" s="122"/>
      <c r="AI945" s="122"/>
      <c r="AJ945" s="122"/>
      <c r="AK945" s="122"/>
      <c r="AL945" s="122"/>
      <c r="AM945" s="122"/>
      <c r="AN945" s="122"/>
      <c r="AO945" s="122"/>
      <c r="AP945" s="122"/>
      <c r="AQ945" s="122"/>
      <c r="AR945" s="2"/>
      <c r="AS945" s="2"/>
    </row>
    <row r="946">
      <c r="A946" s="2"/>
      <c r="B946" s="2"/>
      <c r="C946" s="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2"/>
      <c r="AH946" s="122"/>
      <c r="AI946" s="122"/>
      <c r="AJ946" s="122"/>
      <c r="AK946" s="122"/>
      <c r="AL946" s="122"/>
      <c r="AM946" s="122"/>
      <c r="AN946" s="122"/>
      <c r="AO946" s="122"/>
      <c r="AP946" s="122"/>
      <c r="AQ946" s="122"/>
      <c r="AR946" s="2"/>
      <c r="AS946" s="2"/>
    </row>
    <row r="947">
      <c r="A947" s="2"/>
      <c r="B947" s="2"/>
      <c r="C947" s="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2"/>
      <c r="AK947" s="122"/>
      <c r="AL947" s="122"/>
      <c r="AM947" s="122"/>
      <c r="AN947" s="122"/>
      <c r="AO947" s="122"/>
      <c r="AP947" s="122"/>
      <c r="AQ947" s="122"/>
      <c r="AR947" s="2"/>
      <c r="AS947" s="2"/>
    </row>
    <row r="948">
      <c r="A948" s="2"/>
      <c r="B948" s="2"/>
      <c r="C948" s="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2"/>
      <c r="AH948" s="122"/>
      <c r="AI948" s="122"/>
      <c r="AJ948" s="122"/>
      <c r="AK948" s="122"/>
      <c r="AL948" s="122"/>
      <c r="AM948" s="122"/>
      <c r="AN948" s="122"/>
      <c r="AO948" s="122"/>
      <c r="AP948" s="122"/>
      <c r="AQ948" s="122"/>
      <c r="AR948" s="2"/>
      <c r="AS948" s="2"/>
    </row>
    <row r="949">
      <c r="A949" s="2"/>
      <c r="B949" s="2"/>
      <c r="C949" s="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2"/>
      <c r="AH949" s="122"/>
      <c r="AI949" s="122"/>
      <c r="AJ949" s="122"/>
      <c r="AK949" s="122"/>
      <c r="AL949" s="122"/>
      <c r="AM949" s="122"/>
      <c r="AN949" s="122"/>
      <c r="AO949" s="122"/>
      <c r="AP949" s="122"/>
      <c r="AQ949" s="122"/>
      <c r="AR949" s="2"/>
      <c r="AS949" s="2"/>
    </row>
    <row r="950">
      <c r="A950" s="2"/>
      <c r="B950" s="2"/>
      <c r="C950" s="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2"/>
      <c r="AH950" s="122"/>
      <c r="AI950" s="122"/>
      <c r="AJ950" s="122"/>
      <c r="AK950" s="122"/>
      <c r="AL950" s="122"/>
      <c r="AM950" s="122"/>
      <c r="AN950" s="122"/>
      <c r="AO950" s="122"/>
      <c r="AP950" s="122"/>
      <c r="AQ950" s="122"/>
      <c r="AR950" s="2"/>
      <c r="AS950" s="2"/>
    </row>
    <row r="951">
      <c r="A951" s="2"/>
      <c r="B951" s="2"/>
      <c r="C951" s="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2"/>
      <c r="AS951" s="2"/>
    </row>
    <row r="952">
      <c r="A952" s="2"/>
      <c r="B952" s="2"/>
      <c r="C952" s="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2"/>
      <c r="AH952" s="122"/>
      <c r="AI952" s="122"/>
      <c r="AJ952" s="122"/>
      <c r="AK952" s="122"/>
      <c r="AL952" s="122"/>
      <c r="AM952" s="122"/>
      <c r="AN952" s="122"/>
      <c r="AO952" s="122"/>
      <c r="AP952" s="122"/>
      <c r="AQ952" s="122"/>
      <c r="AR952" s="2"/>
      <c r="AS952" s="2"/>
    </row>
    <row r="953">
      <c r="A953" s="2"/>
      <c r="B953" s="2"/>
      <c r="C953" s="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2"/>
      <c r="AH953" s="122"/>
      <c r="AI953" s="122"/>
      <c r="AJ953" s="122"/>
      <c r="AK953" s="122"/>
      <c r="AL953" s="122"/>
      <c r="AM953" s="122"/>
      <c r="AN953" s="122"/>
      <c r="AO953" s="122"/>
      <c r="AP953" s="122"/>
      <c r="AQ953" s="122"/>
      <c r="AR953" s="2"/>
      <c r="AS953" s="2"/>
    </row>
    <row r="954">
      <c r="A954" s="2"/>
      <c r="B954" s="2"/>
      <c r="C954" s="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2"/>
      <c r="AH954" s="122"/>
      <c r="AI954" s="122"/>
      <c r="AJ954" s="122"/>
      <c r="AK954" s="122"/>
      <c r="AL954" s="122"/>
      <c r="AM954" s="122"/>
      <c r="AN954" s="122"/>
      <c r="AO954" s="122"/>
      <c r="AP954" s="122"/>
      <c r="AQ954" s="122"/>
      <c r="AR954" s="2"/>
      <c r="AS954" s="2"/>
    </row>
    <row r="955">
      <c r="A955" s="2"/>
      <c r="B955" s="2"/>
      <c r="C955" s="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2"/>
      <c r="AK955" s="122"/>
      <c r="AL955" s="122"/>
      <c r="AM955" s="122"/>
      <c r="AN955" s="122"/>
      <c r="AO955" s="122"/>
      <c r="AP955" s="122"/>
      <c r="AQ955" s="122"/>
      <c r="AR955" s="2"/>
      <c r="AS955" s="2"/>
    </row>
    <row r="956">
      <c r="A956" s="2"/>
      <c r="B956" s="2"/>
      <c r="C956" s="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2"/>
      <c r="AH956" s="122"/>
      <c r="AI956" s="122"/>
      <c r="AJ956" s="122"/>
      <c r="AK956" s="122"/>
      <c r="AL956" s="122"/>
      <c r="AM956" s="122"/>
      <c r="AN956" s="122"/>
      <c r="AO956" s="122"/>
      <c r="AP956" s="122"/>
      <c r="AQ956" s="122"/>
      <c r="AR956" s="2"/>
      <c r="AS956" s="2"/>
    </row>
    <row r="957">
      <c r="A957" s="2"/>
      <c r="B957" s="2"/>
      <c r="C957" s="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  <c r="AA957" s="122"/>
      <c r="AB957" s="122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2"/>
      <c r="AS957" s="2"/>
    </row>
    <row r="958">
      <c r="A958" s="2"/>
      <c r="B958" s="2"/>
      <c r="C958" s="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  <c r="AA958" s="122"/>
      <c r="AB958" s="122"/>
      <c r="AC958" s="122"/>
      <c r="AD958" s="122"/>
      <c r="AE958" s="122"/>
      <c r="AF958" s="122"/>
      <c r="AG958" s="122"/>
      <c r="AH958" s="122"/>
      <c r="AI958" s="122"/>
      <c r="AJ958" s="122"/>
      <c r="AK958" s="122"/>
      <c r="AL958" s="122"/>
      <c r="AM958" s="122"/>
      <c r="AN958" s="122"/>
      <c r="AO958" s="122"/>
      <c r="AP958" s="122"/>
      <c r="AQ958" s="122"/>
      <c r="AR958" s="2"/>
      <c r="AS958" s="2"/>
    </row>
    <row r="959">
      <c r="A959" s="2"/>
      <c r="B959" s="2"/>
      <c r="C959" s="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  <c r="AA959" s="122"/>
      <c r="AB959" s="122"/>
      <c r="AC959" s="122"/>
      <c r="AD959" s="122"/>
      <c r="AE959" s="122"/>
      <c r="AF959" s="122"/>
      <c r="AG959" s="122"/>
      <c r="AH959" s="122"/>
      <c r="AI959" s="122"/>
      <c r="AJ959" s="122"/>
      <c r="AK959" s="122"/>
      <c r="AL959" s="122"/>
      <c r="AM959" s="122"/>
      <c r="AN959" s="122"/>
      <c r="AO959" s="122"/>
      <c r="AP959" s="122"/>
      <c r="AQ959" s="122"/>
      <c r="AR959" s="2"/>
      <c r="AS959" s="2"/>
    </row>
    <row r="960">
      <c r="A960" s="2"/>
      <c r="B960" s="2"/>
      <c r="C960" s="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  <c r="AA960" s="122"/>
      <c r="AB960" s="122"/>
      <c r="AC960" s="122"/>
      <c r="AD960" s="122"/>
      <c r="AE960" s="122"/>
      <c r="AF960" s="122"/>
      <c r="AG960" s="122"/>
      <c r="AH960" s="122"/>
      <c r="AI960" s="122"/>
      <c r="AJ960" s="122"/>
      <c r="AK960" s="122"/>
      <c r="AL960" s="122"/>
      <c r="AM960" s="122"/>
      <c r="AN960" s="122"/>
      <c r="AO960" s="122"/>
      <c r="AP960" s="122"/>
      <c r="AQ960" s="122"/>
      <c r="AR960" s="2"/>
      <c r="AS960" s="2"/>
    </row>
    <row r="961">
      <c r="A961" s="2"/>
      <c r="B961" s="2"/>
      <c r="C961" s="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  <c r="AA961" s="122"/>
      <c r="AB961" s="122"/>
      <c r="AC961" s="122"/>
      <c r="AD961" s="122"/>
      <c r="AE961" s="122"/>
      <c r="AF961" s="122"/>
      <c r="AG961" s="122"/>
      <c r="AH961" s="122"/>
      <c r="AI961" s="122"/>
      <c r="AJ961" s="122"/>
      <c r="AK961" s="122"/>
      <c r="AL961" s="122"/>
      <c r="AM961" s="122"/>
      <c r="AN961" s="122"/>
      <c r="AO961" s="122"/>
      <c r="AP961" s="122"/>
      <c r="AQ961" s="122"/>
      <c r="AR961" s="2"/>
      <c r="AS961" s="2"/>
    </row>
    <row r="962">
      <c r="A962" s="2"/>
      <c r="B962" s="2"/>
      <c r="C962" s="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  <c r="AA962" s="122"/>
      <c r="AB962" s="122"/>
      <c r="AC962" s="122"/>
      <c r="AD962" s="122"/>
      <c r="AE962" s="122"/>
      <c r="AF962" s="122"/>
      <c r="AG962" s="122"/>
      <c r="AH962" s="122"/>
      <c r="AI962" s="122"/>
      <c r="AJ962" s="122"/>
      <c r="AK962" s="122"/>
      <c r="AL962" s="122"/>
      <c r="AM962" s="122"/>
      <c r="AN962" s="122"/>
      <c r="AO962" s="122"/>
      <c r="AP962" s="122"/>
      <c r="AQ962" s="122"/>
      <c r="AR962" s="2"/>
      <c r="AS962" s="2"/>
    </row>
    <row r="963">
      <c r="A963" s="2"/>
      <c r="B963" s="2"/>
      <c r="C963" s="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  <c r="AA963" s="122"/>
      <c r="AB963" s="122"/>
      <c r="AC963" s="122"/>
      <c r="AD963" s="122"/>
      <c r="AE963" s="122"/>
      <c r="AF963" s="122"/>
      <c r="AG963" s="122"/>
      <c r="AH963" s="122"/>
      <c r="AI963" s="122"/>
      <c r="AJ963" s="122"/>
      <c r="AK963" s="122"/>
      <c r="AL963" s="122"/>
      <c r="AM963" s="122"/>
      <c r="AN963" s="122"/>
      <c r="AO963" s="122"/>
      <c r="AP963" s="122"/>
      <c r="AQ963" s="122"/>
      <c r="AR963" s="2"/>
      <c r="AS963" s="2"/>
    </row>
    <row r="964">
      <c r="A964" s="2"/>
      <c r="B964" s="2"/>
      <c r="C964" s="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  <c r="AA964" s="122"/>
      <c r="AB964" s="122"/>
      <c r="AC964" s="122"/>
      <c r="AD964" s="122"/>
      <c r="AE964" s="122"/>
      <c r="AF964" s="122"/>
      <c r="AG964" s="122"/>
      <c r="AH964" s="122"/>
      <c r="AI964" s="122"/>
      <c r="AJ964" s="122"/>
      <c r="AK964" s="122"/>
      <c r="AL964" s="122"/>
      <c r="AM964" s="122"/>
      <c r="AN964" s="122"/>
      <c r="AO964" s="122"/>
      <c r="AP964" s="122"/>
      <c r="AQ964" s="122"/>
      <c r="AR964" s="2"/>
      <c r="AS964" s="2"/>
    </row>
    <row r="965">
      <c r="A965" s="2"/>
      <c r="B965" s="2"/>
      <c r="C965" s="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  <c r="AA965" s="122"/>
      <c r="AB965" s="122"/>
      <c r="AC965" s="122"/>
      <c r="AD965" s="122"/>
      <c r="AE965" s="122"/>
      <c r="AF965" s="122"/>
      <c r="AG965" s="122"/>
      <c r="AH965" s="122"/>
      <c r="AI965" s="122"/>
      <c r="AJ965" s="122"/>
      <c r="AK965" s="122"/>
      <c r="AL965" s="122"/>
      <c r="AM965" s="122"/>
      <c r="AN965" s="122"/>
      <c r="AO965" s="122"/>
      <c r="AP965" s="122"/>
      <c r="AQ965" s="122"/>
      <c r="AR965" s="2"/>
      <c r="AS965" s="2"/>
    </row>
    <row r="966">
      <c r="A966" s="2"/>
      <c r="B966" s="2"/>
      <c r="C966" s="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  <c r="AA966" s="122"/>
      <c r="AB966" s="122"/>
      <c r="AC966" s="122"/>
      <c r="AD966" s="122"/>
      <c r="AE966" s="122"/>
      <c r="AF966" s="122"/>
      <c r="AG966" s="122"/>
      <c r="AH966" s="122"/>
      <c r="AI966" s="122"/>
      <c r="AJ966" s="122"/>
      <c r="AK966" s="122"/>
      <c r="AL966" s="122"/>
      <c r="AM966" s="122"/>
      <c r="AN966" s="122"/>
      <c r="AO966" s="122"/>
      <c r="AP966" s="122"/>
      <c r="AQ966" s="122"/>
      <c r="AR966" s="2"/>
      <c r="AS966" s="2"/>
    </row>
    <row r="967">
      <c r="A967" s="2"/>
      <c r="B967" s="2"/>
      <c r="C967" s="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  <c r="AA967" s="122"/>
      <c r="AB967" s="122"/>
      <c r="AC967" s="122"/>
      <c r="AD967" s="122"/>
      <c r="AE967" s="122"/>
      <c r="AF967" s="122"/>
      <c r="AG967" s="122"/>
      <c r="AH967" s="122"/>
      <c r="AI967" s="122"/>
      <c r="AJ967" s="122"/>
      <c r="AK967" s="122"/>
      <c r="AL967" s="122"/>
      <c r="AM967" s="122"/>
      <c r="AN967" s="122"/>
      <c r="AO967" s="122"/>
      <c r="AP967" s="122"/>
      <c r="AQ967" s="122"/>
      <c r="AR967" s="2"/>
      <c r="AS967" s="2"/>
    </row>
    <row r="968">
      <c r="A968" s="2"/>
      <c r="B968" s="2"/>
      <c r="C968" s="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  <c r="AA968" s="122"/>
      <c r="AB968" s="122"/>
      <c r="AC968" s="122"/>
      <c r="AD968" s="122"/>
      <c r="AE968" s="122"/>
      <c r="AF968" s="122"/>
      <c r="AG968" s="122"/>
      <c r="AH968" s="122"/>
      <c r="AI968" s="122"/>
      <c r="AJ968" s="122"/>
      <c r="AK968" s="122"/>
      <c r="AL968" s="122"/>
      <c r="AM968" s="122"/>
      <c r="AN968" s="122"/>
      <c r="AO968" s="122"/>
      <c r="AP968" s="122"/>
      <c r="AQ968" s="122"/>
      <c r="AR968" s="2"/>
      <c r="AS968" s="2"/>
    </row>
    <row r="969">
      <c r="A969" s="2"/>
      <c r="B969" s="2"/>
      <c r="C969" s="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  <c r="AF969" s="122"/>
      <c r="AG969" s="122"/>
      <c r="AH969" s="122"/>
      <c r="AI969" s="122"/>
      <c r="AJ969" s="122"/>
      <c r="AK969" s="122"/>
      <c r="AL969" s="122"/>
      <c r="AM969" s="122"/>
      <c r="AN969" s="122"/>
      <c r="AO969" s="122"/>
      <c r="AP969" s="122"/>
      <c r="AQ969" s="122"/>
      <c r="AR969" s="2"/>
      <c r="AS969" s="2"/>
    </row>
    <row r="970">
      <c r="A970" s="2"/>
      <c r="B970" s="2"/>
      <c r="C970" s="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  <c r="AF970" s="122"/>
      <c r="AG970" s="122"/>
      <c r="AH970" s="122"/>
      <c r="AI970" s="122"/>
      <c r="AJ970" s="122"/>
      <c r="AK970" s="122"/>
      <c r="AL970" s="122"/>
      <c r="AM970" s="122"/>
      <c r="AN970" s="122"/>
      <c r="AO970" s="122"/>
      <c r="AP970" s="122"/>
      <c r="AQ970" s="122"/>
      <c r="AR970" s="2"/>
      <c r="AS970" s="2"/>
    </row>
    <row r="971">
      <c r="A971" s="2"/>
      <c r="B971" s="2"/>
      <c r="C971" s="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  <c r="AF971" s="122"/>
      <c r="AG971" s="122"/>
      <c r="AH971" s="122"/>
      <c r="AI971" s="122"/>
      <c r="AJ971" s="122"/>
      <c r="AK971" s="122"/>
      <c r="AL971" s="122"/>
      <c r="AM971" s="122"/>
      <c r="AN971" s="122"/>
      <c r="AO971" s="122"/>
      <c r="AP971" s="122"/>
      <c r="AQ971" s="122"/>
      <c r="AR971" s="2"/>
      <c r="AS971" s="2"/>
    </row>
    <row r="972">
      <c r="A972" s="2"/>
      <c r="B972" s="2"/>
      <c r="C972" s="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  <c r="AF972" s="122"/>
      <c r="AG972" s="122"/>
      <c r="AH972" s="122"/>
      <c r="AI972" s="122"/>
      <c r="AJ972" s="122"/>
      <c r="AK972" s="122"/>
      <c r="AL972" s="122"/>
      <c r="AM972" s="122"/>
      <c r="AN972" s="122"/>
      <c r="AO972" s="122"/>
      <c r="AP972" s="122"/>
      <c r="AQ972" s="122"/>
      <c r="AR972" s="2"/>
      <c r="AS972" s="2"/>
    </row>
    <row r="973">
      <c r="A973" s="2"/>
      <c r="B973" s="2"/>
      <c r="C973" s="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  <c r="AA973" s="122"/>
      <c r="AB973" s="122"/>
      <c r="AC973" s="122"/>
      <c r="AD973" s="122"/>
      <c r="AE973" s="122"/>
      <c r="AF973" s="122"/>
      <c r="AG973" s="122"/>
      <c r="AH973" s="122"/>
      <c r="AI973" s="122"/>
      <c r="AJ973" s="122"/>
      <c r="AK973" s="122"/>
      <c r="AL973" s="122"/>
      <c r="AM973" s="122"/>
      <c r="AN973" s="122"/>
      <c r="AO973" s="122"/>
      <c r="AP973" s="122"/>
      <c r="AQ973" s="122"/>
      <c r="AR973" s="2"/>
      <c r="AS973" s="2"/>
    </row>
    <row r="974">
      <c r="A974" s="2"/>
      <c r="B974" s="2"/>
      <c r="C974" s="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122"/>
      <c r="AD974" s="122"/>
      <c r="AE974" s="122"/>
      <c r="AF974" s="122"/>
      <c r="AG974" s="122"/>
      <c r="AH974" s="122"/>
      <c r="AI974" s="122"/>
      <c r="AJ974" s="122"/>
      <c r="AK974" s="122"/>
      <c r="AL974" s="122"/>
      <c r="AM974" s="122"/>
      <c r="AN974" s="122"/>
      <c r="AO974" s="122"/>
      <c r="AP974" s="122"/>
      <c r="AQ974" s="122"/>
      <c r="AR974" s="2"/>
      <c r="AS974" s="2"/>
    </row>
    <row r="975">
      <c r="A975" s="2"/>
      <c r="B975" s="2"/>
      <c r="C975" s="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122"/>
      <c r="AD975" s="122"/>
      <c r="AE975" s="122"/>
      <c r="AF975" s="122"/>
      <c r="AG975" s="122"/>
      <c r="AH975" s="122"/>
      <c r="AI975" s="122"/>
      <c r="AJ975" s="122"/>
      <c r="AK975" s="122"/>
      <c r="AL975" s="122"/>
      <c r="AM975" s="122"/>
      <c r="AN975" s="122"/>
      <c r="AO975" s="122"/>
      <c r="AP975" s="122"/>
      <c r="AQ975" s="122"/>
      <c r="AR975" s="2"/>
      <c r="AS975" s="2"/>
    </row>
    <row r="976">
      <c r="A976" s="2"/>
      <c r="B976" s="2"/>
      <c r="C976" s="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  <c r="AA976" s="122"/>
      <c r="AB976" s="122"/>
      <c r="AC976" s="122"/>
      <c r="AD976" s="122"/>
      <c r="AE976" s="122"/>
      <c r="AF976" s="122"/>
      <c r="AG976" s="122"/>
      <c r="AH976" s="122"/>
      <c r="AI976" s="122"/>
      <c r="AJ976" s="122"/>
      <c r="AK976" s="122"/>
      <c r="AL976" s="122"/>
      <c r="AM976" s="122"/>
      <c r="AN976" s="122"/>
      <c r="AO976" s="122"/>
      <c r="AP976" s="122"/>
      <c r="AQ976" s="122"/>
      <c r="AR976" s="2"/>
      <c r="AS976" s="2"/>
    </row>
    <row r="977">
      <c r="A977" s="2"/>
      <c r="B977" s="2"/>
      <c r="C977" s="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  <c r="AA977" s="122"/>
      <c r="AB977" s="122"/>
      <c r="AC977" s="122"/>
      <c r="AD977" s="122"/>
      <c r="AE977" s="122"/>
      <c r="AF977" s="122"/>
      <c r="AG977" s="122"/>
      <c r="AH977" s="122"/>
      <c r="AI977" s="122"/>
      <c r="AJ977" s="122"/>
      <c r="AK977" s="122"/>
      <c r="AL977" s="122"/>
      <c r="AM977" s="122"/>
      <c r="AN977" s="122"/>
      <c r="AO977" s="122"/>
      <c r="AP977" s="122"/>
      <c r="AQ977" s="122"/>
      <c r="AR977" s="2"/>
      <c r="AS977" s="2"/>
    </row>
    <row r="978">
      <c r="A978" s="2"/>
      <c r="B978" s="2"/>
      <c r="C978" s="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  <c r="AA978" s="122"/>
      <c r="AB978" s="122"/>
      <c r="AC978" s="122"/>
      <c r="AD978" s="122"/>
      <c r="AE978" s="122"/>
      <c r="AF978" s="122"/>
      <c r="AG978" s="122"/>
      <c r="AH978" s="122"/>
      <c r="AI978" s="122"/>
      <c r="AJ978" s="122"/>
      <c r="AK978" s="122"/>
      <c r="AL978" s="122"/>
      <c r="AM978" s="122"/>
      <c r="AN978" s="122"/>
      <c r="AO978" s="122"/>
      <c r="AP978" s="122"/>
      <c r="AQ978" s="122"/>
      <c r="AR978" s="2"/>
      <c r="AS978" s="2"/>
    </row>
    <row r="979">
      <c r="A979" s="2"/>
      <c r="B979" s="2"/>
      <c r="C979" s="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  <c r="AA979" s="122"/>
      <c r="AB979" s="122"/>
      <c r="AC979" s="122"/>
      <c r="AD979" s="122"/>
      <c r="AE979" s="122"/>
      <c r="AF979" s="122"/>
      <c r="AG979" s="122"/>
      <c r="AH979" s="122"/>
      <c r="AI979" s="122"/>
      <c r="AJ979" s="122"/>
      <c r="AK979" s="122"/>
      <c r="AL979" s="122"/>
      <c r="AM979" s="122"/>
      <c r="AN979" s="122"/>
      <c r="AO979" s="122"/>
      <c r="AP979" s="122"/>
      <c r="AQ979" s="122"/>
      <c r="AR979" s="2"/>
      <c r="AS979" s="2"/>
    </row>
    <row r="980">
      <c r="A980" s="2"/>
      <c r="B980" s="2"/>
      <c r="C980" s="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  <c r="AA980" s="122"/>
      <c r="AB980" s="122"/>
      <c r="AC980" s="122"/>
      <c r="AD980" s="122"/>
      <c r="AE980" s="122"/>
      <c r="AF980" s="122"/>
      <c r="AG980" s="122"/>
      <c r="AH980" s="122"/>
      <c r="AI980" s="122"/>
      <c r="AJ980" s="122"/>
      <c r="AK980" s="122"/>
      <c r="AL980" s="122"/>
      <c r="AM980" s="122"/>
      <c r="AN980" s="122"/>
      <c r="AO980" s="122"/>
      <c r="AP980" s="122"/>
      <c r="AQ980" s="122"/>
      <c r="AR980" s="2"/>
      <c r="AS980" s="2"/>
    </row>
    <row r="981">
      <c r="A981" s="2"/>
      <c r="B981" s="2"/>
      <c r="C981" s="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  <c r="AA981" s="122"/>
      <c r="AB981" s="122"/>
      <c r="AC981" s="122"/>
      <c r="AD981" s="122"/>
      <c r="AE981" s="122"/>
      <c r="AF981" s="122"/>
      <c r="AG981" s="122"/>
      <c r="AH981" s="122"/>
      <c r="AI981" s="122"/>
      <c r="AJ981" s="122"/>
      <c r="AK981" s="122"/>
      <c r="AL981" s="122"/>
      <c r="AM981" s="122"/>
      <c r="AN981" s="122"/>
      <c r="AO981" s="122"/>
      <c r="AP981" s="122"/>
      <c r="AQ981" s="122"/>
      <c r="AR981" s="2"/>
      <c r="AS981" s="2"/>
    </row>
  </sheetData>
  <autoFilter ref="$B$4:$AQ$250">
    <sortState ref="B4:AQ250">
      <sortCondition ref="C4:C250"/>
    </sortState>
  </autoFilter>
  <mergeCells count="6">
    <mergeCell ref="B2:AQ2"/>
    <mergeCell ref="B3:G3"/>
    <mergeCell ref="H3:N3"/>
    <mergeCell ref="O3:U3"/>
    <mergeCell ref="V3:AB3"/>
    <mergeCell ref="AC3:AP3"/>
  </mergeCells>
  <conditionalFormatting sqref="D5:D250">
    <cfRule type="cellIs" dxfId="0" priority="1" operator="lessThan">
      <formula>18</formula>
    </cfRule>
  </conditionalFormatting>
  <conditionalFormatting sqref="D5:D250">
    <cfRule type="cellIs" dxfId="1" priority="2" operator="greaterThan">
      <formula>18</formula>
    </cfRule>
  </conditionalFormatting>
  <conditionalFormatting sqref="G5:G250">
    <cfRule type="cellIs" dxfId="2" priority="3" operator="greaterThan">
      <formula>0</formula>
    </cfRule>
  </conditionalFormatting>
  <conditionalFormatting sqref="G5:G250">
    <cfRule type="cellIs" dxfId="3" priority="4" operator="lessThan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86"/>
  </cols>
  <sheetData>
    <row r="1">
      <c r="A1" s="123" t="s">
        <v>310</v>
      </c>
      <c r="B1" s="124" t="s">
        <v>311</v>
      </c>
    </row>
    <row r="2">
      <c r="A2" s="125" t="s">
        <v>56</v>
      </c>
      <c r="B2" s="126">
        <v>-4.5</v>
      </c>
    </row>
    <row r="3">
      <c r="A3" s="125" t="s">
        <v>70</v>
      </c>
      <c r="B3" s="126">
        <v>0.5</v>
      </c>
    </row>
    <row r="4">
      <c r="A4" s="125" t="s">
        <v>72</v>
      </c>
      <c r="B4" s="126">
        <v>0.0</v>
      </c>
    </row>
    <row r="5">
      <c r="A5" s="125" t="s">
        <v>73</v>
      </c>
      <c r="B5" s="126">
        <v>-1.0</v>
      </c>
    </row>
    <row r="6">
      <c r="A6" s="125" t="s">
        <v>77</v>
      </c>
      <c r="B6" s="126">
        <v>0.0</v>
      </c>
    </row>
    <row r="7">
      <c r="A7" s="125" t="s">
        <v>84</v>
      </c>
      <c r="B7" s="126">
        <v>-4.0</v>
      </c>
    </row>
    <row r="8">
      <c r="A8" s="125" t="s">
        <v>82</v>
      </c>
      <c r="B8" s="126">
        <v>0.0</v>
      </c>
    </row>
    <row r="9">
      <c r="A9" s="125" t="s">
        <v>86</v>
      </c>
      <c r="B9" s="126">
        <v>-5.0</v>
      </c>
    </row>
    <row r="10">
      <c r="A10" s="125" t="s">
        <v>87</v>
      </c>
      <c r="B10" s="126">
        <v>0.0</v>
      </c>
    </row>
    <row r="11">
      <c r="A11" s="125" t="s">
        <v>100</v>
      </c>
      <c r="B11" s="126">
        <v>1.0</v>
      </c>
    </row>
    <row r="12">
      <c r="A12" s="125" t="s">
        <v>102</v>
      </c>
      <c r="B12" s="126">
        <v>-0.7</v>
      </c>
    </row>
    <row r="13">
      <c r="A13" s="125" t="s">
        <v>105</v>
      </c>
      <c r="B13" s="126">
        <v>3.0</v>
      </c>
    </row>
    <row r="14">
      <c r="A14" s="125" t="s">
        <v>106</v>
      </c>
      <c r="B14" s="126">
        <v>0.0</v>
      </c>
    </row>
    <row r="15">
      <c r="A15" s="125" t="s">
        <v>109</v>
      </c>
      <c r="B15" s="126">
        <v>-1.0</v>
      </c>
    </row>
    <row r="16">
      <c r="A16" s="125" t="s">
        <v>115</v>
      </c>
      <c r="B16" s="126">
        <v>0.0</v>
      </c>
    </row>
    <row r="17">
      <c r="A17" s="125" t="s">
        <v>117</v>
      </c>
      <c r="B17" s="126">
        <v>1.5</v>
      </c>
      <c r="D17" s="127" t="s">
        <v>117</v>
      </c>
    </row>
    <row r="18">
      <c r="A18" s="125" t="s">
        <v>118</v>
      </c>
      <c r="B18" s="126">
        <v>0.0</v>
      </c>
    </row>
    <row r="19">
      <c r="A19" s="125" t="s">
        <v>129</v>
      </c>
      <c r="B19" s="126">
        <v>0.5</v>
      </c>
    </row>
    <row r="20">
      <c r="A20" s="125" t="s">
        <v>136</v>
      </c>
      <c r="B20" s="126">
        <v>-2.0</v>
      </c>
    </row>
    <row r="21">
      <c r="A21" s="125" t="s">
        <v>143</v>
      </c>
      <c r="B21" s="126">
        <v>0.0</v>
      </c>
    </row>
    <row r="22">
      <c r="A22" s="125" t="s">
        <v>147</v>
      </c>
      <c r="B22" s="126">
        <v>-1.0</v>
      </c>
    </row>
    <row r="23">
      <c r="A23" s="125" t="s">
        <v>154</v>
      </c>
      <c r="B23" s="126">
        <v>-2.0</v>
      </c>
    </row>
    <row r="24">
      <c r="A24" s="125" t="s">
        <v>158</v>
      </c>
      <c r="B24" s="126">
        <v>0.0</v>
      </c>
    </row>
    <row r="25">
      <c r="A25" s="125" t="s">
        <v>159</v>
      </c>
      <c r="B25" s="126">
        <v>0.0</v>
      </c>
    </row>
    <row r="26">
      <c r="A26" s="125" t="s">
        <v>163</v>
      </c>
      <c r="B26" s="126">
        <v>0.0</v>
      </c>
    </row>
    <row r="27">
      <c r="A27" s="125" t="s">
        <v>165</v>
      </c>
      <c r="B27" s="126">
        <v>0.0</v>
      </c>
    </row>
    <row r="28">
      <c r="A28" s="125" t="s">
        <v>169</v>
      </c>
      <c r="B28" s="126">
        <v>0.0</v>
      </c>
      <c r="D28" s="128" t="s">
        <v>169</v>
      </c>
    </row>
    <row r="29">
      <c r="A29" s="125" t="s">
        <v>180</v>
      </c>
      <c r="B29" s="126">
        <v>-2.0</v>
      </c>
    </row>
    <row r="30">
      <c r="A30" s="125" t="s">
        <v>182</v>
      </c>
      <c r="B30" s="126">
        <v>0.0</v>
      </c>
    </row>
    <row r="31">
      <c r="A31" s="125" t="s">
        <v>190</v>
      </c>
      <c r="B31" s="126">
        <v>-1.0</v>
      </c>
      <c r="D31" s="128" t="s">
        <v>190</v>
      </c>
    </row>
    <row r="32">
      <c r="A32" s="125" t="s">
        <v>196</v>
      </c>
      <c r="B32" s="126">
        <v>-5.0</v>
      </c>
    </row>
    <row r="33">
      <c r="A33" s="125" t="s">
        <v>205</v>
      </c>
      <c r="B33" s="126">
        <v>1.0</v>
      </c>
    </row>
    <row r="34">
      <c r="A34" s="125" t="s">
        <v>208</v>
      </c>
      <c r="B34" s="126">
        <v>-1.5</v>
      </c>
    </row>
    <row r="35">
      <c r="A35" s="125" t="s">
        <v>209</v>
      </c>
      <c r="B35" s="126">
        <v>0.8</v>
      </c>
    </row>
    <row r="36">
      <c r="A36" s="125" t="s">
        <v>210</v>
      </c>
      <c r="B36" s="126">
        <v>-4.0</v>
      </c>
    </row>
    <row r="37">
      <c r="A37" s="125" t="s">
        <v>215</v>
      </c>
      <c r="B37" s="126">
        <v>-1.0</v>
      </c>
    </row>
    <row r="38">
      <c r="A38" s="125" t="s">
        <v>217</v>
      </c>
      <c r="B38" s="126">
        <v>-1.0</v>
      </c>
      <c r="D38" s="129" t="s">
        <v>217</v>
      </c>
    </row>
    <row r="39">
      <c r="A39" s="125" t="s">
        <v>223</v>
      </c>
      <c r="B39" s="126">
        <v>-1.0</v>
      </c>
    </row>
    <row r="40">
      <c r="A40" s="125" t="s">
        <v>226</v>
      </c>
      <c r="B40" s="126">
        <v>0.0</v>
      </c>
    </row>
    <row r="41">
      <c r="A41" s="125" t="s">
        <v>245</v>
      </c>
      <c r="B41" s="126">
        <v>0.0</v>
      </c>
    </row>
    <row r="42">
      <c r="A42" s="125" t="s">
        <v>246</v>
      </c>
      <c r="B42" s="126">
        <v>1.0</v>
      </c>
    </row>
    <row r="43">
      <c r="A43" s="125" t="s">
        <v>249</v>
      </c>
      <c r="B43" s="126">
        <v>-5.0</v>
      </c>
    </row>
    <row r="44">
      <c r="A44" s="125" t="s">
        <v>270</v>
      </c>
      <c r="B44" s="126">
        <v>-1.0</v>
      </c>
    </row>
    <row r="45">
      <c r="A45" s="125" t="s">
        <v>273</v>
      </c>
      <c r="B45" s="126">
        <v>0.3</v>
      </c>
      <c r="D45" s="127" t="s">
        <v>273</v>
      </c>
    </row>
    <row r="46">
      <c r="A46" s="125" t="s">
        <v>274</v>
      </c>
      <c r="B46" s="126">
        <v>0.0</v>
      </c>
    </row>
    <row r="47">
      <c r="A47" s="125" t="s">
        <v>284</v>
      </c>
      <c r="B47" s="126">
        <v>1.0</v>
      </c>
    </row>
    <row r="48">
      <c r="A48" s="125" t="s">
        <v>287</v>
      </c>
      <c r="B48" s="126">
        <v>-1.0</v>
      </c>
    </row>
    <row r="49">
      <c r="A49" s="125" t="s">
        <v>295</v>
      </c>
      <c r="B49" s="126">
        <v>1.0</v>
      </c>
    </row>
    <row r="50">
      <c r="A50" s="125" t="s">
        <v>296</v>
      </c>
      <c r="B50" s="126">
        <v>-0.5</v>
      </c>
    </row>
    <row r="51">
      <c r="A51" s="125" t="s">
        <v>298</v>
      </c>
      <c r="B51" s="126">
        <v>3.0</v>
      </c>
    </row>
    <row r="52">
      <c r="A52" s="125" t="s">
        <v>302</v>
      </c>
      <c r="B52" s="126">
        <v>0.0</v>
      </c>
    </row>
    <row r="53">
      <c r="A53" s="125" t="s">
        <v>305</v>
      </c>
      <c r="B53" s="126">
        <v>0.0</v>
      </c>
    </row>
    <row r="54">
      <c r="A54" s="130" t="s">
        <v>307</v>
      </c>
      <c r="B54" s="131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7.43"/>
  </cols>
  <sheetData>
    <row r="1">
      <c r="A1" s="132" t="s">
        <v>312</v>
      </c>
      <c r="B1" s="133" t="s">
        <v>313</v>
      </c>
    </row>
    <row r="2">
      <c r="A2" s="134" t="s">
        <v>52</v>
      </c>
      <c r="B2" s="135">
        <v>0.0</v>
      </c>
    </row>
    <row r="3">
      <c r="A3" s="134" t="s">
        <v>54</v>
      </c>
      <c r="B3" s="135">
        <v>0.0</v>
      </c>
    </row>
    <row r="4">
      <c r="A4" s="134" t="s">
        <v>56</v>
      </c>
      <c r="B4" s="135">
        <v>0.0</v>
      </c>
    </row>
    <row r="5">
      <c r="A5" s="134" t="s">
        <v>59</v>
      </c>
      <c r="B5" s="135">
        <v>0.0</v>
      </c>
    </row>
    <row r="6">
      <c r="A6" s="134" t="s">
        <v>60</v>
      </c>
      <c r="B6" s="135">
        <v>0.0</v>
      </c>
    </row>
    <row r="7">
      <c r="A7" s="134" t="s">
        <v>63</v>
      </c>
      <c r="B7" s="135">
        <v>0.0</v>
      </c>
    </row>
    <row r="8">
      <c r="A8" s="134" t="s">
        <v>66</v>
      </c>
      <c r="B8" s="135">
        <v>3.0</v>
      </c>
    </row>
    <row r="9">
      <c r="A9" s="134" t="s">
        <v>68</v>
      </c>
      <c r="B9" s="135">
        <v>0.0</v>
      </c>
    </row>
    <row r="10">
      <c r="A10" s="134" t="s">
        <v>70</v>
      </c>
      <c r="B10" s="135">
        <v>1.0</v>
      </c>
      <c r="D10" s="127" t="s">
        <v>314</v>
      </c>
    </row>
    <row r="11">
      <c r="A11" s="134" t="s">
        <v>72</v>
      </c>
      <c r="B11" s="135">
        <v>0.0</v>
      </c>
    </row>
    <row r="12">
      <c r="A12" s="134" t="s">
        <v>73</v>
      </c>
      <c r="B12" s="135">
        <v>0.0</v>
      </c>
    </row>
    <row r="13">
      <c r="A13" s="136" t="s">
        <v>74</v>
      </c>
      <c r="B13" s="137">
        <v>0.0</v>
      </c>
    </row>
    <row r="14">
      <c r="A14" s="138" t="s">
        <v>75</v>
      </c>
      <c r="B14" s="137">
        <v>0.0</v>
      </c>
    </row>
    <row r="15">
      <c r="A15" s="134" t="s">
        <v>76</v>
      </c>
      <c r="B15" s="135">
        <v>0.0</v>
      </c>
    </row>
    <row r="16">
      <c r="A16" s="134" t="s">
        <v>77</v>
      </c>
      <c r="B16" s="135">
        <v>0.0</v>
      </c>
    </row>
    <row r="17">
      <c r="A17" s="134" t="s">
        <v>78</v>
      </c>
      <c r="B17" s="135">
        <v>0.0</v>
      </c>
    </row>
    <row r="18">
      <c r="A18" s="134" t="s">
        <v>80</v>
      </c>
      <c r="B18" s="135">
        <v>1.0</v>
      </c>
    </row>
    <row r="19">
      <c r="A19" s="134" t="s">
        <v>81</v>
      </c>
      <c r="B19" s="135">
        <v>0.0</v>
      </c>
    </row>
    <row r="20">
      <c r="A20" s="134" t="s">
        <v>85</v>
      </c>
      <c r="B20" s="135">
        <v>1.5</v>
      </c>
    </row>
    <row r="21">
      <c r="A21" s="134" t="s">
        <v>89</v>
      </c>
      <c r="B21" s="135">
        <v>3.0</v>
      </c>
    </row>
    <row r="22">
      <c r="A22" s="134" t="s">
        <v>91</v>
      </c>
      <c r="B22" s="135">
        <v>0.0</v>
      </c>
    </row>
    <row r="23">
      <c r="A23" s="134" t="s">
        <v>95</v>
      </c>
      <c r="B23" s="135">
        <v>0.0</v>
      </c>
    </row>
    <row r="24">
      <c r="A24" s="134" t="s">
        <v>99</v>
      </c>
      <c r="B24" s="135">
        <v>0.0</v>
      </c>
    </row>
    <row r="25">
      <c r="A25" s="134" t="s">
        <v>101</v>
      </c>
      <c r="B25" s="135">
        <v>0.0</v>
      </c>
    </row>
    <row r="26">
      <c r="A26" s="134" t="s">
        <v>109</v>
      </c>
      <c r="B26" s="135">
        <v>0.0</v>
      </c>
    </row>
    <row r="27">
      <c r="A27" s="134" t="s">
        <v>110</v>
      </c>
      <c r="B27" s="135">
        <v>0.0</v>
      </c>
    </row>
    <row r="28">
      <c r="A28" s="134" t="s">
        <v>111</v>
      </c>
      <c r="B28" s="135">
        <v>0.0</v>
      </c>
    </row>
    <row r="29">
      <c r="A29" s="136" t="s">
        <v>114</v>
      </c>
      <c r="B29" s="137">
        <v>0.0</v>
      </c>
    </row>
    <row r="30">
      <c r="A30" s="136" t="s">
        <v>116</v>
      </c>
      <c r="B30" s="137">
        <v>0.0</v>
      </c>
    </row>
    <row r="31">
      <c r="A31" s="134" t="s">
        <v>117</v>
      </c>
      <c r="B31" s="135">
        <v>0.0</v>
      </c>
    </row>
    <row r="32">
      <c r="A32" s="134" t="s">
        <v>118</v>
      </c>
      <c r="B32" s="135">
        <v>0.0</v>
      </c>
    </row>
    <row r="33">
      <c r="A33" s="134" t="s">
        <v>119</v>
      </c>
      <c r="B33" s="135">
        <v>0.0</v>
      </c>
    </row>
    <row r="34">
      <c r="A34" s="134" t="s">
        <v>121</v>
      </c>
      <c r="B34" s="135">
        <v>0.0</v>
      </c>
    </row>
    <row r="35">
      <c r="A35" s="136" t="s">
        <v>122</v>
      </c>
      <c r="B35" s="137">
        <v>0.0</v>
      </c>
    </row>
    <row r="36">
      <c r="A36" s="134" t="s">
        <v>124</v>
      </c>
      <c r="B36" s="135">
        <v>0.0</v>
      </c>
    </row>
    <row r="37">
      <c r="A37" s="136" t="s">
        <v>315</v>
      </c>
      <c r="B37" s="137">
        <v>0.0</v>
      </c>
    </row>
    <row r="38">
      <c r="A38" s="134" t="s">
        <v>128</v>
      </c>
      <c r="B38" s="135">
        <v>1.0</v>
      </c>
    </row>
    <row r="39">
      <c r="A39" s="134" t="s">
        <v>129</v>
      </c>
      <c r="B39" s="135">
        <v>0.0</v>
      </c>
    </row>
    <row r="40">
      <c r="A40" s="134" t="s">
        <v>130</v>
      </c>
      <c r="B40" s="135">
        <v>3.0</v>
      </c>
    </row>
    <row r="41">
      <c r="A41" s="134" t="s">
        <v>134</v>
      </c>
      <c r="B41" s="135">
        <v>0.0</v>
      </c>
    </row>
    <row r="42">
      <c r="A42" s="134" t="s">
        <v>136</v>
      </c>
      <c r="B42" s="135">
        <v>0.0</v>
      </c>
    </row>
    <row r="43">
      <c r="A43" s="134" t="s">
        <v>137</v>
      </c>
      <c r="B43" s="135">
        <v>0.0</v>
      </c>
    </row>
    <row r="44">
      <c r="A44" s="136" t="s">
        <v>139</v>
      </c>
      <c r="B44" s="137">
        <v>0.0</v>
      </c>
    </row>
    <row r="45">
      <c r="A45" s="134" t="s">
        <v>140</v>
      </c>
      <c r="B45" s="135">
        <v>0.0</v>
      </c>
    </row>
    <row r="46">
      <c r="A46" s="134" t="s">
        <v>143</v>
      </c>
      <c r="B46" s="135">
        <v>3.0</v>
      </c>
    </row>
    <row r="47">
      <c r="A47" s="134" t="s">
        <v>144</v>
      </c>
      <c r="B47" s="135">
        <v>1.0</v>
      </c>
    </row>
    <row r="48">
      <c r="A48" s="134" t="s">
        <v>148</v>
      </c>
      <c r="B48" s="135">
        <v>0.0</v>
      </c>
    </row>
    <row r="49">
      <c r="A49" s="134" t="s">
        <v>151</v>
      </c>
      <c r="B49" s="135">
        <v>0.0</v>
      </c>
    </row>
    <row r="50">
      <c r="A50" s="134" t="s">
        <v>152</v>
      </c>
      <c r="B50" s="135">
        <v>0.0</v>
      </c>
    </row>
    <row r="51">
      <c r="A51" s="134" t="s">
        <v>153</v>
      </c>
      <c r="B51" s="135">
        <v>0.0</v>
      </c>
    </row>
    <row r="52">
      <c r="A52" s="134" t="s">
        <v>154</v>
      </c>
      <c r="B52" s="135">
        <v>0.0</v>
      </c>
    </row>
    <row r="53">
      <c r="A53" s="134" t="s">
        <v>157</v>
      </c>
      <c r="B53" s="135">
        <v>2.0</v>
      </c>
    </row>
    <row r="54">
      <c r="A54" s="134" t="s">
        <v>159</v>
      </c>
      <c r="B54" s="135">
        <v>0.0</v>
      </c>
    </row>
    <row r="55">
      <c r="A55" s="134" t="s">
        <v>160</v>
      </c>
      <c r="B55" s="135">
        <v>0.0</v>
      </c>
    </row>
    <row r="56">
      <c r="A56" s="134" t="s">
        <v>161</v>
      </c>
      <c r="B56" s="135">
        <v>0.0</v>
      </c>
    </row>
    <row r="57">
      <c r="A57" s="134" t="s">
        <v>316</v>
      </c>
      <c r="B57" s="135">
        <v>0.0</v>
      </c>
    </row>
    <row r="58">
      <c r="A58" s="134" t="s">
        <v>163</v>
      </c>
      <c r="B58" s="135">
        <v>0.0</v>
      </c>
    </row>
    <row r="59">
      <c r="A59" s="134" t="s">
        <v>164</v>
      </c>
      <c r="B59" s="135">
        <v>0.0</v>
      </c>
    </row>
    <row r="60">
      <c r="A60" s="134" t="s">
        <v>168</v>
      </c>
      <c r="B60" s="135">
        <v>0.0</v>
      </c>
    </row>
    <row r="61">
      <c r="A61" s="134" t="s">
        <v>169</v>
      </c>
      <c r="B61" s="135">
        <v>0.0</v>
      </c>
    </row>
    <row r="62">
      <c r="A62" s="134" t="s">
        <v>170</v>
      </c>
      <c r="B62" s="135">
        <v>0.0</v>
      </c>
    </row>
    <row r="63">
      <c r="A63" s="134" t="s">
        <v>171</v>
      </c>
      <c r="B63" s="135">
        <v>0.0</v>
      </c>
    </row>
    <row r="64">
      <c r="A64" s="134" t="s">
        <v>173</v>
      </c>
      <c r="B64" s="135">
        <v>0.0</v>
      </c>
    </row>
    <row r="65">
      <c r="A65" s="134" t="s">
        <v>174</v>
      </c>
      <c r="B65" s="135">
        <v>0.0</v>
      </c>
    </row>
    <row r="66">
      <c r="A66" s="134" t="s">
        <v>175</v>
      </c>
      <c r="B66" s="135">
        <v>0.0</v>
      </c>
    </row>
    <row r="67">
      <c r="A67" s="136" t="s">
        <v>179</v>
      </c>
      <c r="B67" s="137">
        <v>0.0</v>
      </c>
    </row>
    <row r="68">
      <c r="A68" s="134" t="s">
        <v>181</v>
      </c>
      <c r="B68" s="135">
        <v>0.0</v>
      </c>
    </row>
    <row r="69">
      <c r="A69" s="134" t="s">
        <v>184</v>
      </c>
      <c r="B69" s="135">
        <v>0.0</v>
      </c>
    </row>
    <row r="70">
      <c r="A70" s="138" t="s">
        <v>185</v>
      </c>
      <c r="B70" s="137">
        <v>0.0</v>
      </c>
    </row>
    <row r="71">
      <c r="A71" s="138" t="s">
        <v>191</v>
      </c>
      <c r="B71" s="137">
        <v>0.0</v>
      </c>
    </row>
    <row r="72">
      <c r="A72" s="134" t="s">
        <v>192</v>
      </c>
      <c r="B72" s="135">
        <v>1.0</v>
      </c>
    </row>
    <row r="73">
      <c r="A73" s="136" t="s">
        <v>193</v>
      </c>
      <c r="B73" s="137">
        <v>0.0</v>
      </c>
    </row>
    <row r="74">
      <c r="A74" s="134" t="s">
        <v>196</v>
      </c>
      <c r="B74" s="135">
        <v>0.0</v>
      </c>
    </row>
    <row r="75">
      <c r="A75" s="138" t="s">
        <v>197</v>
      </c>
      <c r="B75" s="137">
        <v>0.0</v>
      </c>
    </row>
    <row r="76">
      <c r="A76" s="134" t="s">
        <v>198</v>
      </c>
      <c r="B76" s="135">
        <v>0.0</v>
      </c>
    </row>
    <row r="77">
      <c r="A77" s="134" t="s">
        <v>200</v>
      </c>
      <c r="B77" s="135">
        <v>0.0</v>
      </c>
    </row>
    <row r="78">
      <c r="A78" s="136" t="s">
        <v>202</v>
      </c>
      <c r="B78" s="137">
        <v>0.0</v>
      </c>
    </row>
    <row r="79">
      <c r="A79" s="134" t="s">
        <v>203</v>
      </c>
      <c r="B79" s="135">
        <v>0.0</v>
      </c>
    </row>
    <row r="80">
      <c r="A80" s="134" t="s">
        <v>205</v>
      </c>
      <c r="B80" s="135">
        <v>0.0</v>
      </c>
    </row>
    <row r="81">
      <c r="A81" s="134" t="s">
        <v>207</v>
      </c>
      <c r="B81" s="135">
        <v>0.0</v>
      </c>
    </row>
    <row r="82">
      <c r="A82" s="134" t="s">
        <v>208</v>
      </c>
      <c r="B82" s="135">
        <v>0.0</v>
      </c>
    </row>
    <row r="83">
      <c r="A83" s="134" t="s">
        <v>209</v>
      </c>
      <c r="B83" s="135">
        <v>0.0</v>
      </c>
    </row>
    <row r="84">
      <c r="A84" s="134" t="s">
        <v>210</v>
      </c>
      <c r="B84" s="135">
        <v>0.0</v>
      </c>
    </row>
    <row r="85">
      <c r="A85" s="134" t="s">
        <v>211</v>
      </c>
      <c r="B85" s="135">
        <v>2.0</v>
      </c>
    </row>
    <row r="86">
      <c r="A86" s="134" t="s">
        <v>212</v>
      </c>
      <c r="B86" s="135">
        <v>0.0</v>
      </c>
    </row>
    <row r="87">
      <c r="A87" s="134" t="s">
        <v>213</v>
      </c>
      <c r="B87" s="135">
        <v>0.0</v>
      </c>
    </row>
    <row r="88">
      <c r="A88" s="134" t="s">
        <v>214</v>
      </c>
      <c r="B88" s="135">
        <v>0.0</v>
      </c>
    </row>
    <row r="89">
      <c r="A89" s="134" t="s">
        <v>215</v>
      </c>
      <c r="B89" s="135">
        <v>0.0</v>
      </c>
    </row>
    <row r="90">
      <c r="A90" s="134" t="s">
        <v>217</v>
      </c>
      <c r="B90" s="135">
        <v>0.0</v>
      </c>
    </row>
    <row r="91">
      <c r="A91" s="134" t="s">
        <v>218</v>
      </c>
      <c r="B91" s="135">
        <v>0.0</v>
      </c>
    </row>
    <row r="92">
      <c r="A92" s="134" t="s">
        <v>219</v>
      </c>
      <c r="B92" s="135">
        <v>0.0</v>
      </c>
    </row>
    <row r="93">
      <c r="A93" s="134" t="s">
        <v>220</v>
      </c>
      <c r="B93" s="135">
        <v>0.0</v>
      </c>
    </row>
    <row r="94">
      <c r="A94" s="134" t="s">
        <v>222</v>
      </c>
      <c r="B94" s="135">
        <v>0.0</v>
      </c>
    </row>
    <row r="95">
      <c r="A95" s="134" t="s">
        <v>223</v>
      </c>
      <c r="B95" s="135">
        <v>0.0</v>
      </c>
    </row>
    <row r="96">
      <c r="A96" s="134" t="s">
        <v>224</v>
      </c>
      <c r="B96" s="135">
        <v>0.0</v>
      </c>
    </row>
    <row r="97">
      <c r="A97" s="136" t="s">
        <v>225</v>
      </c>
      <c r="B97" s="137">
        <v>0.0</v>
      </c>
    </row>
    <row r="98">
      <c r="A98" s="134" t="s">
        <v>226</v>
      </c>
      <c r="B98" s="135">
        <v>0.0</v>
      </c>
    </row>
    <row r="99">
      <c r="A99" s="134" t="s">
        <v>227</v>
      </c>
      <c r="B99" s="135">
        <v>0.0</v>
      </c>
    </row>
    <row r="100">
      <c r="A100" s="134" t="s">
        <v>228</v>
      </c>
      <c r="B100" s="135">
        <v>0.0</v>
      </c>
    </row>
    <row r="101">
      <c r="A101" s="134" t="s">
        <v>229</v>
      </c>
      <c r="B101" s="135">
        <v>0.0</v>
      </c>
    </row>
    <row r="102">
      <c r="A102" s="134" t="s">
        <v>230</v>
      </c>
      <c r="B102" s="135">
        <v>0.0</v>
      </c>
    </row>
    <row r="103">
      <c r="A103" s="134" t="s">
        <v>232</v>
      </c>
      <c r="B103" s="135">
        <v>0.0</v>
      </c>
    </row>
    <row r="104">
      <c r="A104" s="134" t="s">
        <v>234</v>
      </c>
      <c r="B104" s="135">
        <v>0.0</v>
      </c>
    </row>
    <row r="105">
      <c r="A105" s="134" t="s">
        <v>237</v>
      </c>
      <c r="B105" s="135">
        <v>1.5</v>
      </c>
    </row>
    <row r="106">
      <c r="A106" s="134" t="s">
        <v>238</v>
      </c>
      <c r="B106" s="135">
        <v>3.0</v>
      </c>
    </row>
    <row r="107">
      <c r="A107" s="134" t="s">
        <v>239</v>
      </c>
      <c r="B107" s="135">
        <v>0.0</v>
      </c>
    </row>
    <row r="108">
      <c r="A108" s="134" t="s">
        <v>241</v>
      </c>
      <c r="B108" s="135">
        <v>0.0</v>
      </c>
    </row>
    <row r="109">
      <c r="A109" s="134" t="s">
        <v>245</v>
      </c>
      <c r="B109" s="135">
        <v>0.0</v>
      </c>
    </row>
    <row r="110">
      <c r="A110" s="134" t="s">
        <v>246</v>
      </c>
      <c r="B110" s="135">
        <v>3.0</v>
      </c>
    </row>
    <row r="111">
      <c r="A111" s="136" t="s">
        <v>247</v>
      </c>
      <c r="B111" s="137">
        <v>0.0</v>
      </c>
    </row>
    <row r="112">
      <c r="A112" s="134" t="s">
        <v>249</v>
      </c>
      <c r="B112" s="135">
        <v>0.0</v>
      </c>
    </row>
    <row r="113">
      <c r="A113" s="134" t="s">
        <v>250</v>
      </c>
      <c r="B113" s="135">
        <v>0.0</v>
      </c>
    </row>
    <row r="114">
      <c r="A114" s="134" t="s">
        <v>252</v>
      </c>
      <c r="B114" s="135">
        <v>0.0</v>
      </c>
    </row>
    <row r="115">
      <c r="A115" s="134" t="s">
        <v>256</v>
      </c>
      <c r="B115" s="135">
        <v>0.0</v>
      </c>
    </row>
    <row r="116">
      <c r="A116" s="136" t="s">
        <v>257</v>
      </c>
      <c r="B116" s="137">
        <v>0.0</v>
      </c>
    </row>
    <row r="117">
      <c r="A117" s="134" t="s">
        <v>258</v>
      </c>
      <c r="B117" s="135">
        <v>0.0</v>
      </c>
    </row>
    <row r="118">
      <c r="A118" s="134" t="s">
        <v>258</v>
      </c>
      <c r="B118" s="135">
        <v>0.0</v>
      </c>
    </row>
    <row r="119">
      <c r="A119" s="136" t="s">
        <v>259</v>
      </c>
      <c r="B119" s="137">
        <v>0.0</v>
      </c>
    </row>
    <row r="120">
      <c r="A120" s="134" t="s">
        <v>261</v>
      </c>
      <c r="B120" s="135">
        <v>0.0</v>
      </c>
    </row>
    <row r="121">
      <c r="A121" s="134" t="s">
        <v>263</v>
      </c>
      <c r="B121" s="135">
        <v>2.0</v>
      </c>
    </row>
    <row r="122">
      <c r="A122" s="134" t="s">
        <v>264</v>
      </c>
      <c r="B122" s="135">
        <v>0.0</v>
      </c>
    </row>
    <row r="123">
      <c r="A123" s="134" t="s">
        <v>267</v>
      </c>
      <c r="B123" s="135">
        <v>0.0</v>
      </c>
    </row>
    <row r="124">
      <c r="A124" s="134" t="s">
        <v>268</v>
      </c>
      <c r="B124" s="135">
        <v>3.0</v>
      </c>
    </row>
    <row r="125">
      <c r="A125" s="134" t="s">
        <v>270</v>
      </c>
      <c r="B125" s="135">
        <v>0.0</v>
      </c>
    </row>
    <row r="126">
      <c r="A126" s="136" t="s">
        <v>271</v>
      </c>
      <c r="B126" s="137">
        <v>0.0</v>
      </c>
    </row>
    <row r="127">
      <c r="A127" s="134" t="s">
        <v>273</v>
      </c>
      <c r="B127" s="135">
        <v>0.0</v>
      </c>
    </row>
    <row r="128">
      <c r="A128" s="134" t="s">
        <v>274</v>
      </c>
      <c r="B128" s="135">
        <v>0.0</v>
      </c>
    </row>
    <row r="129">
      <c r="A129" s="134" t="s">
        <v>275</v>
      </c>
      <c r="B129" s="135">
        <v>1.0</v>
      </c>
    </row>
    <row r="130">
      <c r="A130" s="134" t="s">
        <v>279</v>
      </c>
      <c r="B130" s="135">
        <v>0.0</v>
      </c>
    </row>
    <row r="131">
      <c r="A131" s="134" t="s">
        <v>282</v>
      </c>
      <c r="B131" s="135">
        <v>0.0</v>
      </c>
    </row>
    <row r="132">
      <c r="A132" s="134" t="s">
        <v>283</v>
      </c>
      <c r="B132" s="139">
        <v>0.0</v>
      </c>
    </row>
    <row r="133">
      <c r="A133" s="134" t="s">
        <v>285</v>
      </c>
      <c r="B133" s="135">
        <v>0.0</v>
      </c>
    </row>
    <row r="134">
      <c r="A134" s="134" t="s">
        <v>286</v>
      </c>
      <c r="B134" s="135">
        <v>1.0</v>
      </c>
    </row>
    <row r="135">
      <c r="A135" s="134" t="s">
        <v>288</v>
      </c>
      <c r="B135" s="135">
        <v>0.0</v>
      </c>
    </row>
    <row r="136">
      <c r="A136" s="134" t="s">
        <v>291</v>
      </c>
      <c r="B136" s="135">
        <v>0.0</v>
      </c>
    </row>
    <row r="137">
      <c r="A137" s="134" t="s">
        <v>293</v>
      </c>
      <c r="B137" s="135">
        <v>1.0</v>
      </c>
    </row>
    <row r="138">
      <c r="A138" s="134" t="s">
        <v>298</v>
      </c>
      <c r="B138" s="135">
        <v>3.0</v>
      </c>
    </row>
    <row r="139">
      <c r="A139" s="136" t="s">
        <v>300</v>
      </c>
      <c r="B139" s="137">
        <v>0.0</v>
      </c>
    </row>
    <row r="140">
      <c r="A140" s="134" t="s">
        <v>301</v>
      </c>
      <c r="B140" s="135">
        <v>0.0</v>
      </c>
    </row>
    <row r="141">
      <c r="A141" s="134" t="s">
        <v>306</v>
      </c>
      <c r="B141" s="135">
        <v>3.0</v>
      </c>
    </row>
    <row r="142">
      <c r="A142" s="134" t="s">
        <v>317</v>
      </c>
      <c r="B142" s="135">
        <v>0.0</v>
      </c>
    </row>
    <row r="143">
      <c r="A143" s="134" t="s">
        <v>194</v>
      </c>
      <c r="B143" s="135">
        <v>1.0</v>
      </c>
    </row>
    <row r="144">
      <c r="A144" s="134" t="s">
        <v>156</v>
      </c>
      <c r="B144" s="135">
        <v>0.0</v>
      </c>
    </row>
    <row r="145">
      <c r="A145" s="134" t="s">
        <v>283</v>
      </c>
      <c r="B145" s="135">
        <v>0.0</v>
      </c>
    </row>
    <row r="146">
      <c r="A146" s="134" t="s">
        <v>225</v>
      </c>
      <c r="B146" s="135">
        <v>0.0</v>
      </c>
    </row>
    <row r="147">
      <c r="A147" s="134" t="s">
        <v>243</v>
      </c>
      <c r="B147" s="135">
        <v>0.0</v>
      </c>
    </row>
    <row r="148">
      <c r="A148" s="134" t="s">
        <v>177</v>
      </c>
      <c r="B148" s="137">
        <v>0.0</v>
      </c>
    </row>
    <row r="149">
      <c r="A149" s="134" t="s">
        <v>155</v>
      </c>
      <c r="B149" s="135">
        <v>1.0</v>
      </c>
    </row>
    <row r="150">
      <c r="A150" s="134" t="s">
        <v>86</v>
      </c>
      <c r="B150" s="135">
        <v>0.0</v>
      </c>
    </row>
    <row r="151">
      <c r="A151" s="134" t="s">
        <v>126</v>
      </c>
      <c r="B151" s="135">
        <v>0.0</v>
      </c>
    </row>
    <row r="152">
      <c r="A152" s="134" t="s">
        <v>65</v>
      </c>
      <c r="B152" s="135">
        <v>0.0</v>
      </c>
    </row>
    <row r="153">
      <c r="A153" s="134" t="s">
        <v>79</v>
      </c>
      <c r="B153" s="135">
        <v>0.0</v>
      </c>
      <c r="D153" s="128"/>
    </row>
    <row r="154">
      <c r="A154" s="134" t="s">
        <v>115</v>
      </c>
      <c r="B154" s="135">
        <v>0.0</v>
      </c>
    </row>
    <row r="155">
      <c r="A155" s="138" t="s">
        <v>233</v>
      </c>
      <c r="B155" s="137">
        <v>0.0</v>
      </c>
    </row>
    <row r="156">
      <c r="A156" s="134" t="s">
        <v>251</v>
      </c>
      <c r="B156" s="135">
        <v>0.0</v>
      </c>
    </row>
    <row r="157">
      <c r="A157" s="136" t="s">
        <v>309</v>
      </c>
      <c r="B157" s="137">
        <v>0.0</v>
      </c>
    </row>
    <row r="158">
      <c r="A158" s="140"/>
    </row>
    <row r="159">
      <c r="A159" s="140"/>
      <c r="B159" s="135"/>
    </row>
    <row r="160">
      <c r="A160" s="140"/>
      <c r="B160" s="135"/>
    </row>
    <row r="161">
      <c r="A161" s="141"/>
    </row>
    <row r="162">
      <c r="A162" s="141"/>
    </row>
    <row r="163">
      <c r="A163" s="141"/>
    </row>
    <row r="164">
      <c r="A164" s="141"/>
    </row>
    <row r="165">
      <c r="A165" s="141"/>
    </row>
    <row r="166">
      <c r="A166" s="141"/>
    </row>
    <row r="167">
      <c r="A167" s="141"/>
    </row>
    <row r="168">
      <c r="A168" s="141"/>
    </row>
    <row r="169">
      <c r="A169" s="141"/>
    </row>
    <row r="170">
      <c r="A170" s="141"/>
    </row>
    <row r="171">
      <c r="A171" s="141"/>
    </row>
    <row r="172">
      <c r="A172" s="141"/>
    </row>
    <row r="173">
      <c r="A173" s="141"/>
    </row>
    <row r="174">
      <c r="A174" s="141"/>
    </row>
    <row r="175">
      <c r="A175" s="141"/>
    </row>
    <row r="176">
      <c r="A176" s="141"/>
    </row>
    <row r="177">
      <c r="A177" s="141"/>
    </row>
    <row r="178">
      <c r="A178" s="141"/>
    </row>
    <row r="179">
      <c r="A179" s="141"/>
    </row>
    <row r="180">
      <c r="A180" s="141"/>
    </row>
    <row r="181">
      <c r="A181" s="141"/>
    </row>
    <row r="182">
      <c r="A182" s="141"/>
    </row>
    <row r="183">
      <c r="A183" s="141"/>
    </row>
    <row r="184">
      <c r="A184" s="141"/>
    </row>
    <row r="185">
      <c r="A185" s="141"/>
    </row>
    <row r="186">
      <c r="A186" s="141"/>
    </row>
    <row r="187">
      <c r="A187" s="141"/>
    </row>
    <row r="188">
      <c r="A188" s="141"/>
    </row>
    <row r="189">
      <c r="A189" s="141"/>
    </row>
    <row r="190">
      <c r="A190" s="141"/>
    </row>
    <row r="191">
      <c r="A191" s="141"/>
    </row>
    <row r="192">
      <c r="A192" s="141"/>
    </row>
    <row r="193">
      <c r="A193" s="141"/>
    </row>
    <row r="194">
      <c r="A194" s="141"/>
    </row>
    <row r="195">
      <c r="A195" s="141"/>
    </row>
    <row r="196">
      <c r="A196" s="141"/>
    </row>
    <row r="197">
      <c r="A197" s="141"/>
    </row>
    <row r="198">
      <c r="A198" s="141"/>
    </row>
    <row r="199">
      <c r="A199" s="141"/>
    </row>
    <row r="200">
      <c r="A200" s="141"/>
    </row>
    <row r="201">
      <c r="A201" s="141"/>
    </row>
    <row r="202">
      <c r="A202" s="141"/>
    </row>
    <row r="203">
      <c r="A203" s="141"/>
    </row>
    <row r="204">
      <c r="A204" s="141"/>
    </row>
    <row r="205">
      <c r="A205" s="141"/>
    </row>
    <row r="206">
      <c r="A206" s="141"/>
    </row>
    <row r="207">
      <c r="A207" s="141"/>
    </row>
    <row r="208">
      <c r="A208" s="141"/>
    </row>
    <row r="209">
      <c r="A209" s="141"/>
    </row>
    <row r="210">
      <c r="A210" s="141"/>
    </row>
    <row r="211">
      <c r="A211" s="141"/>
    </row>
    <row r="212">
      <c r="A212" s="141"/>
    </row>
    <row r="213">
      <c r="A213" s="141"/>
    </row>
    <row r="214">
      <c r="A214" s="141"/>
    </row>
    <row r="215">
      <c r="A215" s="141"/>
    </row>
    <row r="216">
      <c r="A216" s="141"/>
    </row>
    <row r="217">
      <c r="A217" s="141"/>
    </row>
    <row r="218">
      <c r="A218" s="141"/>
    </row>
    <row r="219">
      <c r="A219" s="141"/>
    </row>
    <row r="220">
      <c r="A220" s="141"/>
    </row>
    <row r="221">
      <c r="A221" s="141"/>
    </row>
    <row r="222">
      <c r="A222" s="141"/>
    </row>
    <row r="223">
      <c r="A223" s="141"/>
    </row>
    <row r="224">
      <c r="A224" s="141"/>
    </row>
    <row r="225">
      <c r="A225" s="141"/>
    </row>
    <row r="226">
      <c r="A226" s="141"/>
    </row>
    <row r="227">
      <c r="A227" s="141"/>
    </row>
    <row r="228">
      <c r="A228" s="141"/>
    </row>
    <row r="229">
      <c r="A229" s="141"/>
    </row>
    <row r="230">
      <c r="A230" s="141"/>
    </row>
    <row r="231">
      <c r="A231" s="141"/>
    </row>
    <row r="232">
      <c r="A232" s="141"/>
    </row>
    <row r="233">
      <c r="A233" s="141"/>
    </row>
    <row r="234">
      <c r="A234" s="141"/>
    </row>
    <row r="235">
      <c r="A235" s="141"/>
    </row>
    <row r="236">
      <c r="A236" s="141"/>
    </row>
    <row r="237">
      <c r="A237" s="141"/>
    </row>
    <row r="238">
      <c r="A238" s="141"/>
    </row>
    <row r="239">
      <c r="A239" s="141"/>
    </row>
    <row r="240">
      <c r="A240" s="141"/>
    </row>
    <row r="241">
      <c r="A241" s="141"/>
    </row>
    <row r="242">
      <c r="A242" s="141"/>
    </row>
    <row r="243">
      <c r="A243" s="141"/>
    </row>
    <row r="244">
      <c r="A244" s="141"/>
    </row>
    <row r="245">
      <c r="A245" s="141"/>
    </row>
    <row r="246">
      <c r="A246" s="141"/>
    </row>
    <row r="247">
      <c r="A247" s="141"/>
    </row>
    <row r="248">
      <c r="A248" s="141"/>
    </row>
    <row r="249">
      <c r="A249" s="141"/>
    </row>
    <row r="250">
      <c r="A250" s="141"/>
    </row>
    <row r="251">
      <c r="A251" s="141"/>
    </row>
    <row r="252">
      <c r="A252" s="141"/>
    </row>
    <row r="253">
      <c r="A253" s="141"/>
    </row>
    <row r="254">
      <c r="A254" s="141"/>
    </row>
    <row r="255">
      <c r="A255" s="141"/>
    </row>
    <row r="256">
      <c r="A256" s="141"/>
    </row>
    <row r="257">
      <c r="A257" s="141"/>
    </row>
    <row r="258">
      <c r="A258" s="141"/>
    </row>
    <row r="259">
      <c r="A259" s="141"/>
    </row>
    <row r="260">
      <c r="A260" s="141"/>
    </row>
    <row r="261">
      <c r="A261" s="141"/>
    </row>
    <row r="262">
      <c r="A262" s="141"/>
    </row>
    <row r="263">
      <c r="A263" s="141"/>
    </row>
    <row r="264">
      <c r="A264" s="141"/>
    </row>
    <row r="265">
      <c r="A265" s="141"/>
    </row>
    <row r="266">
      <c r="A266" s="141"/>
    </row>
    <row r="267">
      <c r="A267" s="141"/>
    </row>
    <row r="268">
      <c r="A268" s="141"/>
    </row>
    <row r="269">
      <c r="A269" s="141"/>
    </row>
    <row r="270">
      <c r="A270" s="141"/>
    </row>
    <row r="271">
      <c r="A271" s="141"/>
    </row>
    <row r="272">
      <c r="A272" s="141"/>
    </row>
    <row r="273">
      <c r="A273" s="141"/>
    </row>
    <row r="274">
      <c r="A274" s="141"/>
    </row>
    <row r="275">
      <c r="A275" s="141"/>
    </row>
    <row r="276">
      <c r="A276" s="141"/>
    </row>
    <row r="277">
      <c r="A277" s="141"/>
    </row>
    <row r="278">
      <c r="A278" s="141"/>
    </row>
    <row r="279">
      <c r="A279" s="141"/>
    </row>
    <row r="280">
      <c r="A280" s="141"/>
    </row>
    <row r="281">
      <c r="A281" s="141"/>
    </row>
    <row r="282">
      <c r="A282" s="141"/>
    </row>
    <row r="283">
      <c r="A283" s="141"/>
    </row>
    <row r="284">
      <c r="A284" s="141"/>
    </row>
    <row r="285">
      <c r="A285" s="141"/>
    </row>
    <row r="286">
      <c r="A286" s="141"/>
    </row>
    <row r="287">
      <c r="A287" s="141"/>
    </row>
    <row r="288">
      <c r="A288" s="141"/>
    </row>
    <row r="289">
      <c r="A289" s="141"/>
    </row>
    <row r="290">
      <c r="A290" s="141"/>
    </row>
    <row r="291">
      <c r="A291" s="141"/>
    </row>
    <row r="292">
      <c r="A292" s="141"/>
    </row>
    <row r="293">
      <c r="A293" s="141"/>
    </row>
    <row r="294">
      <c r="A294" s="141"/>
    </row>
    <row r="295">
      <c r="A295" s="141"/>
    </row>
    <row r="296">
      <c r="A296" s="141"/>
    </row>
    <row r="297">
      <c r="A297" s="141"/>
    </row>
    <row r="298">
      <c r="A298" s="141"/>
    </row>
    <row r="299">
      <c r="A299" s="141"/>
    </row>
    <row r="300">
      <c r="A300" s="141"/>
    </row>
    <row r="301">
      <c r="A301" s="141"/>
    </row>
    <row r="302">
      <c r="A302" s="141"/>
    </row>
    <row r="303">
      <c r="A303" s="141"/>
    </row>
    <row r="304">
      <c r="A304" s="141"/>
    </row>
    <row r="305">
      <c r="A305" s="141"/>
    </row>
    <row r="306">
      <c r="A306" s="141"/>
    </row>
    <row r="307">
      <c r="A307" s="141"/>
    </row>
    <row r="308">
      <c r="A308" s="141"/>
    </row>
    <row r="309">
      <c r="A309" s="141"/>
    </row>
    <row r="310">
      <c r="A310" s="141"/>
    </row>
    <row r="311">
      <c r="A311" s="141"/>
    </row>
    <row r="312">
      <c r="A312" s="141"/>
    </row>
    <row r="313">
      <c r="A313" s="141"/>
    </row>
    <row r="314">
      <c r="A314" s="141"/>
    </row>
    <row r="315">
      <c r="A315" s="141"/>
    </row>
    <row r="316">
      <c r="A316" s="141"/>
    </row>
    <row r="317">
      <c r="A317" s="141"/>
    </row>
    <row r="318">
      <c r="A318" s="141"/>
    </row>
    <row r="319">
      <c r="A319" s="141"/>
    </row>
    <row r="320">
      <c r="A320" s="141"/>
    </row>
    <row r="321">
      <c r="A321" s="141"/>
    </row>
    <row r="322">
      <c r="A322" s="141"/>
    </row>
    <row r="323">
      <c r="A323" s="141"/>
    </row>
    <row r="324">
      <c r="A324" s="141"/>
    </row>
    <row r="325">
      <c r="A325" s="141"/>
    </row>
    <row r="326">
      <c r="A326" s="141"/>
    </row>
    <row r="327">
      <c r="A327" s="141"/>
    </row>
    <row r="328">
      <c r="A328" s="141"/>
    </row>
    <row r="329">
      <c r="A329" s="141"/>
    </row>
    <row r="330">
      <c r="A330" s="141"/>
    </row>
    <row r="331">
      <c r="A331" s="141"/>
    </row>
    <row r="332">
      <c r="A332" s="141"/>
    </row>
    <row r="333">
      <c r="A333" s="141"/>
    </row>
    <row r="334">
      <c r="A334" s="141"/>
    </row>
    <row r="335">
      <c r="A335" s="141"/>
    </row>
    <row r="336">
      <c r="A336" s="141"/>
    </row>
    <row r="337">
      <c r="A337" s="141"/>
    </row>
    <row r="338">
      <c r="A338" s="141"/>
    </row>
    <row r="339">
      <c r="A339" s="141"/>
    </row>
    <row r="340">
      <c r="A340" s="141"/>
    </row>
    <row r="341">
      <c r="A341" s="141"/>
    </row>
    <row r="342">
      <c r="A342" s="141"/>
    </row>
    <row r="343">
      <c r="A343" s="141"/>
    </row>
    <row r="344">
      <c r="A344" s="141"/>
    </row>
    <row r="345">
      <c r="A345" s="141"/>
    </row>
    <row r="346">
      <c r="A346" s="141"/>
    </row>
    <row r="347">
      <c r="A347" s="141"/>
    </row>
    <row r="348">
      <c r="A348" s="141"/>
    </row>
    <row r="349">
      <c r="A349" s="141"/>
    </row>
    <row r="350">
      <c r="A350" s="141"/>
    </row>
    <row r="351">
      <c r="A351" s="141"/>
    </row>
    <row r="352">
      <c r="A352" s="141"/>
    </row>
    <row r="353">
      <c r="A353" s="141"/>
    </row>
    <row r="354">
      <c r="A354" s="141"/>
    </row>
    <row r="355">
      <c r="A355" s="141"/>
    </row>
    <row r="356">
      <c r="A356" s="141"/>
    </row>
    <row r="357">
      <c r="A357" s="141"/>
    </row>
    <row r="358">
      <c r="A358" s="141"/>
    </row>
    <row r="359">
      <c r="A359" s="141"/>
    </row>
    <row r="360">
      <c r="A360" s="141"/>
    </row>
    <row r="361">
      <c r="A361" s="141"/>
    </row>
    <row r="362">
      <c r="A362" s="141"/>
    </row>
    <row r="363">
      <c r="A363" s="141"/>
    </row>
    <row r="364">
      <c r="A364" s="141"/>
    </row>
    <row r="365">
      <c r="A365" s="141"/>
    </row>
    <row r="366">
      <c r="A366" s="141"/>
    </row>
    <row r="367">
      <c r="A367" s="141"/>
    </row>
    <row r="368">
      <c r="A368" s="141"/>
    </row>
    <row r="369">
      <c r="A369" s="141"/>
    </row>
    <row r="370">
      <c r="A370" s="141"/>
    </row>
    <row r="371">
      <c r="A371" s="141"/>
    </row>
    <row r="372">
      <c r="A372" s="141"/>
    </row>
    <row r="373">
      <c r="A373" s="141"/>
    </row>
    <row r="374">
      <c r="A374" s="141"/>
    </row>
    <row r="375">
      <c r="A375" s="141"/>
    </row>
    <row r="376">
      <c r="A376" s="141"/>
    </row>
    <row r="377">
      <c r="A377" s="141"/>
    </row>
    <row r="378">
      <c r="A378" s="141"/>
    </row>
    <row r="379">
      <c r="A379" s="141"/>
    </row>
    <row r="380">
      <c r="A380" s="141"/>
    </row>
    <row r="381">
      <c r="A381" s="141"/>
    </row>
    <row r="382">
      <c r="A382" s="141"/>
    </row>
    <row r="383">
      <c r="A383" s="141"/>
    </row>
    <row r="384">
      <c r="A384" s="141"/>
    </row>
    <row r="385">
      <c r="A385" s="141"/>
    </row>
    <row r="386">
      <c r="A386" s="141"/>
    </row>
    <row r="387">
      <c r="A387" s="141"/>
    </row>
    <row r="388">
      <c r="A388" s="141"/>
    </row>
    <row r="389">
      <c r="A389" s="141"/>
    </row>
    <row r="390">
      <c r="A390" s="141"/>
    </row>
    <row r="391">
      <c r="A391" s="141"/>
    </row>
    <row r="392">
      <c r="A392" s="141"/>
    </row>
    <row r="393">
      <c r="A393" s="141"/>
    </row>
    <row r="394">
      <c r="A394" s="141"/>
    </row>
    <row r="395">
      <c r="A395" s="141"/>
    </row>
    <row r="396">
      <c r="A396" s="141"/>
    </row>
    <row r="397">
      <c r="A397" s="141"/>
    </row>
    <row r="398">
      <c r="A398" s="141"/>
    </row>
    <row r="399">
      <c r="A399" s="141"/>
    </row>
    <row r="400">
      <c r="A400" s="141"/>
    </row>
    <row r="401">
      <c r="A401" s="141"/>
    </row>
    <row r="402">
      <c r="A402" s="141"/>
    </row>
    <row r="403">
      <c r="A403" s="141"/>
    </row>
    <row r="404">
      <c r="A404" s="141"/>
    </row>
    <row r="405">
      <c r="A405" s="141"/>
    </row>
    <row r="406">
      <c r="A406" s="141"/>
    </row>
    <row r="407">
      <c r="A407" s="141"/>
    </row>
    <row r="408">
      <c r="A408" s="141"/>
    </row>
    <row r="409">
      <c r="A409" s="141"/>
    </row>
    <row r="410">
      <c r="A410" s="141"/>
    </row>
    <row r="411">
      <c r="A411" s="141"/>
    </row>
    <row r="412">
      <c r="A412" s="141"/>
    </row>
    <row r="413">
      <c r="A413" s="141"/>
    </row>
    <row r="414">
      <c r="A414" s="141"/>
    </row>
    <row r="415">
      <c r="A415" s="141"/>
    </row>
    <row r="416">
      <c r="A416" s="141"/>
    </row>
    <row r="417">
      <c r="A417" s="141"/>
    </row>
    <row r="418">
      <c r="A418" s="141"/>
    </row>
    <row r="419">
      <c r="A419" s="141"/>
    </row>
    <row r="420">
      <c r="A420" s="141"/>
    </row>
    <row r="421">
      <c r="A421" s="141"/>
    </row>
    <row r="422">
      <c r="A422" s="141"/>
    </row>
    <row r="423">
      <c r="A423" s="141"/>
    </row>
    <row r="424">
      <c r="A424" s="141"/>
    </row>
    <row r="425">
      <c r="A425" s="141"/>
    </row>
    <row r="426">
      <c r="A426" s="141"/>
    </row>
    <row r="427">
      <c r="A427" s="141"/>
    </row>
    <row r="428">
      <c r="A428" s="141"/>
    </row>
    <row r="429">
      <c r="A429" s="141"/>
    </row>
    <row r="430">
      <c r="A430" s="141"/>
    </row>
    <row r="431">
      <c r="A431" s="141"/>
    </row>
    <row r="432">
      <c r="A432" s="141"/>
    </row>
    <row r="433">
      <c r="A433" s="141"/>
    </row>
    <row r="434">
      <c r="A434" s="141"/>
    </row>
    <row r="435">
      <c r="A435" s="141"/>
    </row>
    <row r="436">
      <c r="A436" s="141"/>
    </row>
    <row r="437">
      <c r="A437" s="141"/>
    </row>
    <row r="438">
      <c r="A438" s="141"/>
    </row>
    <row r="439">
      <c r="A439" s="141"/>
    </row>
    <row r="440">
      <c r="A440" s="141"/>
    </row>
    <row r="441">
      <c r="A441" s="141"/>
    </row>
    <row r="442">
      <c r="A442" s="141"/>
    </row>
    <row r="443">
      <c r="A443" s="141"/>
    </row>
    <row r="444">
      <c r="A444" s="141"/>
    </row>
    <row r="445">
      <c r="A445" s="141"/>
    </row>
    <row r="446">
      <c r="A446" s="141"/>
    </row>
    <row r="447">
      <c r="A447" s="141"/>
    </row>
    <row r="448">
      <c r="A448" s="141"/>
    </row>
    <row r="449">
      <c r="A449" s="141"/>
    </row>
    <row r="450">
      <c r="A450" s="141"/>
    </row>
    <row r="451">
      <c r="A451" s="141"/>
    </row>
    <row r="452">
      <c r="A452" s="141"/>
    </row>
    <row r="453">
      <c r="A453" s="141"/>
    </row>
    <row r="454">
      <c r="A454" s="141"/>
    </row>
    <row r="455">
      <c r="A455" s="141"/>
    </row>
    <row r="456">
      <c r="A456" s="141"/>
    </row>
    <row r="457">
      <c r="A457" s="141"/>
    </row>
    <row r="458">
      <c r="A458" s="141"/>
    </row>
    <row r="459">
      <c r="A459" s="141"/>
    </row>
    <row r="460">
      <c r="A460" s="141"/>
    </row>
    <row r="461">
      <c r="A461" s="141"/>
    </row>
    <row r="462">
      <c r="A462" s="141"/>
    </row>
    <row r="463">
      <c r="A463" s="141"/>
    </row>
    <row r="464">
      <c r="A464" s="141"/>
    </row>
    <row r="465">
      <c r="A465" s="141"/>
    </row>
    <row r="466">
      <c r="A466" s="141"/>
    </row>
    <row r="467">
      <c r="A467" s="141"/>
    </row>
    <row r="468">
      <c r="A468" s="141"/>
    </row>
    <row r="469">
      <c r="A469" s="141"/>
    </row>
    <row r="470">
      <c r="A470" s="141"/>
    </row>
    <row r="471">
      <c r="A471" s="141"/>
    </row>
    <row r="472">
      <c r="A472" s="141"/>
    </row>
    <row r="473">
      <c r="A473" s="141"/>
    </row>
    <row r="474">
      <c r="A474" s="141"/>
    </row>
    <row r="475">
      <c r="A475" s="141"/>
    </row>
    <row r="476">
      <c r="A476" s="141"/>
    </row>
    <row r="477">
      <c r="A477" s="141"/>
    </row>
    <row r="478">
      <c r="A478" s="141"/>
    </row>
    <row r="479">
      <c r="A479" s="141"/>
    </row>
    <row r="480">
      <c r="A480" s="141"/>
    </row>
    <row r="481">
      <c r="A481" s="141"/>
    </row>
    <row r="482">
      <c r="A482" s="141"/>
    </row>
    <row r="483">
      <c r="A483" s="141"/>
    </row>
    <row r="484">
      <c r="A484" s="141"/>
    </row>
    <row r="485">
      <c r="A485" s="141"/>
    </row>
    <row r="486">
      <c r="A486" s="141"/>
    </row>
    <row r="487">
      <c r="A487" s="141"/>
    </row>
    <row r="488">
      <c r="A488" s="141"/>
    </row>
    <row r="489">
      <c r="A489" s="141"/>
    </row>
    <row r="490">
      <c r="A490" s="141"/>
    </row>
    <row r="491">
      <c r="A491" s="141"/>
    </row>
    <row r="492">
      <c r="A492" s="141"/>
    </row>
    <row r="493">
      <c r="A493" s="141"/>
    </row>
    <row r="494">
      <c r="A494" s="141"/>
    </row>
    <row r="495">
      <c r="A495" s="141"/>
    </row>
    <row r="496">
      <c r="A496" s="141"/>
    </row>
    <row r="497">
      <c r="A497" s="141"/>
    </row>
    <row r="498">
      <c r="A498" s="141"/>
    </row>
    <row r="499">
      <c r="A499" s="141"/>
    </row>
    <row r="500">
      <c r="A500" s="141"/>
    </row>
    <row r="501">
      <c r="A501" s="141"/>
    </row>
    <row r="502">
      <c r="A502" s="141"/>
    </row>
    <row r="503">
      <c r="A503" s="141"/>
    </row>
    <row r="504">
      <c r="A504" s="141"/>
    </row>
    <row r="505">
      <c r="A505" s="141"/>
    </row>
    <row r="506">
      <c r="A506" s="141"/>
    </row>
    <row r="507">
      <c r="A507" s="141"/>
    </row>
    <row r="508">
      <c r="A508" s="141"/>
    </row>
    <row r="509">
      <c r="A509" s="141"/>
    </row>
    <row r="510">
      <c r="A510" s="141"/>
    </row>
    <row r="511">
      <c r="A511" s="141"/>
    </row>
    <row r="512">
      <c r="A512" s="141"/>
    </row>
    <row r="513">
      <c r="A513" s="141"/>
    </row>
    <row r="514">
      <c r="A514" s="141"/>
    </row>
    <row r="515">
      <c r="A515" s="141"/>
    </row>
    <row r="516">
      <c r="A516" s="141"/>
    </row>
    <row r="517">
      <c r="A517" s="141"/>
    </row>
    <row r="518">
      <c r="A518" s="141"/>
    </row>
    <row r="519">
      <c r="A519" s="141"/>
    </row>
    <row r="520">
      <c r="A520" s="141"/>
    </row>
    <row r="521">
      <c r="A521" s="141"/>
    </row>
    <row r="522">
      <c r="A522" s="141"/>
    </row>
    <row r="523">
      <c r="A523" s="141"/>
    </row>
    <row r="524">
      <c r="A524" s="141"/>
    </row>
    <row r="525">
      <c r="A525" s="141"/>
    </row>
    <row r="526">
      <c r="A526" s="141"/>
    </row>
    <row r="527">
      <c r="A527" s="141"/>
    </row>
    <row r="528">
      <c r="A528" s="141"/>
    </row>
    <row r="529">
      <c r="A529" s="141"/>
    </row>
    <row r="530">
      <c r="A530" s="141"/>
    </row>
    <row r="531">
      <c r="A531" s="141"/>
    </row>
    <row r="532">
      <c r="A532" s="141"/>
    </row>
    <row r="533">
      <c r="A533" s="141"/>
    </row>
    <row r="534">
      <c r="A534" s="141"/>
    </row>
    <row r="535">
      <c r="A535" s="141"/>
    </row>
    <row r="536">
      <c r="A536" s="141"/>
    </row>
    <row r="537">
      <c r="A537" s="141"/>
    </row>
    <row r="538">
      <c r="A538" s="141"/>
    </row>
    <row r="539">
      <c r="A539" s="141"/>
    </row>
    <row r="540">
      <c r="A540" s="141"/>
    </row>
    <row r="541">
      <c r="A541" s="141"/>
    </row>
    <row r="542">
      <c r="A542" s="141"/>
    </row>
    <row r="543">
      <c r="A543" s="141"/>
    </row>
    <row r="544">
      <c r="A544" s="141"/>
    </row>
    <row r="545">
      <c r="A545" s="141"/>
    </row>
    <row r="546">
      <c r="A546" s="141"/>
    </row>
    <row r="547">
      <c r="A547" s="141"/>
    </row>
    <row r="548">
      <c r="A548" s="141"/>
    </row>
    <row r="549">
      <c r="A549" s="141"/>
    </row>
    <row r="550">
      <c r="A550" s="141"/>
    </row>
    <row r="551">
      <c r="A551" s="141"/>
    </row>
    <row r="552">
      <c r="A552" s="141"/>
    </row>
    <row r="553">
      <c r="A553" s="141"/>
    </row>
    <row r="554">
      <c r="A554" s="141"/>
    </row>
    <row r="555">
      <c r="A555" s="141"/>
    </row>
    <row r="556">
      <c r="A556" s="141"/>
    </row>
    <row r="557">
      <c r="A557" s="141"/>
    </row>
    <row r="558">
      <c r="A558" s="141"/>
    </row>
    <row r="559">
      <c r="A559" s="141"/>
    </row>
    <row r="560">
      <c r="A560" s="141"/>
    </row>
    <row r="561">
      <c r="A561" s="141"/>
    </row>
    <row r="562">
      <c r="A562" s="141"/>
    </row>
    <row r="563">
      <c r="A563" s="141"/>
    </row>
    <row r="564">
      <c r="A564" s="141"/>
    </row>
    <row r="565">
      <c r="A565" s="141"/>
    </row>
    <row r="566">
      <c r="A566" s="141"/>
    </row>
    <row r="567">
      <c r="A567" s="141"/>
    </row>
    <row r="568">
      <c r="A568" s="141"/>
    </row>
    <row r="569">
      <c r="A569" s="141"/>
    </row>
    <row r="570">
      <c r="A570" s="141"/>
    </row>
    <row r="571">
      <c r="A571" s="141"/>
    </row>
    <row r="572">
      <c r="A572" s="141"/>
    </row>
    <row r="573">
      <c r="A573" s="141"/>
    </row>
    <row r="574">
      <c r="A574" s="141"/>
    </row>
    <row r="575">
      <c r="A575" s="141"/>
    </row>
    <row r="576">
      <c r="A576" s="141"/>
    </row>
    <row r="577">
      <c r="A577" s="141"/>
    </row>
    <row r="578">
      <c r="A578" s="141"/>
    </row>
    <row r="579">
      <c r="A579" s="141"/>
    </row>
    <row r="580">
      <c r="A580" s="141"/>
    </row>
    <row r="581">
      <c r="A581" s="141"/>
    </row>
    <row r="582">
      <c r="A582" s="141"/>
    </row>
    <row r="583">
      <c r="A583" s="141"/>
    </row>
    <row r="584">
      <c r="A584" s="141"/>
    </row>
    <row r="585">
      <c r="A585" s="141"/>
    </row>
    <row r="586">
      <c r="A586" s="141"/>
    </row>
    <row r="587">
      <c r="A587" s="141"/>
    </row>
    <row r="588">
      <c r="A588" s="141"/>
    </row>
    <row r="589">
      <c r="A589" s="141"/>
    </row>
    <row r="590">
      <c r="A590" s="141"/>
    </row>
    <row r="591">
      <c r="A591" s="141"/>
    </row>
    <row r="592">
      <c r="A592" s="141"/>
    </row>
    <row r="593">
      <c r="A593" s="141"/>
    </row>
    <row r="594">
      <c r="A594" s="141"/>
    </row>
    <row r="595">
      <c r="A595" s="141"/>
    </row>
    <row r="596">
      <c r="A596" s="141"/>
    </row>
    <row r="597">
      <c r="A597" s="141"/>
    </row>
    <row r="598">
      <c r="A598" s="141"/>
    </row>
    <row r="599">
      <c r="A599" s="141"/>
    </row>
    <row r="600">
      <c r="A600" s="141"/>
    </row>
    <row r="601">
      <c r="A601" s="141"/>
    </row>
    <row r="602">
      <c r="A602" s="141"/>
    </row>
    <row r="603">
      <c r="A603" s="141"/>
    </row>
    <row r="604">
      <c r="A604" s="141"/>
    </row>
    <row r="605">
      <c r="A605" s="141"/>
    </row>
    <row r="606">
      <c r="A606" s="141"/>
    </row>
    <row r="607">
      <c r="A607" s="141"/>
    </row>
    <row r="608">
      <c r="A608" s="141"/>
    </row>
    <row r="609">
      <c r="A609" s="141"/>
    </row>
    <row r="610">
      <c r="A610" s="141"/>
    </row>
    <row r="611">
      <c r="A611" s="141"/>
    </row>
    <row r="612">
      <c r="A612" s="141"/>
    </row>
    <row r="613">
      <c r="A613" s="141"/>
    </row>
    <row r="614">
      <c r="A614" s="141"/>
    </row>
    <row r="615">
      <c r="A615" s="141"/>
    </row>
    <row r="616">
      <c r="A616" s="141"/>
    </row>
    <row r="617">
      <c r="A617" s="141"/>
    </row>
    <row r="618">
      <c r="A618" s="141"/>
    </row>
    <row r="619">
      <c r="A619" s="141"/>
    </row>
    <row r="620">
      <c r="A620" s="141"/>
    </row>
    <row r="621">
      <c r="A621" s="141"/>
    </row>
    <row r="622">
      <c r="A622" s="141"/>
    </row>
    <row r="623">
      <c r="A623" s="141"/>
    </row>
    <row r="624">
      <c r="A624" s="141"/>
    </row>
    <row r="625">
      <c r="A625" s="141"/>
    </row>
    <row r="626">
      <c r="A626" s="141"/>
    </row>
    <row r="627">
      <c r="A627" s="141"/>
    </row>
    <row r="628">
      <c r="A628" s="141"/>
    </row>
    <row r="629">
      <c r="A629" s="141"/>
    </row>
    <row r="630">
      <c r="A630" s="141"/>
    </row>
    <row r="631">
      <c r="A631" s="141"/>
    </row>
    <row r="632">
      <c r="A632" s="141"/>
    </row>
    <row r="633">
      <c r="A633" s="141"/>
    </row>
    <row r="634">
      <c r="A634" s="141"/>
    </row>
    <row r="635">
      <c r="A635" s="141"/>
    </row>
    <row r="636">
      <c r="A636" s="141"/>
    </row>
    <row r="637">
      <c r="A637" s="141"/>
    </row>
    <row r="638">
      <c r="A638" s="141"/>
    </row>
    <row r="639">
      <c r="A639" s="141"/>
    </row>
    <row r="640">
      <c r="A640" s="141"/>
    </row>
    <row r="641">
      <c r="A641" s="141"/>
    </row>
    <row r="642">
      <c r="A642" s="141"/>
    </row>
    <row r="643">
      <c r="A643" s="141"/>
    </row>
    <row r="644">
      <c r="A644" s="141"/>
    </row>
    <row r="645">
      <c r="A645" s="141"/>
    </row>
    <row r="646">
      <c r="A646" s="141"/>
    </row>
    <row r="647">
      <c r="A647" s="141"/>
    </row>
    <row r="648">
      <c r="A648" s="141"/>
    </row>
    <row r="649">
      <c r="A649" s="141"/>
    </row>
    <row r="650">
      <c r="A650" s="141"/>
    </row>
    <row r="651">
      <c r="A651" s="141"/>
    </row>
    <row r="652">
      <c r="A652" s="141"/>
    </row>
    <row r="653">
      <c r="A653" s="141"/>
    </row>
    <row r="654">
      <c r="A654" s="141"/>
    </row>
    <row r="655">
      <c r="A655" s="141"/>
    </row>
    <row r="656">
      <c r="A656" s="141"/>
    </row>
    <row r="657">
      <c r="A657" s="141"/>
    </row>
    <row r="658">
      <c r="A658" s="141"/>
    </row>
    <row r="659">
      <c r="A659" s="141"/>
    </row>
    <row r="660">
      <c r="A660" s="141"/>
    </row>
    <row r="661">
      <c r="A661" s="141"/>
    </row>
    <row r="662">
      <c r="A662" s="141"/>
    </row>
    <row r="663">
      <c r="A663" s="141"/>
    </row>
    <row r="664">
      <c r="A664" s="141"/>
    </row>
    <row r="665">
      <c r="A665" s="141"/>
    </row>
    <row r="666">
      <c r="A666" s="141"/>
    </row>
    <row r="667">
      <c r="A667" s="141"/>
    </row>
    <row r="668">
      <c r="A668" s="141"/>
    </row>
    <row r="669">
      <c r="A669" s="141"/>
    </row>
    <row r="670">
      <c r="A670" s="141"/>
    </row>
    <row r="671">
      <c r="A671" s="141"/>
    </row>
    <row r="672">
      <c r="A672" s="141"/>
    </row>
    <row r="673">
      <c r="A673" s="141"/>
    </row>
    <row r="674">
      <c r="A674" s="141"/>
    </row>
    <row r="675">
      <c r="A675" s="141"/>
    </row>
    <row r="676">
      <c r="A676" s="141"/>
    </row>
    <row r="677">
      <c r="A677" s="141"/>
    </row>
    <row r="678">
      <c r="A678" s="141"/>
    </row>
    <row r="679">
      <c r="A679" s="141"/>
    </row>
    <row r="680">
      <c r="A680" s="141"/>
    </row>
    <row r="681">
      <c r="A681" s="141"/>
    </row>
    <row r="682">
      <c r="A682" s="141"/>
    </row>
    <row r="683">
      <c r="A683" s="141"/>
    </row>
    <row r="684">
      <c r="A684" s="141"/>
    </row>
    <row r="685">
      <c r="A685" s="141"/>
    </row>
    <row r="686">
      <c r="A686" s="141"/>
    </row>
    <row r="687">
      <c r="A687" s="141"/>
    </row>
    <row r="688">
      <c r="A688" s="141"/>
    </row>
    <row r="689">
      <c r="A689" s="141"/>
    </row>
    <row r="690">
      <c r="A690" s="141"/>
    </row>
    <row r="691">
      <c r="A691" s="141"/>
    </row>
    <row r="692">
      <c r="A692" s="141"/>
    </row>
    <row r="693">
      <c r="A693" s="141"/>
    </row>
    <row r="694">
      <c r="A694" s="141"/>
    </row>
    <row r="695">
      <c r="A695" s="141"/>
    </row>
    <row r="696">
      <c r="A696" s="141"/>
    </row>
    <row r="697">
      <c r="A697" s="141"/>
    </row>
    <row r="698">
      <c r="A698" s="141"/>
    </row>
    <row r="699">
      <c r="A699" s="141"/>
    </row>
    <row r="700">
      <c r="A700" s="141"/>
    </row>
    <row r="701">
      <c r="A701" s="141"/>
    </row>
    <row r="702">
      <c r="A702" s="141"/>
    </row>
    <row r="703">
      <c r="A703" s="141"/>
    </row>
    <row r="704">
      <c r="A704" s="141"/>
    </row>
    <row r="705">
      <c r="A705" s="141"/>
    </row>
    <row r="706">
      <c r="A706" s="141"/>
    </row>
    <row r="707">
      <c r="A707" s="141"/>
    </row>
    <row r="708">
      <c r="A708" s="141"/>
    </row>
    <row r="709">
      <c r="A709" s="141"/>
    </row>
    <row r="710">
      <c r="A710" s="141"/>
    </row>
    <row r="711">
      <c r="A711" s="141"/>
    </row>
    <row r="712">
      <c r="A712" s="141"/>
    </row>
    <row r="713">
      <c r="A713" s="141"/>
    </row>
    <row r="714">
      <c r="A714" s="141"/>
    </row>
    <row r="715">
      <c r="A715" s="141"/>
    </row>
    <row r="716">
      <c r="A716" s="141"/>
    </row>
    <row r="717">
      <c r="A717" s="141"/>
    </row>
    <row r="718">
      <c r="A718" s="141"/>
    </row>
    <row r="719">
      <c r="A719" s="141"/>
    </row>
    <row r="720">
      <c r="A720" s="141"/>
    </row>
    <row r="721">
      <c r="A721" s="141"/>
    </row>
    <row r="722">
      <c r="A722" s="141"/>
    </row>
    <row r="723">
      <c r="A723" s="141"/>
    </row>
    <row r="724">
      <c r="A724" s="141"/>
    </row>
    <row r="725">
      <c r="A725" s="141"/>
    </row>
    <row r="726">
      <c r="A726" s="141"/>
    </row>
    <row r="727">
      <c r="A727" s="141"/>
    </row>
    <row r="728">
      <c r="A728" s="141"/>
    </row>
    <row r="729">
      <c r="A729" s="141"/>
    </row>
    <row r="730">
      <c r="A730" s="141"/>
    </row>
    <row r="731">
      <c r="A731" s="141"/>
    </row>
    <row r="732">
      <c r="A732" s="141"/>
    </row>
    <row r="733">
      <c r="A733" s="141"/>
    </row>
    <row r="734">
      <c r="A734" s="141"/>
    </row>
    <row r="735">
      <c r="A735" s="141"/>
    </row>
    <row r="736">
      <c r="A736" s="141"/>
    </row>
    <row r="737">
      <c r="A737" s="141"/>
    </row>
    <row r="738">
      <c r="A738" s="141"/>
    </row>
    <row r="739">
      <c r="A739" s="141"/>
    </row>
    <row r="740">
      <c r="A740" s="141"/>
    </row>
    <row r="741">
      <c r="A741" s="141"/>
    </row>
    <row r="742">
      <c r="A742" s="141"/>
    </row>
    <row r="743">
      <c r="A743" s="141"/>
    </row>
    <row r="744">
      <c r="A744" s="141"/>
    </row>
    <row r="745">
      <c r="A745" s="141"/>
    </row>
    <row r="746">
      <c r="A746" s="141"/>
    </row>
    <row r="747">
      <c r="A747" s="141"/>
    </row>
    <row r="748">
      <c r="A748" s="141"/>
    </row>
    <row r="749">
      <c r="A749" s="141"/>
    </row>
    <row r="750">
      <c r="A750" s="141"/>
    </row>
    <row r="751">
      <c r="A751" s="141"/>
    </row>
    <row r="752">
      <c r="A752" s="141"/>
    </row>
    <row r="753">
      <c r="A753" s="141"/>
    </row>
    <row r="754">
      <c r="A754" s="141"/>
    </row>
    <row r="755">
      <c r="A755" s="141"/>
    </row>
    <row r="756">
      <c r="A756" s="141"/>
    </row>
    <row r="757">
      <c r="A757" s="141"/>
    </row>
    <row r="758">
      <c r="A758" s="141"/>
    </row>
    <row r="759">
      <c r="A759" s="141"/>
    </row>
    <row r="760">
      <c r="A760" s="141"/>
    </row>
    <row r="761">
      <c r="A761" s="141"/>
    </row>
    <row r="762">
      <c r="A762" s="141"/>
    </row>
    <row r="763">
      <c r="A763" s="141"/>
    </row>
    <row r="764">
      <c r="A764" s="141"/>
    </row>
    <row r="765">
      <c r="A765" s="141"/>
    </row>
    <row r="766">
      <c r="A766" s="141"/>
    </row>
    <row r="767">
      <c r="A767" s="141"/>
    </row>
    <row r="768">
      <c r="A768" s="141"/>
    </row>
    <row r="769">
      <c r="A769" s="141"/>
    </row>
    <row r="770">
      <c r="A770" s="141"/>
    </row>
    <row r="771">
      <c r="A771" s="141"/>
    </row>
    <row r="772">
      <c r="A772" s="141"/>
    </row>
    <row r="773">
      <c r="A773" s="141"/>
    </row>
    <row r="774">
      <c r="A774" s="141"/>
    </row>
    <row r="775">
      <c r="A775" s="141"/>
    </row>
    <row r="776">
      <c r="A776" s="141"/>
    </row>
    <row r="777">
      <c r="A777" s="141"/>
    </row>
    <row r="778">
      <c r="A778" s="141"/>
    </row>
    <row r="779">
      <c r="A779" s="141"/>
    </row>
    <row r="780">
      <c r="A780" s="141"/>
    </row>
    <row r="781">
      <c r="A781" s="141"/>
    </row>
    <row r="782">
      <c r="A782" s="141"/>
    </row>
    <row r="783">
      <c r="A783" s="141"/>
    </row>
    <row r="784">
      <c r="A784" s="141"/>
    </row>
    <row r="785">
      <c r="A785" s="141"/>
    </row>
    <row r="786">
      <c r="A786" s="141"/>
    </row>
    <row r="787">
      <c r="A787" s="141"/>
    </row>
    <row r="788">
      <c r="A788" s="141"/>
    </row>
    <row r="789">
      <c r="A789" s="141"/>
    </row>
    <row r="790">
      <c r="A790" s="141"/>
    </row>
    <row r="791">
      <c r="A791" s="141"/>
    </row>
    <row r="792">
      <c r="A792" s="141"/>
    </row>
    <row r="793">
      <c r="A793" s="141"/>
    </row>
    <row r="794">
      <c r="A794" s="141"/>
    </row>
    <row r="795">
      <c r="A795" s="141"/>
    </row>
    <row r="796">
      <c r="A796" s="141"/>
    </row>
    <row r="797">
      <c r="A797" s="141"/>
    </row>
    <row r="798">
      <c r="A798" s="141"/>
    </row>
    <row r="799">
      <c r="A799" s="141"/>
    </row>
    <row r="800">
      <c r="A800" s="141"/>
    </row>
    <row r="801">
      <c r="A801" s="141"/>
    </row>
    <row r="802">
      <c r="A802" s="141"/>
    </row>
    <row r="803">
      <c r="A803" s="141"/>
    </row>
    <row r="804">
      <c r="A804" s="141"/>
    </row>
    <row r="805">
      <c r="A805" s="141"/>
    </row>
    <row r="806">
      <c r="A806" s="141"/>
    </row>
    <row r="807">
      <c r="A807" s="141"/>
    </row>
    <row r="808">
      <c r="A808" s="141"/>
    </row>
    <row r="809">
      <c r="A809" s="141"/>
    </row>
    <row r="810">
      <c r="A810" s="141"/>
    </row>
    <row r="811">
      <c r="A811" s="141"/>
    </row>
    <row r="812">
      <c r="A812" s="141"/>
    </row>
    <row r="813">
      <c r="A813" s="141"/>
    </row>
    <row r="814">
      <c r="A814" s="141"/>
    </row>
    <row r="815">
      <c r="A815" s="141"/>
    </row>
    <row r="816">
      <c r="A816" s="141"/>
    </row>
    <row r="817">
      <c r="A817" s="141"/>
    </row>
    <row r="818">
      <c r="A818" s="141"/>
    </row>
    <row r="819">
      <c r="A819" s="141"/>
    </row>
    <row r="820">
      <c r="A820" s="141"/>
    </row>
    <row r="821">
      <c r="A821" s="141"/>
    </row>
    <row r="822">
      <c r="A822" s="141"/>
    </row>
    <row r="823">
      <c r="A823" s="141"/>
    </row>
    <row r="824">
      <c r="A824" s="141"/>
    </row>
    <row r="825">
      <c r="A825" s="141"/>
    </row>
    <row r="826">
      <c r="A826" s="141"/>
    </row>
    <row r="827">
      <c r="A827" s="141"/>
    </row>
    <row r="828">
      <c r="A828" s="141"/>
    </row>
    <row r="829">
      <c r="A829" s="141"/>
    </row>
    <row r="830">
      <c r="A830" s="141"/>
    </row>
    <row r="831">
      <c r="A831" s="141"/>
    </row>
    <row r="832">
      <c r="A832" s="141"/>
    </row>
    <row r="833">
      <c r="A833" s="141"/>
    </row>
    <row r="834">
      <c r="A834" s="141"/>
    </row>
    <row r="835">
      <c r="A835" s="141"/>
    </row>
    <row r="836">
      <c r="A836" s="141"/>
    </row>
    <row r="837">
      <c r="A837" s="141"/>
    </row>
    <row r="838">
      <c r="A838" s="141"/>
    </row>
    <row r="839">
      <c r="A839" s="141"/>
    </row>
    <row r="840">
      <c r="A840" s="141"/>
    </row>
    <row r="841">
      <c r="A841" s="141"/>
    </row>
    <row r="842">
      <c r="A842" s="141"/>
    </row>
    <row r="843">
      <c r="A843" s="141"/>
    </row>
    <row r="844">
      <c r="A844" s="141"/>
    </row>
    <row r="845">
      <c r="A845" s="141"/>
    </row>
    <row r="846">
      <c r="A846" s="141"/>
    </row>
    <row r="847">
      <c r="A847" s="141"/>
    </row>
    <row r="848">
      <c r="A848" s="141"/>
    </row>
    <row r="849">
      <c r="A849" s="141"/>
    </row>
    <row r="850">
      <c r="A850" s="141"/>
    </row>
    <row r="851">
      <c r="A851" s="141"/>
    </row>
    <row r="852">
      <c r="A852" s="141"/>
    </row>
    <row r="853">
      <c r="A853" s="141"/>
    </row>
    <row r="854">
      <c r="A854" s="141"/>
    </row>
    <row r="855">
      <c r="A855" s="141"/>
    </row>
    <row r="856">
      <c r="A856" s="141"/>
    </row>
    <row r="857">
      <c r="A857" s="141"/>
    </row>
    <row r="858">
      <c r="A858" s="141"/>
    </row>
    <row r="859">
      <c r="A859" s="141"/>
    </row>
    <row r="860">
      <c r="A860" s="141"/>
    </row>
    <row r="861">
      <c r="A861" s="141"/>
    </row>
    <row r="862">
      <c r="A862" s="141"/>
    </row>
    <row r="863">
      <c r="A863" s="141"/>
    </row>
    <row r="864">
      <c r="A864" s="141"/>
    </row>
    <row r="865">
      <c r="A865" s="141"/>
    </row>
    <row r="866">
      <c r="A866" s="141"/>
    </row>
    <row r="867">
      <c r="A867" s="141"/>
    </row>
    <row r="868">
      <c r="A868" s="141"/>
    </row>
    <row r="869">
      <c r="A869" s="141"/>
    </row>
    <row r="870">
      <c r="A870" s="141"/>
    </row>
    <row r="871">
      <c r="A871" s="141"/>
    </row>
    <row r="872">
      <c r="A872" s="141"/>
    </row>
    <row r="873">
      <c r="A873" s="141"/>
    </row>
    <row r="874">
      <c r="A874" s="141"/>
    </row>
    <row r="875">
      <c r="A875" s="141"/>
    </row>
    <row r="876">
      <c r="A876" s="141"/>
    </row>
    <row r="877">
      <c r="A877" s="141"/>
    </row>
    <row r="878">
      <c r="A878" s="141"/>
    </row>
    <row r="879">
      <c r="A879" s="141"/>
    </row>
    <row r="880">
      <c r="A880" s="141"/>
    </row>
    <row r="881">
      <c r="A881" s="141"/>
    </row>
    <row r="882">
      <c r="A882" s="141"/>
    </row>
    <row r="883">
      <c r="A883" s="141"/>
    </row>
    <row r="884">
      <c r="A884" s="141"/>
    </row>
    <row r="885">
      <c r="A885" s="141"/>
    </row>
    <row r="886">
      <c r="A886" s="141"/>
    </row>
    <row r="887">
      <c r="A887" s="141"/>
    </row>
    <row r="888">
      <c r="A888" s="141"/>
    </row>
    <row r="889">
      <c r="A889" s="141"/>
    </row>
    <row r="890">
      <c r="A890" s="141"/>
    </row>
    <row r="891">
      <c r="A891" s="141"/>
    </row>
    <row r="892">
      <c r="A892" s="141"/>
    </row>
    <row r="893">
      <c r="A893" s="141"/>
    </row>
    <row r="894">
      <c r="A894" s="141"/>
    </row>
    <row r="895">
      <c r="A895" s="141"/>
    </row>
    <row r="896">
      <c r="A896" s="141"/>
    </row>
    <row r="897">
      <c r="A897" s="141"/>
    </row>
    <row r="898">
      <c r="A898" s="141"/>
    </row>
    <row r="899">
      <c r="A899" s="141"/>
    </row>
    <row r="900">
      <c r="A900" s="141"/>
    </row>
    <row r="901">
      <c r="A901" s="141"/>
    </row>
    <row r="902">
      <c r="A902" s="141"/>
    </row>
    <row r="903">
      <c r="A903" s="141"/>
    </row>
    <row r="904">
      <c r="A904" s="141"/>
    </row>
    <row r="905">
      <c r="A905" s="141"/>
    </row>
    <row r="906">
      <c r="A906" s="141"/>
    </row>
    <row r="907">
      <c r="A907" s="141"/>
    </row>
    <row r="908">
      <c r="A908" s="141"/>
    </row>
    <row r="909">
      <c r="A909" s="141"/>
    </row>
    <row r="910">
      <c r="A910" s="141"/>
    </row>
    <row r="911">
      <c r="A911" s="141"/>
    </row>
    <row r="912">
      <c r="A912" s="141"/>
    </row>
    <row r="913">
      <c r="A913" s="141"/>
    </row>
    <row r="914">
      <c r="A914" s="141"/>
    </row>
    <row r="915">
      <c r="A915" s="141"/>
    </row>
    <row r="916">
      <c r="A916" s="141"/>
    </row>
    <row r="917">
      <c r="A917" s="141"/>
    </row>
    <row r="918">
      <c r="A918" s="141"/>
    </row>
    <row r="919">
      <c r="A919" s="141"/>
    </row>
    <row r="920">
      <c r="A920" s="141"/>
    </row>
    <row r="921">
      <c r="A921" s="141"/>
    </row>
    <row r="922">
      <c r="A922" s="141"/>
    </row>
    <row r="923">
      <c r="A923" s="141"/>
    </row>
    <row r="924">
      <c r="A924" s="141"/>
    </row>
    <row r="925">
      <c r="A925" s="141"/>
    </row>
    <row r="926">
      <c r="A926" s="141"/>
    </row>
    <row r="927">
      <c r="A927" s="141"/>
    </row>
    <row r="928">
      <c r="A928" s="141"/>
    </row>
    <row r="929">
      <c r="A929" s="141"/>
    </row>
    <row r="930">
      <c r="A930" s="141"/>
    </row>
    <row r="931">
      <c r="A931" s="141"/>
    </row>
    <row r="932">
      <c r="A932" s="141"/>
    </row>
    <row r="933">
      <c r="A933" s="141"/>
    </row>
    <row r="934">
      <c r="A934" s="141"/>
    </row>
    <row r="935">
      <c r="A935" s="141"/>
    </row>
    <row r="936">
      <c r="A936" s="141"/>
    </row>
    <row r="937">
      <c r="A937" s="141"/>
    </row>
    <row r="938">
      <c r="A938" s="141"/>
    </row>
    <row r="939">
      <c r="A939" s="141"/>
    </row>
    <row r="940">
      <c r="A940" s="141"/>
    </row>
    <row r="941">
      <c r="A941" s="141"/>
    </row>
    <row r="942">
      <c r="A942" s="141"/>
    </row>
    <row r="943">
      <c r="A943" s="141"/>
    </row>
    <row r="944">
      <c r="A944" s="141"/>
    </row>
    <row r="945">
      <c r="A945" s="141"/>
    </row>
    <row r="946">
      <c r="A946" s="141"/>
    </row>
    <row r="947">
      <c r="A947" s="141"/>
    </row>
    <row r="948">
      <c r="A948" s="141"/>
    </row>
    <row r="949">
      <c r="A949" s="141"/>
    </row>
    <row r="950">
      <c r="A950" s="141"/>
    </row>
    <row r="951">
      <c r="A951" s="141"/>
    </row>
    <row r="952">
      <c r="A952" s="141"/>
    </row>
    <row r="953">
      <c r="A953" s="141"/>
    </row>
    <row r="954">
      <c r="A954" s="141"/>
    </row>
    <row r="955">
      <c r="A955" s="141"/>
    </row>
    <row r="956">
      <c r="A956" s="141"/>
    </row>
    <row r="957">
      <c r="A957" s="141"/>
    </row>
    <row r="958">
      <c r="A958" s="141"/>
    </row>
    <row r="959">
      <c r="A959" s="141"/>
    </row>
    <row r="960">
      <c r="A960" s="141"/>
    </row>
    <row r="961">
      <c r="A961" s="141"/>
    </row>
    <row r="962">
      <c r="A962" s="141"/>
    </row>
    <row r="963">
      <c r="A963" s="141"/>
    </row>
    <row r="964">
      <c r="A964" s="141"/>
    </row>
    <row r="965">
      <c r="A965" s="141"/>
    </row>
    <row r="966">
      <c r="A966" s="141"/>
    </row>
    <row r="967">
      <c r="A967" s="141"/>
    </row>
    <row r="968">
      <c r="A968" s="141"/>
    </row>
    <row r="969">
      <c r="A969" s="141"/>
    </row>
    <row r="970">
      <c r="A970" s="141"/>
    </row>
    <row r="971">
      <c r="A971" s="141"/>
    </row>
    <row r="972">
      <c r="A972" s="141"/>
    </row>
    <row r="973">
      <c r="A973" s="141"/>
    </row>
    <row r="974">
      <c r="A974" s="141"/>
    </row>
    <row r="975">
      <c r="A975" s="141"/>
    </row>
    <row r="976">
      <c r="A976" s="141"/>
    </row>
    <row r="977">
      <c r="A977" s="141"/>
    </row>
    <row r="978">
      <c r="A978" s="141"/>
    </row>
    <row r="979">
      <c r="A979" s="141"/>
    </row>
    <row r="980">
      <c r="A980" s="141"/>
    </row>
    <row r="981">
      <c r="A981" s="141"/>
    </row>
    <row r="982">
      <c r="A982" s="141"/>
    </row>
    <row r="983">
      <c r="A983" s="141"/>
    </row>
    <row r="984">
      <c r="A984" s="141"/>
    </row>
    <row r="985">
      <c r="A985" s="141"/>
    </row>
    <row r="986">
      <c r="A986" s="141"/>
    </row>
    <row r="987">
      <c r="A987" s="141"/>
    </row>
    <row r="988">
      <c r="A988" s="141"/>
    </row>
    <row r="989">
      <c r="A989" s="141"/>
    </row>
    <row r="990">
      <c r="A990" s="141"/>
    </row>
    <row r="991">
      <c r="A991" s="141"/>
    </row>
    <row r="992">
      <c r="A992" s="141"/>
    </row>
    <row r="993">
      <c r="A993" s="141"/>
    </row>
    <row r="994">
      <c r="A994" s="141"/>
    </row>
    <row r="995">
      <c r="A995" s="141"/>
    </row>
    <row r="996">
      <c r="A996" s="141"/>
    </row>
    <row r="997">
      <c r="A997" s="141"/>
    </row>
    <row r="998">
      <c r="A998" s="141"/>
    </row>
    <row r="999">
      <c r="A999" s="141"/>
    </row>
    <row r="1000">
      <c r="A1000" s="141"/>
    </row>
    <row r="1001">
      <c r="A1001" s="141"/>
    </row>
  </sheetData>
  <autoFilter ref="$A$1:$C$157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0.86"/>
    <col customWidth="1" min="2" max="2" width="37.0"/>
    <col customWidth="1" min="3" max="3" width="45.29"/>
    <col customWidth="1" min="8" max="8" width="2.0"/>
    <col customWidth="1" min="9" max="9" width="29.14"/>
  </cols>
  <sheetData>
    <row r="1">
      <c r="B1" s="142" t="s">
        <v>318</v>
      </c>
      <c r="C1" s="143"/>
      <c r="D1" s="143"/>
      <c r="E1" s="143"/>
      <c r="F1" s="143"/>
      <c r="G1" s="144"/>
      <c r="H1" s="145"/>
      <c r="I1" s="145"/>
      <c r="J1" s="145"/>
    </row>
    <row r="2">
      <c r="B2" s="142" t="s">
        <v>319</v>
      </c>
      <c r="C2" s="143"/>
      <c r="D2" s="143"/>
      <c r="E2" s="143"/>
      <c r="F2" s="143"/>
      <c r="G2" s="144"/>
      <c r="H2" s="146"/>
      <c r="I2" s="145"/>
      <c r="J2" s="145"/>
    </row>
    <row r="3">
      <c r="B3" s="147" t="s">
        <v>320</v>
      </c>
      <c r="C3" s="147" t="s">
        <v>321</v>
      </c>
      <c r="D3" s="147" t="s">
        <v>322</v>
      </c>
      <c r="E3" s="147" t="s">
        <v>323</v>
      </c>
      <c r="F3" s="147" t="s">
        <v>324</v>
      </c>
      <c r="G3" s="147" t="s">
        <v>325</v>
      </c>
      <c r="H3" s="148">
        <v>43466.0</v>
      </c>
      <c r="I3" s="149" t="s">
        <v>321</v>
      </c>
      <c r="J3" s="149" t="s">
        <v>325</v>
      </c>
    </row>
    <row r="4">
      <c r="B4" s="150" t="s">
        <v>281</v>
      </c>
      <c r="C4" s="150" t="s">
        <v>326</v>
      </c>
      <c r="D4" s="151">
        <v>41609.0</v>
      </c>
      <c r="E4" s="152">
        <v>44530.0</v>
      </c>
      <c r="F4" s="153">
        <f t="shared" ref="F4:F44" si="1">IF((E4-$H$3+1)&gt;=365,365,IF((E4-$H$3+1)&gt;1461,"mandato maior que 4 anos?",IF((E4-$H$3+1)&lt;0,"",E4-$H$3+1)))</f>
        <v>365</v>
      </c>
      <c r="G4" s="154">
        <f t="shared" ref="G4:G59" si="2">IFERROR(VLOOKUP(C4,$I:$J,2,FALSE)*F4/365,"")</f>
        <v>1</v>
      </c>
      <c r="H4" s="155"/>
      <c r="I4" s="156" t="s">
        <v>327</v>
      </c>
      <c r="J4" s="157">
        <v>1.0</v>
      </c>
    </row>
    <row r="5">
      <c r="B5" s="150" t="s">
        <v>304</v>
      </c>
      <c r="C5" s="150" t="s">
        <v>328</v>
      </c>
      <c r="D5" s="151">
        <v>43257.0</v>
      </c>
      <c r="E5" s="151">
        <v>44717.0</v>
      </c>
      <c r="F5" s="153">
        <f t="shared" si="1"/>
        <v>365</v>
      </c>
      <c r="G5" s="154">
        <f t="shared" si="2"/>
        <v>1</v>
      </c>
      <c r="H5" s="155"/>
      <c r="I5" s="156" t="s">
        <v>328</v>
      </c>
      <c r="J5" s="157">
        <v>1.0</v>
      </c>
    </row>
    <row r="6">
      <c r="B6" s="150" t="s">
        <v>106</v>
      </c>
      <c r="C6" s="150" t="s">
        <v>107</v>
      </c>
      <c r="D6" s="151">
        <v>43182.0</v>
      </c>
      <c r="E6" s="151">
        <v>43912.0</v>
      </c>
      <c r="F6" s="153">
        <f t="shared" si="1"/>
        <v>365</v>
      </c>
      <c r="G6" s="154">
        <f t="shared" si="2"/>
        <v>1</v>
      </c>
      <c r="H6" s="155"/>
      <c r="I6" s="156" t="s">
        <v>107</v>
      </c>
      <c r="J6" s="157">
        <v>1.0</v>
      </c>
    </row>
    <row r="7">
      <c r="B7" s="150" t="s">
        <v>188</v>
      </c>
      <c r="C7" s="150" t="s">
        <v>107</v>
      </c>
      <c r="D7" s="151">
        <v>43175.0</v>
      </c>
      <c r="E7" s="151">
        <v>43905.0</v>
      </c>
      <c r="F7" s="153">
        <f t="shared" si="1"/>
        <v>365</v>
      </c>
      <c r="G7" s="154">
        <f t="shared" si="2"/>
        <v>1</v>
      </c>
      <c r="H7" s="155"/>
      <c r="I7" s="156" t="s">
        <v>326</v>
      </c>
      <c r="J7" s="157">
        <v>1.0</v>
      </c>
    </row>
    <row r="8">
      <c r="B8" s="150" t="s">
        <v>116</v>
      </c>
      <c r="C8" s="150" t="s">
        <v>329</v>
      </c>
      <c r="D8" s="151">
        <v>43199.0</v>
      </c>
      <c r="E8" s="151">
        <v>43929.0</v>
      </c>
      <c r="F8" s="153">
        <f t="shared" si="1"/>
        <v>365</v>
      </c>
      <c r="G8" s="154">
        <f t="shared" si="2"/>
        <v>1</v>
      </c>
      <c r="H8" s="155"/>
      <c r="I8" s="156" t="s">
        <v>329</v>
      </c>
      <c r="J8" s="157">
        <v>1.0</v>
      </c>
    </row>
    <row r="9">
      <c r="B9" s="150" t="s">
        <v>278</v>
      </c>
      <c r="C9" s="150" t="s">
        <v>330</v>
      </c>
      <c r="D9" s="151">
        <v>43164.0</v>
      </c>
      <c r="E9" s="151">
        <v>44624.0</v>
      </c>
      <c r="F9" s="153">
        <f t="shared" si="1"/>
        <v>365</v>
      </c>
      <c r="G9" s="154">
        <f t="shared" si="2"/>
        <v>0.7</v>
      </c>
      <c r="H9" s="155"/>
      <c r="I9" s="156" t="s">
        <v>88</v>
      </c>
      <c r="J9" s="157">
        <v>1.0</v>
      </c>
    </row>
    <row r="10">
      <c r="B10" s="150" t="s">
        <v>255</v>
      </c>
      <c r="C10" s="150" t="s">
        <v>331</v>
      </c>
      <c r="D10" s="151">
        <v>41609.0</v>
      </c>
      <c r="E10" s="152">
        <v>44530.0</v>
      </c>
      <c r="F10" s="153">
        <f t="shared" si="1"/>
        <v>365</v>
      </c>
      <c r="G10" s="154">
        <f t="shared" si="2"/>
        <v>0.7</v>
      </c>
      <c r="H10" s="155"/>
      <c r="I10" s="156" t="s">
        <v>330</v>
      </c>
      <c r="J10" s="157">
        <v>0.7</v>
      </c>
    </row>
    <row r="11">
      <c r="B11" s="150" t="s">
        <v>87</v>
      </c>
      <c r="C11" s="150" t="s">
        <v>88</v>
      </c>
      <c r="D11" s="151">
        <v>43196.0</v>
      </c>
      <c r="E11" s="151">
        <v>43926.0</v>
      </c>
      <c r="F11" s="153">
        <f t="shared" si="1"/>
        <v>365</v>
      </c>
      <c r="G11" s="154">
        <f t="shared" si="2"/>
        <v>1</v>
      </c>
      <c r="H11" s="155"/>
      <c r="I11" s="156" t="s">
        <v>331</v>
      </c>
      <c r="J11" s="157">
        <v>0.7</v>
      </c>
    </row>
    <row r="12">
      <c r="B12" s="150" t="s">
        <v>114</v>
      </c>
      <c r="C12" s="150" t="s">
        <v>332</v>
      </c>
      <c r="D12" s="151">
        <v>43344.0</v>
      </c>
      <c r="E12" s="151">
        <v>44074.0</v>
      </c>
      <c r="F12" s="153">
        <f t="shared" si="1"/>
        <v>365</v>
      </c>
      <c r="G12" s="154">
        <f t="shared" si="2"/>
        <v>0.7</v>
      </c>
      <c r="H12" s="155"/>
      <c r="I12" s="156" t="s">
        <v>332</v>
      </c>
      <c r="J12" s="157">
        <v>0.7</v>
      </c>
    </row>
    <row r="13">
      <c r="B13" s="150" t="s">
        <v>161</v>
      </c>
      <c r="C13" s="150" t="s">
        <v>333</v>
      </c>
      <c r="D13" s="151">
        <v>43140.0</v>
      </c>
      <c r="E13" s="151">
        <v>43869.0</v>
      </c>
      <c r="F13" s="153">
        <f t="shared" si="1"/>
        <v>365</v>
      </c>
      <c r="G13" s="154">
        <f t="shared" si="2"/>
        <v>0.5</v>
      </c>
      <c r="H13" s="155"/>
      <c r="I13" s="156" t="s">
        <v>334</v>
      </c>
      <c r="J13" s="157">
        <v>0.5</v>
      </c>
    </row>
    <row r="14">
      <c r="B14" s="158" t="s">
        <v>291</v>
      </c>
      <c r="C14" s="158" t="s">
        <v>335</v>
      </c>
      <c r="D14" s="159">
        <v>43210.0</v>
      </c>
      <c r="E14" s="159">
        <v>43940.0</v>
      </c>
      <c r="F14" s="160">
        <f t="shared" si="1"/>
        <v>365</v>
      </c>
      <c r="G14" s="161">
        <f t="shared" si="2"/>
        <v>0.3</v>
      </c>
      <c r="H14" s="155"/>
      <c r="I14" s="156" t="s">
        <v>336</v>
      </c>
      <c r="J14" s="157">
        <v>0.5</v>
      </c>
    </row>
    <row r="15">
      <c r="B15" s="162" t="s">
        <v>65</v>
      </c>
      <c r="C15" s="162" t="s">
        <v>334</v>
      </c>
      <c r="D15" s="163">
        <v>43037.0</v>
      </c>
      <c r="E15" s="164">
        <v>44561.0</v>
      </c>
      <c r="F15" s="165">
        <f t="shared" si="1"/>
        <v>365</v>
      </c>
      <c r="G15" s="166">
        <f t="shared" si="2"/>
        <v>0.5</v>
      </c>
      <c r="H15" s="155"/>
      <c r="I15" s="156" t="s">
        <v>337</v>
      </c>
      <c r="J15" s="157">
        <v>0.5</v>
      </c>
    </row>
    <row r="16">
      <c r="B16" s="167" t="s">
        <v>207</v>
      </c>
      <c r="C16" s="168" t="s">
        <v>338</v>
      </c>
      <c r="D16" s="169">
        <v>43101.0</v>
      </c>
      <c r="E16" s="170">
        <v>43830.0</v>
      </c>
      <c r="F16" s="171">
        <f t="shared" si="1"/>
        <v>365</v>
      </c>
      <c r="G16" s="172">
        <f t="shared" si="2"/>
        <v>0.3</v>
      </c>
      <c r="H16" s="155"/>
      <c r="I16" s="156" t="s">
        <v>333</v>
      </c>
      <c r="J16" s="157">
        <v>0.5</v>
      </c>
    </row>
    <row r="17">
      <c r="B17" s="162" t="s">
        <v>200</v>
      </c>
      <c r="C17" s="162" t="s">
        <v>334</v>
      </c>
      <c r="D17" s="173">
        <v>43101.0</v>
      </c>
      <c r="E17" s="163">
        <v>43830.0</v>
      </c>
      <c r="F17" s="165">
        <f t="shared" si="1"/>
        <v>365</v>
      </c>
      <c r="G17" s="166">
        <f t="shared" si="2"/>
        <v>0.5</v>
      </c>
      <c r="H17" s="155"/>
      <c r="I17" s="156" t="s">
        <v>338</v>
      </c>
      <c r="J17" s="157">
        <v>0.3</v>
      </c>
    </row>
    <row r="18">
      <c r="B18" s="167" t="s">
        <v>151</v>
      </c>
      <c r="C18" s="168" t="s">
        <v>339</v>
      </c>
      <c r="D18" s="169">
        <v>43101.0</v>
      </c>
      <c r="E18" s="170">
        <v>43830.0</v>
      </c>
      <c r="F18" s="171">
        <f t="shared" si="1"/>
        <v>365</v>
      </c>
      <c r="G18" s="172">
        <f t="shared" si="2"/>
        <v>0.3</v>
      </c>
      <c r="H18" s="155"/>
      <c r="I18" s="156" t="s">
        <v>340</v>
      </c>
      <c r="J18" s="157">
        <v>0.3</v>
      </c>
    </row>
    <row r="19">
      <c r="B19" s="162" t="s">
        <v>79</v>
      </c>
      <c r="C19" s="162" t="s">
        <v>334</v>
      </c>
      <c r="D19" s="173">
        <v>43101.0</v>
      </c>
      <c r="E19" s="163">
        <v>43830.0</v>
      </c>
      <c r="F19" s="165">
        <f t="shared" si="1"/>
        <v>365</v>
      </c>
      <c r="G19" s="166">
        <f t="shared" si="2"/>
        <v>0.5</v>
      </c>
      <c r="H19" s="155"/>
      <c r="I19" s="156" t="s">
        <v>335</v>
      </c>
      <c r="J19" s="157">
        <v>0.3</v>
      </c>
    </row>
    <row r="20">
      <c r="B20" s="167" t="s">
        <v>286</v>
      </c>
      <c r="C20" s="168" t="s">
        <v>338</v>
      </c>
      <c r="D20" s="169">
        <v>43101.0</v>
      </c>
      <c r="E20" s="170">
        <v>43830.0</v>
      </c>
      <c r="F20" s="171">
        <f t="shared" si="1"/>
        <v>365</v>
      </c>
      <c r="G20" s="172">
        <f t="shared" si="2"/>
        <v>0.3</v>
      </c>
      <c r="H20" s="155"/>
      <c r="I20" s="156" t="s">
        <v>341</v>
      </c>
      <c r="J20" s="157">
        <v>0.3</v>
      </c>
    </row>
    <row r="21">
      <c r="B21" s="162" t="s">
        <v>137</v>
      </c>
      <c r="C21" s="162" t="s">
        <v>334</v>
      </c>
      <c r="D21" s="173">
        <v>43101.0</v>
      </c>
      <c r="E21" s="163">
        <v>43830.0</v>
      </c>
      <c r="F21" s="165">
        <f t="shared" si="1"/>
        <v>365</v>
      </c>
      <c r="G21" s="166">
        <f t="shared" si="2"/>
        <v>0.5</v>
      </c>
      <c r="H21" s="155"/>
      <c r="I21" s="174" t="s">
        <v>342</v>
      </c>
      <c r="J21" s="174" t="s">
        <v>343</v>
      </c>
    </row>
    <row r="22">
      <c r="B22" s="167" t="s">
        <v>171</v>
      </c>
      <c r="C22" s="168" t="s">
        <v>339</v>
      </c>
      <c r="D22" s="169">
        <v>43101.0</v>
      </c>
      <c r="E22" s="170">
        <v>43830.0</v>
      </c>
      <c r="F22" s="171">
        <f t="shared" si="1"/>
        <v>365</v>
      </c>
      <c r="G22" s="172">
        <f t="shared" si="2"/>
        <v>0.3</v>
      </c>
      <c r="H22" s="155"/>
      <c r="I22" s="145"/>
      <c r="J22" s="145"/>
    </row>
    <row r="23">
      <c r="B23" s="162" t="s">
        <v>81</v>
      </c>
      <c r="C23" s="162" t="s">
        <v>334</v>
      </c>
      <c r="D23" s="173">
        <v>43101.0</v>
      </c>
      <c r="E23" s="163">
        <v>43830.0</v>
      </c>
      <c r="F23" s="165">
        <f t="shared" si="1"/>
        <v>365</v>
      </c>
      <c r="G23" s="166">
        <f t="shared" si="2"/>
        <v>0.5</v>
      </c>
      <c r="H23" s="155"/>
      <c r="I23" s="145"/>
      <c r="J23" s="145"/>
    </row>
    <row r="24">
      <c r="B24" s="167" t="s">
        <v>96</v>
      </c>
      <c r="C24" s="168" t="s">
        <v>338</v>
      </c>
      <c r="D24" s="169">
        <v>43101.0</v>
      </c>
      <c r="E24" s="170">
        <v>43830.0</v>
      </c>
      <c r="F24" s="171">
        <f t="shared" si="1"/>
        <v>365</v>
      </c>
      <c r="G24" s="172">
        <f t="shared" si="2"/>
        <v>0.3</v>
      </c>
      <c r="H24" s="155"/>
      <c r="I24" s="145"/>
      <c r="J24" s="145"/>
    </row>
    <row r="25">
      <c r="B25" s="162" t="s">
        <v>125</v>
      </c>
      <c r="C25" s="162" t="s">
        <v>334</v>
      </c>
      <c r="D25" s="173">
        <v>43101.0</v>
      </c>
      <c r="E25" s="163">
        <v>43830.0</v>
      </c>
      <c r="F25" s="165">
        <f t="shared" si="1"/>
        <v>365</v>
      </c>
      <c r="G25" s="166">
        <f t="shared" si="2"/>
        <v>0.5</v>
      </c>
      <c r="H25" s="155"/>
      <c r="I25" s="145"/>
      <c r="J25" s="145"/>
    </row>
    <row r="26">
      <c r="B26" s="167" t="s">
        <v>194</v>
      </c>
      <c r="C26" s="168" t="s">
        <v>338</v>
      </c>
      <c r="D26" s="169">
        <v>43101.0</v>
      </c>
      <c r="E26" s="170">
        <v>43830.0</v>
      </c>
      <c r="F26" s="171">
        <f t="shared" si="1"/>
        <v>365</v>
      </c>
      <c r="G26" s="172">
        <f t="shared" si="2"/>
        <v>0.3</v>
      </c>
      <c r="H26" s="155"/>
      <c r="I26" s="145"/>
      <c r="J26" s="145"/>
    </row>
    <row r="27">
      <c r="B27" s="162" t="s">
        <v>271</v>
      </c>
      <c r="C27" s="162" t="s">
        <v>334</v>
      </c>
      <c r="D27" s="163">
        <v>43397.0</v>
      </c>
      <c r="E27" s="163">
        <v>44129.0</v>
      </c>
      <c r="F27" s="165">
        <f t="shared" si="1"/>
        <v>365</v>
      </c>
      <c r="G27" s="166">
        <f t="shared" si="2"/>
        <v>0.5</v>
      </c>
      <c r="H27" s="155"/>
      <c r="I27" s="145"/>
      <c r="J27" s="145"/>
    </row>
    <row r="28">
      <c r="B28" s="167" t="s">
        <v>177</v>
      </c>
      <c r="C28" s="168" t="s">
        <v>338</v>
      </c>
      <c r="D28" s="170">
        <v>43397.0</v>
      </c>
      <c r="E28" s="170">
        <v>44129.0</v>
      </c>
      <c r="F28" s="171">
        <f t="shared" si="1"/>
        <v>365</v>
      </c>
      <c r="G28" s="172">
        <f t="shared" si="2"/>
        <v>0.3</v>
      </c>
      <c r="H28" s="155"/>
      <c r="I28" s="145"/>
      <c r="J28" s="145"/>
    </row>
    <row r="29">
      <c r="B29" s="175" t="s">
        <v>296</v>
      </c>
      <c r="C29" s="162" t="s">
        <v>334</v>
      </c>
      <c r="D29" s="176"/>
      <c r="E29" s="176"/>
      <c r="F29" s="176" t="str">
        <f t="shared" si="1"/>
        <v/>
      </c>
      <c r="G29" s="176">
        <f t="shared" si="2"/>
        <v>0</v>
      </c>
      <c r="H29" s="155"/>
      <c r="I29" s="177" t="s">
        <v>344</v>
      </c>
      <c r="J29" s="145"/>
    </row>
    <row r="30">
      <c r="B30" s="178" t="s">
        <v>231</v>
      </c>
      <c r="C30" s="168" t="s">
        <v>338</v>
      </c>
      <c r="D30" s="179"/>
      <c r="E30" s="179"/>
      <c r="F30" s="179" t="str">
        <f t="shared" si="1"/>
        <v/>
      </c>
      <c r="G30" s="179">
        <f t="shared" si="2"/>
        <v>0</v>
      </c>
      <c r="H30" s="155"/>
      <c r="I30" s="177" t="s">
        <v>344</v>
      </c>
      <c r="J30" s="145"/>
    </row>
    <row r="31">
      <c r="B31" s="162" t="s">
        <v>298</v>
      </c>
      <c r="C31" s="162" t="s">
        <v>334</v>
      </c>
      <c r="D31" s="180">
        <v>43101.0</v>
      </c>
      <c r="E31" s="164">
        <v>43830.0</v>
      </c>
      <c r="F31" s="165">
        <f t="shared" si="1"/>
        <v>365</v>
      </c>
      <c r="G31" s="166">
        <f t="shared" si="2"/>
        <v>0.5</v>
      </c>
      <c r="H31" s="155"/>
      <c r="I31" s="145"/>
      <c r="J31" s="145"/>
    </row>
    <row r="32">
      <c r="B32" s="167" t="s">
        <v>100</v>
      </c>
      <c r="C32" s="168" t="s">
        <v>338</v>
      </c>
      <c r="D32" s="169">
        <v>43101.0</v>
      </c>
      <c r="E32" s="170">
        <v>43830.0</v>
      </c>
      <c r="F32" s="171">
        <f t="shared" si="1"/>
        <v>365</v>
      </c>
      <c r="G32" s="172">
        <f t="shared" si="2"/>
        <v>0.3</v>
      </c>
      <c r="H32" s="155"/>
      <c r="I32" s="145"/>
      <c r="J32" s="145"/>
    </row>
    <row r="33">
      <c r="B33" s="162" t="s">
        <v>213</v>
      </c>
      <c r="C33" s="162" t="s">
        <v>334</v>
      </c>
      <c r="D33" s="173">
        <v>43298.0</v>
      </c>
      <c r="E33" s="163">
        <v>43830.0</v>
      </c>
      <c r="F33" s="165">
        <f t="shared" si="1"/>
        <v>365</v>
      </c>
      <c r="G33" s="166">
        <f t="shared" si="2"/>
        <v>0.5</v>
      </c>
      <c r="H33" s="155"/>
      <c r="I33" s="145"/>
      <c r="J33" s="145"/>
    </row>
    <row r="34">
      <c r="B34" s="167" t="s">
        <v>250</v>
      </c>
      <c r="C34" s="168" t="s">
        <v>340</v>
      </c>
      <c r="D34" s="169">
        <v>43298.0</v>
      </c>
      <c r="E34" s="170">
        <v>43830.0</v>
      </c>
      <c r="F34" s="171">
        <f t="shared" si="1"/>
        <v>365</v>
      </c>
      <c r="G34" s="172">
        <f t="shared" si="2"/>
        <v>0.3</v>
      </c>
      <c r="H34" s="155"/>
      <c r="I34" s="145"/>
      <c r="J34" s="145"/>
    </row>
    <row r="35">
      <c r="B35" s="181" t="s">
        <v>284</v>
      </c>
      <c r="C35" s="182" t="s">
        <v>345</v>
      </c>
      <c r="D35" s="183">
        <v>43252.0</v>
      </c>
      <c r="E35" s="183">
        <v>43982.0</v>
      </c>
      <c r="F35" s="184">
        <f t="shared" si="1"/>
        <v>365</v>
      </c>
      <c r="G35" s="185">
        <f t="shared" si="2"/>
        <v>0.5</v>
      </c>
      <c r="H35" s="155"/>
      <c r="I35" s="186"/>
      <c r="J35" s="145"/>
    </row>
    <row r="36">
      <c r="B36" s="187" t="s">
        <v>198</v>
      </c>
      <c r="C36" s="188" t="s">
        <v>346</v>
      </c>
      <c r="D36" s="189">
        <v>43252.0</v>
      </c>
      <c r="E36" s="189">
        <v>43982.0</v>
      </c>
      <c r="F36" s="190">
        <f t="shared" si="1"/>
        <v>365</v>
      </c>
      <c r="G36" s="191">
        <f t="shared" si="2"/>
        <v>0.3</v>
      </c>
      <c r="H36" s="155"/>
      <c r="I36" s="186"/>
      <c r="J36" s="145"/>
    </row>
    <row r="37">
      <c r="B37" s="181" t="s">
        <v>260</v>
      </c>
      <c r="C37" s="182" t="s">
        <v>345</v>
      </c>
      <c r="D37" s="183">
        <v>43282.0</v>
      </c>
      <c r="E37" s="183">
        <v>44012.0</v>
      </c>
      <c r="F37" s="184">
        <f t="shared" si="1"/>
        <v>365</v>
      </c>
      <c r="G37" s="185">
        <f t="shared" si="2"/>
        <v>0.5</v>
      </c>
      <c r="H37" s="155"/>
      <c r="I37" s="186"/>
      <c r="J37" s="145"/>
    </row>
    <row r="38">
      <c r="B38" s="187" t="s">
        <v>229</v>
      </c>
      <c r="C38" s="188" t="s">
        <v>346</v>
      </c>
      <c r="D38" s="189">
        <v>43282.0</v>
      </c>
      <c r="E38" s="189">
        <v>44012.0</v>
      </c>
      <c r="F38" s="190">
        <f t="shared" si="1"/>
        <v>365</v>
      </c>
      <c r="G38" s="191">
        <f t="shared" si="2"/>
        <v>0.3</v>
      </c>
      <c r="H38" s="155"/>
      <c r="I38" s="186"/>
      <c r="J38" s="145"/>
    </row>
    <row r="39">
      <c r="B39" s="181" t="s">
        <v>172</v>
      </c>
      <c r="C39" s="182" t="s">
        <v>345</v>
      </c>
      <c r="D39" s="183">
        <v>43207.0</v>
      </c>
      <c r="E39" s="183">
        <v>43937.0</v>
      </c>
      <c r="F39" s="184">
        <f t="shared" si="1"/>
        <v>365</v>
      </c>
      <c r="G39" s="185">
        <f t="shared" si="2"/>
        <v>0.5</v>
      </c>
      <c r="H39" s="155"/>
      <c r="I39" s="192"/>
      <c r="J39" s="145"/>
    </row>
    <row r="40">
      <c r="B40" s="181" t="s">
        <v>209</v>
      </c>
      <c r="C40" s="182" t="s">
        <v>345</v>
      </c>
      <c r="D40" s="183">
        <v>43160.0</v>
      </c>
      <c r="E40" s="183">
        <v>43889.0</v>
      </c>
      <c r="F40" s="184">
        <f t="shared" si="1"/>
        <v>365</v>
      </c>
      <c r="G40" s="185">
        <f t="shared" si="2"/>
        <v>0.5</v>
      </c>
      <c r="H40" s="155"/>
      <c r="I40" s="186"/>
      <c r="J40" s="145"/>
    </row>
    <row r="41">
      <c r="B41" s="181" t="s">
        <v>167</v>
      </c>
      <c r="C41" s="182" t="s">
        <v>345</v>
      </c>
      <c r="D41" s="183">
        <v>43108.0</v>
      </c>
      <c r="E41" s="183">
        <v>43838.0</v>
      </c>
      <c r="F41" s="184">
        <f t="shared" si="1"/>
        <v>365</v>
      </c>
      <c r="G41" s="185">
        <f t="shared" si="2"/>
        <v>0.5</v>
      </c>
      <c r="H41" s="155"/>
      <c r="I41" s="186"/>
      <c r="J41" s="145"/>
    </row>
    <row r="42">
      <c r="B42" s="187" t="s">
        <v>140</v>
      </c>
      <c r="C42" s="188" t="s">
        <v>346</v>
      </c>
      <c r="D42" s="189">
        <v>43108.0</v>
      </c>
      <c r="E42" s="189">
        <v>43838.0</v>
      </c>
      <c r="F42" s="190">
        <f t="shared" si="1"/>
        <v>365</v>
      </c>
      <c r="G42" s="191">
        <f t="shared" si="2"/>
        <v>0.3</v>
      </c>
      <c r="H42" s="155"/>
      <c r="I42" s="186"/>
      <c r="J42" s="145"/>
    </row>
    <row r="43">
      <c r="B43" s="181" t="s">
        <v>276</v>
      </c>
      <c r="C43" s="182" t="s">
        <v>345</v>
      </c>
      <c r="D43" s="183">
        <v>42548.0</v>
      </c>
      <c r="E43" s="183">
        <v>44008.0</v>
      </c>
      <c r="F43" s="184">
        <f t="shared" si="1"/>
        <v>365</v>
      </c>
      <c r="G43" s="185">
        <f t="shared" si="2"/>
        <v>0.5</v>
      </c>
      <c r="H43" s="155"/>
      <c r="I43" s="192"/>
      <c r="J43" s="145"/>
    </row>
    <row r="44">
      <c r="B44" s="187" t="s">
        <v>219</v>
      </c>
      <c r="C44" s="188" t="s">
        <v>346</v>
      </c>
      <c r="D44" s="189">
        <v>43321.0</v>
      </c>
      <c r="E44" s="189">
        <v>44051.0</v>
      </c>
      <c r="F44" s="190">
        <f t="shared" si="1"/>
        <v>365</v>
      </c>
      <c r="G44" s="191">
        <f t="shared" si="2"/>
        <v>0.3</v>
      </c>
      <c r="H44" s="155"/>
      <c r="I44" s="192"/>
      <c r="J44" s="145"/>
    </row>
    <row r="45">
      <c r="B45" s="193" t="s">
        <v>247</v>
      </c>
      <c r="C45" s="194" t="s">
        <v>345</v>
      </c>
      <c r="D45" s="195">
        <v>43525.0</v>
      </c>
      <c r="E45" s="195">
        <v>44255.0</v>
      </c>
      <c r="F45" s="196">
        <f t="shared" ref="F45:F47" si="3">"31/12/2019"-D45</f>
        <v>305</v>
      </c>
      <c r="G45" s="197">
        <f t="shared" si="2"/>
        <v>0.4178082192</v>
      </c>
      <c r="H45" s="155"/>
      <c r="I45" s="198"/>
    </row>
    <row r="46">
      <c r="B46" s="199" t="s">
        <v>232</v>
      </c>
      <c r="C46" s="200" t="s">
        <v>346</v>
      </c>
      <c r="D46" s="201">
        <v>43525.0</v>
      </c>
      <c r="E46" s="201">
        <v>44255.0</v>
      </c>
      <c r="F46" s="202">
        <f t="shared" si="3"/>
        <v>305</v>
      </c>
      <c r="G46" s="203">
        <f t="shared" si="2"/>
        <v>0.2506849315</v>
      </c>
      <c r="H46" s="155"/>
      <c r="I46" s="198"/>
    </row>
    <row r="47">
      <c r="B47" s="199" t="s">
        <v>288</v>
      </c>
      <c r="C47" s="200" t="s">
        <v>346</v>
      </c>
      <c r="D47" s="201">
        <v>43497.0</v>
      </c>
      <c r="E47" s="201">
        <v>43861.0</v>
      </c>
      <c r="F47" s="202">
        <f t="shared" si="3"/>
        <v>333</v>
      </c>
      <c r="G47" s="203">
        <f t="shared" si="2"/>
        <v>0.2736986301</v>
      </c>
      <c r="H47" s="155"/>
      <c r="I47" s="198"/>
    </row>
    <row r="48">
      <c r="B48" s="181" t="s">
        <v>158</v>
      </c>
      <c r="C48" s="182" t="s">
        <v>345</v>
      </c>
      <c r="D48" s="183">
        <v>42856.0</v>
      </c>
      <c r="E48" s="183">
        <v>44316.0</v>
      </c>
      <c r="F48" s="184">
        <f>IF((E48-$H$3+1)&gt;=365,365,IF((E48-$H$3+1)&gt;1461,"mandato maior que 4 anos?",IF((E48-$H$3+1)&lt;0,"",E48-$H$3+1)))</f>
        <v>365</v>
      </c>
      <c r="G48" s="185">
        <f t="shared" si="2"/>
        <v>0.5</v>
      </c>
      <c r="H48" s="155"/>
      <c r="I48" s="192"/>
      <c r="J48" s="186"/>
    </row>
    <row r="49">
      <c r="B49" s="199" t="s">
        <v>274</v>
      </c>
      <c r="C49" s="200" t="s">
        <v>346</v>
      </c>
      <c r="D49" s="201">
        <v>43586.0</v>
      </c>
      <c r="E49" s="201">
        <v>43830.0</v>
      </c>
      <c r="F49" s="202">
        <f>"31/12/2019"-D49</f>
        <v>244</v>
      </c>
      <c r="G49" s="203">
        <f t="shared" si="2"/>
        <v>0.2005479452</v>
      </c>
      <c r="H49" s="155"/>
      <c r="I49" s="198"/>
    </row>
    <row r="50">
      <c r="B50" s="156" t="s">
        <v>109</v>
      </c>
      <c r="C50" s="156" t="s">
        <v>340</v>
      </c>
      <c r="D50" s="204">
        <v>42856.0</v>
      </c>
      <c r="E50" s="204">
        <v>43585.0</v>
      </c>
      <c r="F50" s="205">
        <f t="shared" ref="F50:F59" si="4">IF((E50-$H$3+1)&gt;=365,365,IF((E50-$H$3+1)&gt;1461,"mandato maior que 4 anos?",IF((E50-$H$3+1)&lt;0,"",E50-$H$3+1)))</f>
        <v>120</v>
      </c>
      <c r="G50" s="157">
        <f t="shared" si="2"/>
        <v>0.09863013699</v>
      </c>
      <c r="H50" s="155"/>
      <c r="I50" s="145"/>
      <c r="J50" s="186"/>
    </row>
    <row r="51">
      <c r="B51" s="156" t="s">
        <v>197</v>
      </c>
      <c r="C51" s="156" t="s">
        <v>336</v>
      </c>
      <c r="D51" s="204">
        <v>42788.0</v>
      </c>
      <c r="E51" s="204">
        <v>43524.0</v>
      </c>
      <c r="F51" s="205">
        <f t="shared" si="4"/>
        <v>59</v>
      </c>
      <c r="G51" s="157">
        <f t="shared" si="2"/>
        <v>0.08082191781</v>
      </c>
      <c r="H51" s="155"/>
      <c r="I51" s="145"/>
      <c r="J51" s="186"/>
    </row>
    <row r="52">
      <c r="B52" s="156" t="s">
        <v>212</v>
      </c>
      <c r="C52" s="156" t="s">
        <v>340</v>
      </c>
      <c r="D52" s="206">
        <v>42360.0</v>
      </c>
      <c r="E52" s="206">
        <v>43820.0</v>
      </c>
      <c r="F52" s="205">
        <f t="shared" si="4"/>
        <v>355</v>
      </c>
      <c r="G52" s="157">
        <f t="shared" si="2"/>
        <v>0.2917808219</v>
      </c>
      <c r="H52" s="155"/>
      <c r="I52" s="145"/>
      <c r="J52" s="186"/>
    </row>
    <row r="53">
      <c r="B53" s="156" t="s">
        <v>138</v>
      </c>
      <c r="C53" s="156" t="s">
        <v>336</v>
      </c>
      <c r="D53" s="204">
        <v>43160.0</v>
      </c>
      <c r="E53" s="204">
        <v>43889.0</v>
      </c>
      <c r="F53" s="205">
        <f t="shared" si="4"/>
        <v>365</v>
      </c>
      <c r="G53" s="157">
        <f t="shared" si="2"/>
        <v>0.5</v>
      </c>
      <c r="H53" s="155"/>
      <c r="I53" s="145"/>
      <c r="J53" s="186"/>
    </row>
    <row r="54">
      <c r="B54" s="156" t="s">
        <v>139</v>
      </c>
      <c r="C54" s="156" t="s">
        <v>340</v>
      </c>
      <c r="D54" s="204">
        <v>43168.0</v>
      </c>
      <c r="E54" s="204">
        <v>43898.0</v>
      </c>
      <c r="F54" s="205">
        <f t="shared" si="4"/>
        <v>365</v>
      </c>
      <c r="G54" s="157">
        <f t="shared" si="2"/>
        <v>0.3</v>
      </c>
      <c r="H54" s="155"/>
      <c r="I54" s="145"/>
      <c r="J54" s="186"/>
    </row>
    <row r="55">
      <c r="B55" s="156" t="s">
        <v>145</v>
      </c>
      <c r="C55" s="156" t="s">
        <v>340</v>
      </c>
      <c r="D55" s="204">
        <v>43221.0</v>
      </c>
      <c r="E55" s="204">
        <v>43951.0</v>
      </c>
      <c r="F55" s="205">
        <f t="shared" si="4"/>
        <v>365</v>
      </c>
      <c r="G55" s="157">
        <f t="shared" si="2"/>
        <v>0.3</v>
      </c>
      <c r="H55" s="155"/>
      <c r="I55" s="145"/>
      <c r="J55" s="186"/>
    </row>
    <row r="56">
      <c r="B56" s="156" t="s">
        <v>142</v>
      </c>
      <c r="C56" s="156" t="s">
        <v>334</v>
      </c>
      <c r="D56" s="207">
        <v>43101.0</v>
      </c>
      <c r="E56" s="208">
        <v>43830.0</v>
      </c>
      <c r="F56" s="205">
        <f t="shared" si="4"/>
        <v>365</v>
      </c>
      <c r="G56" s="157">
        <f t="shared" si="2"/>
        <v>0.5</v>
      </c>
      <c r="H56" s="155"/>
      <c r="I56" s="145"/>
      <c r="J56" s="186"/>
    </row>
    <row r="57">
      <c r="B57" s="156" t="s">
        <v>262</v>
      </c>
      <c r="C57" s="156" t="s">
        <v>334</v>
      </c>
      <c r="D57" s="208">
        <v>43037.0</v>
      </c>
      <c r="E57" s="208">
        <v>43798.0</v>
      </c>
      <c r="F57" s="205">
        <f t="shared" si="4"/>
        <v>333</v>
      </c>
      <c r="G57" s="157">
        <f t="shared" si="2"/>
        <v>0.4561643836</v>
      </c>
      <c r="H57" s="155"/>
      <c r="I57" s="145"/>
      <c r="J57" s="186"/>
    </row>
    <row r="58">
      <c r="B58" s="209" t="s">
        <v>216</v>
      </c>
      <c r="C58" s="209" t="s">
        <v>334</v>
      </c>
      <c r="D58" s="210">
        <v>42759.0</v>
      </c>
      <c r="E58" s="211">
        <v>43830.0</v>
      </c>
      <c r="F58" s="212">
        <f t="shared" si="4"/>
        <v>365</v>
      </c>
      <c r="G58" s="213">
        <f t="shared" si="2"/>
        <v>0.5</v>
      </c>
      <c r="H58" s="155"/>
      <c r="I58" s="145"/>
      <c r="J58" s="186"/>
    </row>
    <row r="59">
      <c r="B59" s="156" t="s">
        <v>257</v>
      </c>
      <c r="C59" s="214" t="s">
        <v>338</v>
      </c>
      <c r="D59" s="204">
        <v>42999.0</v>
      </c>
      <c r="E59" s="204">
        <v>43728.0</v>
      </c>
      <c r="F59" s="205">
        <f t="shared" si="4"/>
        <v>263</v>
      </c>
      <c r="G59" s="157">
        <f t="shared" si="2"/>
        <v>0.2161643836</v>
      </c>
      <c r="H59" s="155"/>
      <c r="I59" s="145"/>
      <c r="J59" s="186"/>
    </row>
  </sheetData>
  <autoFilter ref="$B$3:$J$59"/>
  <mergeCells count="6">
    <mergeCell ref="B1:G1"/>
    <mergeCell ref="B2:G2"/>
    <mergeCell ref="I45:J45"/>
    <mergeCell ref="I46:J46"/>
    <mergeCell ref="I47:J47"/>
    <mergeCell ref="I49:J49"/>
  </mergeCells>
  <drawing r:id="rId1"/>
</worksheet>
</file>