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activeTab="5"/>
  </bookViews>
  <sheets>
    <sheet name="ORIENTAÇÕES" sheetId="11" r:id="rId1"/>
    <sheet name="Alocação 1q" sheetId="2" r:id="rId2"/>
    <sheet name="Alocação 2q" sheetId="3" r:id="rId3"/>
    <sheet name="Alocação 3q" sheetId="4" r:id="rId4"/>
    <sheet name="Coordenadores disciplinas" sheetId="7" r:id="rId5"/>
    <sheet name="Controle" sheetId="1" r:id="rId6"/>
    <sheet name="Docentes" sheetId="5" r:id="rId7"/>
    <sheet name="Disciplinas" sheetId="6" r:id="rId8"/>
    <sheet name="dias horas" sheetId="12" state="hidden" r:id="rId9"/>
    <sheet name="Prograd 1Q" sheetId="13" state="hidden" r:id="rId10"/>
    <sheet name="Prograd 2Q" sheetId="14" state="hidden" r:id="rId11"/>
    <sheet name="Prograd 3Q" sheetId="15" state="hidden" r:id="rId12"/>
    <sheet name="observações" sheetId="16" r:id="rId13"/>
    <sheet name="Plan1" sheetId="17" r:id="rId14"/>
  </sheets>
  <definedNames>
    <definedName name="dias">'dias horas'!$A$1:$A$6</definedName>
    <definedName name="Disciplina">Disciplinas!$A$2:$A$1048576</definedName>
    <definedName name="Docentes">Tabela1[Lista dos Docentes do Curso de Bacharelado em Química]</definedName>
    <definedName name="horas">'dias horas'!$D$1:$D$37</definedName>
    <definedName name="sq">'dias horas'!$F$1:$F$3</definedName>
    <definedName name="Tabela1q">Tabela3[]</definedName>
    <definedName name="Tabela2q">Tabela35[]</definedName>
    <definedName name="Tabela3q">Tabela36[]</definedName>
  </definedNames>
  <calcPr calcId="145621"/>
</workbook>
</file>

<file path=xl/calcChain.xml><?xml version="1.0" encoding="utf-8"?>
<calcChain xmlns="http://schemas.openxmlformats.org/spreadsheetml/2006/main">
  <c r="A54" i="1" l="1"/>
  <c r="C54" i="1" s="1"/>
  <c r="B54" i="1"/>
  <c r="F54" i="1"/>
  <c r="I54" i="1"/>
  <c r="L54" i="1"/>
  <c r="M54" i="1"/>
  <c r="R54" i="1"/>
  <c r="S54" i="1"/>
  <c r="AC54" i="1"/>
  <c r="A53" i="1"/>
  <c r="D53" i="1" s="1"/>
  <c r="AC53" i="1"/>
  <c r="Q54" i="1" l="1"/>
  <c r="K54" i="1"/>
  <c r="E54" i="1"/>
  <c r="Z54" i="1" s="1"/>
  <c r="T54" i="1"/>
  <c r="AB54" i="1" s="1"/>
  <c r="P54" i="1"/>
  <c r="J54" i="1"/>
  <c r="O54" i="1" s="1"/>
  <c r="D54" i="1"/>
  <c r="H54" i="1"/>
  <c r="W54" i="1"/>
  <c r="Q53" i="1"/>
  <c r="J53" i="1"/>
  <c r="B53" i="1"/>
  <c r="P53" i="1"/>
  <c r="F53" i="1"/>
  <c r="S53" i="1"/>
  <c r="K53" i="1"/>
  <c r="C53" i="1"/>
  <c r="T53" i="1"/>
  <c r="L53" i="1"/>
  <c r="E53" i="1"/>
  <c r="R53" i="1"/>
  <c r="M53" i="1"/>
  <c r="I53" i="1"/>
  <c r="A52" i="1"/>
  <c r="B52" i="1" s="1"/>
  <c r="AC52" i="1"/>
  <c r="A47" i="1"/>
  <c r="C47" i="1" s="1"/>
  <c r="AC47" i="1"/>
  <c r="A17" i="1"/>
  <c r="B17" i="1" s="1"/>
  <c r="AC17" i="1"/>
  <c r="A16" i="1"/>
  <c r="B16" i="1" s="1"/>
  <c r="AC16" i="1"/>
  <c r="A11" i="1"/>
  <c r="B11" i="1" s="1"/>
  <c r="AC11" i="1"/>
  <c r="Y54" i="1" l="1"/>
  <c r="X54" i="1"/>
  <c r="AA54" i="1" s="1"/>
  <c r="AD54" i="1" s="1"/>
  <c r="AF54" i="1" s="1"/>
  <c r="AH54" i="1" s="1"/>
  <c r="V54" i="1"/>
  <c r="T16" i="1"/>
  <c r="V53" i="1"/>
  <c r="J16" i="1"/>
  <c r="Q52" i="1"/>
  <c r="E16" i="1"/>
  <c r="L52" i="1"/>
  <c r="C52" i="1"/>
  <c r="H53" i="1"/>
  <c r="R47" i="1"/>
  <c r="S52" i="1"/>
  <c r="J52" i="1"/>
  <c r="P16" i="1"/>
  <c r="J47" i="1"/>
  <c r="R52" i="1"/>
  <c r="I52" i="1"/>
  <c r="Q16" i="1"/>
  <c r="I16" i="1"/>
  <c r="W16" i="1" s="1"/>
  <c r="M47" i="1"/>
  <c r="M52" i="1"/>
  <c r="D52" i="1"/>
  <c r="AB53" i="1"/>
  <c r="M16" i="1"/>
  <c r="C16" i="1"/>
  <c r="D47" i="1"/>
  <c r="Z53" i="1"/>
  <c r="X53" i="1"/>
  <c r="T47" i="1"/>
  <c r="F47" i="1"/>
  <c r="E52" i="1"/>
  <c r="O53" i="1"/>
  <c r="Y53" i="1"/>
  <c r="P47" i="1"/>
  <c r="I47" i="1"/>
  <c r="B47" i="1"/>
  <c r="W53" i="1"/>
  <c r="S16" i="1"/>
  <c r="K16" i="1"/>
  <c r="D16" i="1"/>
  <c r="Q17" i="1"/>
  <c r="S47" i="1"/>
  <c r="K47" i="1"/>
  <c r="E47" i="1"/>
  <c r="R16" i="1"/>
  <c r="L16" i="1"/>
  <c r="F16" i="1"/>
  <c r="I17" i="1"/>
  <c r="T52" i="1"/>
  <c r="P52" i="1"/>
  <c r="W52" i="1" s="1"/>
  <c r="K52" i="1"/>
  <c r="F52" i="1"/>
  <c r="S17" i="1"/>
  <c r="L17" i="1"/>
  <c r="D17" i="1"/>
  <c r="R17" i="1"/>
  <c r="J17" i="1"/>
  <c r="C17" i="1"/>
  <c r="Q47" i="1"/>
  <c r="L47" i="1"/>
  <c r="J11" i="1"/>
  <c r="M17" i="1"/>
  <c r="E17" i="1"/>
  <c r="E11" i="1"/>
  <c r="T17" i="1"/>
  <c r="P17" i="1"/>
  <c r="K17" i="1"/>
  <c r="F17" i="1"/>
  <c r="S11" i="1"/>
  <c r="R11" i="1"/>
  <c r="M11" i="1"/>
  <c r="I11" i="1"/>
  <c r="D11" i="1"/>
  <c r="Q11" i="1"/>
  <c r="L11" i="1"/>
  <c r="C11" i="1"/>
  <c r="T11" i="1"/>
  <c r="P11" i="1"/>
  <c r="K11" i="1"/>
  <c r="F11" i="1"/>
  <c r="X52" i="1" l="1"/>
  <c r="AB16" i="1"/>
  <c r="Z16" i="1"/>
  <c r="Y52" i="1"/>
  <c r="AA52" i="1" s="1"/>
  <c r="Z52" i="1"/>
  <c r="H16" i="1"/>
  <c r="AB47" i="1"/>
  <c r="Z17" i="1"/>
  <c r="Z47" i="1"/>
  <c r="X16" i="1"/>
  <c r="Y47" i="1"/>
  <c r="H52" i="1"/>
  <c r="V16" i="1"/>
  <c r="AA53" i="1"/>
  <c r="AD53" i="1" s="1"/>
  <c r="AF53" i="1" s="1"/>
  <c r="AH53" i="1" s="1"/>
  <c r="W47" i="1"/>
  <c r="Y16" i="1"/>
  <c r="V47" i="1"/>
  <c r="H47" i="1"/>
  <c r="O47" i="1"/>
  <c r="X17" i="1"/>
  <c r="V11" i="1"/>
  <c r="O16" i="1"/>
  <c r="V52" i="1"/>
  <c r="O52" i="1"/>
  <c r="AB52" i="1"/>
  <c r="O17" i="1"/>
  <c r="V17" i="1"/>
  <c r="H17" i="1"/>
  <c r="X47" i="1"/>
  <c r="AB17" i="1"/>
  <c r="Y17" i="1"/>
  <c r="W17" i="1"/>
  <c r="Z11" i="1"/>
  <c r="AB11" i="1"/>
  <c r="X11" i="1"/>
  <c r="O11" i="1"/>
  <c r="H11" i="1"/>
  <c r="Y11" i="1"/>
  <c r="W11" i="1"/>
  <c r="AA47" i="1" l="1"/>
  <c r="AD47" i="1" s="1"/>
  <c r="AF47" i="1" s="1"/>
  <c r="AH47" i="1" s="1"/>
  <c r="AA16" i="1"/>
  <c r="AD16" i="1" s="1"/>
  <c r="AF16" i="1" s="1"/>
  <c r="AH16" i="1" s="1"/>
  <c r="AD52" i="1"/>
  <c r="AF52" i="1" s="1"/>
  <c r="AH52" i="1" s="1"/>
  <c r="AA17" i="1"/>
  <c r="AD17" i="1" s="1"/>
  <c r="AF17" i="1" s="1"/>
  <c r="AH17" i="1" s="1"/>
  <c r="AA11" i="1"/>
  <c r="AD11" i="1" s="1"/>
  <c r="AF11" i="1" s="1"/>
  <c r="AH11" i="1" s="1"/>
  <c r="C4" i="15" l="1"/>
  <c r="H4" i="15"/>
  <c r="I4" i="15"/>
  <c r="J4" i="15"/>
  <c r="K4" i="15"/>
  <c r="L4" i="15"/>
  <c r="M4" i="15"/>
  <c r="N4" i="15"/>
  <c r="O4" i="15"/>
  <c r="Q4" i="15"/>
  <c r="R4" i="15"/>
  <c r="S4" i="15"/>
  <c r="T4" i="15"/>
  <c r="W4" i="15"/>
  <c r="Y4" i="15"/>
  <c r="X4" i="15"/>
  <c r="V4" i="15"/>
  <c r="AA4" i="15"/>
  <c r="AB4" i="15"/>
  <c r="AC4" i="15"/>
  <c r="AD4" i="15"/>
  <c r="AE4" i="15"/>
  <c r="AH4" i="15"/>
  <c r="AI4" i="15"/>
  <c r="AJ4" i="15"/>
  <c r="AK4" i="15"/>
  <c r="AN4" i="15"/>
  <c r="C5" i="15"/>
  <c r="H5" i="15"/>
  <c r="I5" i="15"/>
  <c r="J5" i="15"/>
  <c r="K5" i="15"/>
  <c r="L5" i="15"/>
  <c r="M5" i="15"/>
  <c r="N5" i="15"/>
  <c r="O5" i="15"/>
  <c r="Q5" i="15"/>
  <c r="R5" i="15"/>
  <c r="S5" i="15"/>
  <c r="T5" i="15"/>
  <c r="V5" i="15"/>
  <c r="W5" i="15"/>
  <c r="X5" i="15"/>
  <c r="Y5" i="15"/>
  <c r="AA5" i="15"/>
  <c r="AB5" i="15"/>
  <c r="AC5" i="15"/>
  <c r="AD5" i="15"/>
  <c r="AE5" i="15"/>
  <c r="AH5" i="15"/>
  <c r="AI5" i="15"/>
  <c r="AJ5" i="15"/>
  <c r="AK5" i="15"/>
  <c r="AN5" i="15"/>
  <c r="C6" i="15"/>
  <c r="H6" i="15"/>
  <c r="I6" i="15"/>
  <c r="J6" i="15"/>
  <c r="K6" i="15"/>
  <c r="L6" i="15"/>
  <c r="M6" i="15"/>
  <c r="N6" i="15"/>
  <c r="O6" i="15"/>
  <c r="Q6" i="15"/>
  <c r="R6" i="15"/>
  <c r="S6" i="15"/>
  <c r="T6" i="15"/>
  <c r="V6" i="15"/>
  <c r="W6" i="15"/>
  <c r="X6" i="15"/>
  <c r="Y6" i="15"/>
  <c r="AA6" i="15"/>
  <c r="AB6" i="15"/>
  <c r="AC6" i="15"/>
  <c r="AD6" i="15"/>
  <c r="AE6" i="15"/>
  <c r="AH6" i="15"/>
  <c r="AI6" i="15"/>
  <c r="AJ6" i="15"/>
  <c r="AK6" i="15"/>
  <c r="AN6" i="15"/>
  <c r="C7" i="15"/>
  <c r="H7" i="15"/>
  <c r="I7" i="15"/>
  <c r="J7" i="15"/>
  <c r="K7" i="15"/>
  <c r="L7" i="15"/>
  <c r="M7" i="15"/>
  <c r="N7" i="15"/>
  <c r="O7" i="15"/>
  <c r="Q7" i="15"/>
  <c r="R7" i="15"/>
  <c r="S7" i="15"/>
  <c r="T7" i="15"/>
  <c r="V7" i="15"/>
  <c r="W7" i="15"/>
  <c r="X7" i="15"/>
  <c r="Y7" i="15"/>
  <c r="AA7" i="15"/>
  <c r="AB7" i="15"/>
  <c r="AC7" i="15"/>
  <c r="AD7" i="15"/>
  <c r="AE7" i="15"/>
  <c r="AH7" i="15"/>
  <c r="AI7" i="15"/>
  <c r="AJ7" i="15"/>
  <c r="AK7" i="15"/>
  <c r="AN7" i="15"/>
  <c r="C8" i="15"/>
  <c r="H8" i="15"/>
  <c r="I8" i="15"/>
  <c r="J8" i="15"/>
  <c r="K8" i="15"/>
  <c r="L8" i="15"/>
  <c r="M8" i="15"/>
  <c r="N8" i="15"/>
  <c r="O8" i="15"/>
  <c r="Q8" i="15"/>
  <c r="R8" i="15"/>
  <c r="S8" i="15"/>
  <c r="T8" i="15"/>
  <c r="V8" i="15"/>
  <c r="W8" i="15"/>
  <c r="X8" i="15"/>
  <c r="Y8" i="15"/>
  <c r="AA8" i="15"/>
  <c r="AB8" i="15"/>
  <c r="AC8" i="15"/>
  <c r="AD8" i="15"/>
  <c r="AE8" i="15"/>
  <c r="AH8" i="15"/>
  <c r="AI8" i="15"/>
  <c r="AJ8" i="15"/>
  <c r="AK8" i="15"/>
  <c r="AN8" i="15"/>
  <c r="C9" i="15"/>
  <c r="H9" i="15"/>
  <c r="I9" i="15"/>
  <c r="J9" i="15"/>
  <c r="K9" i="15"/>
  <c r="L9" i="15"/>
  <c r="M9" i="15"/>
  <c r="N9" i="15"/>
  <c r="O9" i="15"/>
  <c r="Q9" i="15"/>
  <c r="R9" i="15"/>
  <c r="S9" i="15"/>
  <c r="T9" i="15"/>
  <c r="V9" i="15"/>
  <c r="W9" i="15"/>
  <c r="X9" i="15"/>
  <c r="Y9" i="15"/>
  <c r="AA9" i="15"/>
  <c r="AB9" i="15"/>
  <c r="AC9" i="15"/>
  <c r="AD9" i="15"/>
  <c r="AE9" i="15"/>
  <c r="AH9" i="15"/>
  <c r="AI9" i="15"/>
  <c r="AJ9" i="15"/>
  <c r="AK9" i="15"/>
  <c r="AN9" i="15"/>
  <c r="C10" i="15"/>
  <c r="H10" i="15"/>
  <c r="I10" i="15"/>
  <c r="J10" i="15"/>
  <c r="K10" i="15"/>
  <c r="L10" i="15"/>
  <c r="M10" i="15"/>
  <c r="N10" i="15"/>
  <c r="O10" i="15"/>
  <c r="Q10" i="15"/>
  <c r="R10" i="15"/>
  <c r="S10" i="15"/>
  <c r="T10" i="15"/>
  <c r="V10" i="15"/>
  <c r="W10" i="15"/>
  <c r="X10" i="15"/>
  <c r="Y10" i="15"/>
  <c r="AA10" i="15"/>
  <c r="AB10" i="15"/>
  <c r="AC10" i="15"/>
  <c r="AD10" i="15"/>
  <c r="AE10" i="15"/>
  <c r="AH10" i="15"/>
  <c r="AI10" i="15"/>
  <c r="AJ10" i="15"/>
  <c r="AK10" i="15"/>
  <c r="AN10" i="15"/>
  <c r="C11" i="15"/>
  <c r="H11" i="15"/>
  <c r="I11" i="15"/>
  <c r="J11" i="15"/>
  <c r="K11" i="15"/>
  <c r="L11" i="15"/>
  <c r="M11" i="15"/>
  <c r="N11" i="15"/>
  <c r="O11" i="15"/>
  <c r="Q11" i="15"/>
  <c r="R11" i="15"/>
  <c r="S11" i="15"/>
  <c r="T11" i="15"/>
  <c r="V11" i="15"/>
  <c r="W11" i="15"/>
  <c r="X11" i="15"/>
  <c r="Y11" i="15"/>
  <c r="AA11" i="15"/>
  <c r="AB11" i="15"/>
  <c r="AC11" i="15"/>
  <c r="AD11" i="15"/>
  <c r="AE11" i="15"/>
  <c r="AH11" i="15"/>
  <c r="AI11" i="15"/>
  <c r="AJ11" i="15"/>
  <c r="AK11" i="15"/>
  <c r="AN11" i="15"/>
  <c r="C12" i="15"/>
  <c r="H12" i="15"/>
  <c r="I12" i="15"/>
  <c r="J12" i="15"/>
  <c r="K12" i="15"/>
  <c r="L12" i="15"/>
  <c r="M12" i="15"/>
  <c r="N12" i="15"/>
  <c r="O12" i="15"/>
  <c r="Q12" i="15"/>
  <c r="R12" i="15"/>
  <c r="S12" i="15"/>
  <c r="T12" i="15"/>
  <c r="V12" i="15"/>
  <c r="W12" i="15"/>
  <c r="X12" i="15"/>
  <c r="Y12" i="15"/>
  <c r="AA12" i="15"/>
  <c r="AB12" i="15"/>
  <c r="AC12" i="15"/>
  <c r="AD12" i="15"/>
  <c r="AE12" i="15"/>
  <c r="AH12" i="15"/>
  <c r="AI12" i="15"/>
  <c r="AJ12" i="15"/>
  <c r="AK12" i="15"/>
  <c r="AN12" i="15"/>
  <c r="C13" i="15"/>
  <c r="H13" i="15"/>
  <c r="I13" i="15"/>
  <c r="J13" i="15"/>
  <c r="K13" i="15"/>
  <c r="L13" i="15"/>
  <c r="M13" i="15"/>
  <c r="N13" i="15"/>
  <c r="O13" i="15"/>
  <c r="Q13" i="15"/>
  <c r="R13" i="15"/>
  <c r="S13" i="15"/>
  <c r="T13" i="15"/>
  <c r="V13" i="15"/>
  <c r="W13" i="15"/>
  <c r="X13" i="15"/>
  <c r="Y13" i="15"/>
  <c r="AA13" i="15"/>
  <c r="AB13" i="15"/>
  <c r="AC13" i="15"/>
  <c r="AD13" i="15"/>
  <c r="AE13" i="15"/>
  <c r="AH13" i="15"/>
  <c r="AI13" i="15"/>
  <c r="AJ13" i="15"/>
  <c r="AK13" i="15"/>
  <c r="AN13" i="15"/>
  <c r="C14" i="15"/>
  <c r="H14" i="15"/>
  <c r="I14" i="15"/>
  <c r="J14" i="15"/>
  <c r="K14" i="15"/>
  <c r="L14" i="15"/>
  <c r="M14" i="15"/>
  <c r="N14" i="15"/>
  <c r="O14" i="15"/>
  <c r="Q14" i="15"/>
  <c r="R14" i="15"/>
  <c r="S14" i="15"/>
  <c r="T14" i="15"/>
  <c r="V14" i="15"/>
  <c r="W14" i="15"/>
  <c r="X14" i="15"/>
  <c r="Y14" i="15"/>
  <c r="AA14" i="15"/>
  <c r="AB14" i="15"/>
  <c r="AC14" i="15"/>
  <c r="AD14" i="15"/>
  <c r="AE14" i="15"/>
  <c r="AH14" i="15"/>
  <c r="AI14" i="15"/>
  <c r="AJ14" i="15"/>
  <c r="AK14" i="15"/>
  <c r="AN14" i="15"/>
  <c r="C15" i="15"/>
  <c r="H15" i="15"/>
  <c r="I15" i="15"/>
  <c r="J15" i="15"/>
  <c r="K15" i="15"/>
  <c r="L15" i="15"/>
  <c r="M15" i="15"/>
  <c r="N15" i="15"/>
  <c r="O15" i="15"/>
  <c r="Q15" i="15"/>
  <c r="R15" i="15"/>
  <c r="S15" i="15"/>
  <c r="T15" i="15"/>
  <c r="V15" i="15"/>
  <c r="W15" i="15"/>
  <c r="X15" i="15"/>
  <c r="Y15" i="15"/>
  <c r="AA15" i="15"/>
  <c r="AB15" i="15"/>
  <c r="AC15" i="15"/>
  <c r="AD15" i="15"/>
  <c r="AE15" i="15"/>
  <c r="AH15" i="15"/>
  <c r="AI15" i="15"/>
  <c r="AJ15" i="15"/>
  <c r="AK15" i="15"/>
  <c r="AN15" i="15"/>
  <c r="C16" i="15"/>
  <c r="H16" i="15"/>
  <c r="I16" i="15"/>
  <c r="J16" i="15"/>
  <c r="K16" i="15"/>
  <c r="L16" i="15"/>
  <c r="M16" i="15"/>
  <c r="N16" i="15"/>
  <c r="O16" i="15"/>
  <c r="Q16" i="15"/>
  <c r="R16" i="15"/>
  <c r="S16" i="15"/>
  <c r="T16" i="15"/>
  <c r="V16" i="15"/>
  <c r="W16" i="15"/>
  <c r="X16" i="15"/>
  <c r="Y16" i="15"/>
  <c r="AA16" i="15"/>
  <c r="AB16" i="15"/>
  <c r="AC16" i="15"/>
  <c r="AD16" i="15"/>
  <c r="AE16" i="15"/>
  <c r="AH16" i="15"/>
  <c r="AI16" i="15"/>
  <c r="AJ16" i="15"/>
  <c r="AK16" i="15"/>
  <c r="AN16" i="15"/>
  <c r="C17" i="15"/>
  <c r="H17" i="15"/>
  <c r="I17" i="15"/>
  <c r="J17" i="15"/>
  <c r="K17" i="15"/>
  <c r="L17" i="15"/>
  <c r="M17" i="15"/>
  <c r="N17" i="15"/>
  <c r="O17" i="15"/>
  <c r="Q17" i="15"/>
  <c r="R17" i="15"/>
  <c r="S17" i="15"/>
  <c r="T17" i="15"/>
  <c r="V17" i="15"/>
  <c r="W17" i="15"/>
  <c r="X17" i="15"/>
  <c r="Y17" i="15"/>
  <c r="AA17" i="15"/>
  <c r="AB17" i="15"/>
  <c r="AC17" i="15"/>
  <c r="AD17" i="15"/>
  <c r="AE17" i="15"/>
  <c r="AH17" i="15"/>
  <c r="AI17" i="15"/>
  <c r="AJ17" i="15"/>
  <c r="AK17" i="15"/>
  <c r="AN17" i="15"/>
  <c r="C18" i="15"/>
  <c r="H18" i="15"/>
  <c r="I18" i="15"/>
  <c r="J18" i="15"/>
  <c r="K18" i="15"/>
  <c r="L18" i="15"/>
  <c r="M18" i="15"/>
  <c r="N18" i="15"/>
  <c r="O18" i="15"/>
  <c r="Q18" i="15"/>
  <c r="R18" i="15"/>
  <c r="S18" i="15"/>
  <c r="T18" i="15"/>
  <c r="V18" i="15"/>
  <c r="W18" i="15"/>
  <c r="X18" i="15"/>
  <c r="Y18" i="15"/>
  <c r="AA18" i="15"/>
  <c r="AB18" i="15"/>
  <c r="AC18" i="15"/>
  <c r="AD18" i="15"/>
  <c r="AE18" i="15"/>
  <c r="AH18" i="15"/>
  <c r="AI18" i="15"/>
  <c r="AJ18" i="15"/>
  <c r="AK18" i="15"/>
  <c r="AN18" i="15"/>
  <c r="C19" i="15"/>
  <c r="H19" i="15"/>
  <c r="I19" i="15"/>
  <c r="J19" i="15"/>
  <c r="K19" i="15"/>
  <c r="L19" i="15"/>
  <c r="M19" i="15"/>
  <c r="N19" i="15"/>
  <c r="O19" i="15"/>
  <c r="Q19" i="15"/>
  <c r="R19" i="15"/>
  <c r="S19" i="15"/>
  <c r="T19" i="15"/>
  <c r="V19" i="15"/>
  <c r="W19" i="15"/>
  <c r="X19" i="15"/>
  <c r="Y19" i="15"/>
  <c r="AA19" i="15"/>
  <c r="AB19" i="15"/>
  <c r="AC19" i="15"/>
  <c r="AD19" i="15"/>
  <c r="AE19" i="15"/>
  <c r="AJ19" i="15"/>
  <c r="AK19" i="15"/>
  <c r="AI19" i="15"/>
  <c r="AH19" i="15"/>
  <c r="AN19" i="15"/>
  <c r="C20" i="15"/>
  <c r="H20" i="15"/>
  <c r="I20" i="15"/>
  <c r="J20" i="15"/>
  <c r="K20" i="15"/>
  <c r="L20" i="15"/>
  <c r="M20" i="15"/>
  <c r="N20" i="15"/>
  <c r="O20" i="15"/>
  <c r="Q20" i="15"/>
  <c r="R20" i="15"/>
  <c r="S20" i="15"/>
  <c r="T20" i="15"/>
  <c r="V20" i="15"/>
  <c r="W20" i="15"/>
  <c r="X20" i="15"/>
  <c r="Y20" i="15"/>
  <c r="AA20" i="15"/>
  <c r="AB20" i="15"/>
  <c r="AC20" i="15"/>
  <c r="AD20" i="15"/>
  <c r="AE20" i="15"/>
  <c r="AH20" i="15"/>
  <c r="AI20" i="15"/>
  <c r="AJ20" i="15"/>
  <c r="AK20" i="15"/>
  <c r="AN20" i="15"/>
  <c r="C21" i="15"/>
  <c r="H21" i="15"/>
  <c r="I21" i="15"/>
  <c r="J21" i="15"/>
  <c r="K21" i="15"/>
  <c r="L21" i="15"/>
  <c r="M21" i="15"/>
  <c r="N21" i="15"/>
  <c r="O21" i="15"/>
  <c r="Q21" i="15"/>
  <c r="R21" i="15"/>
  <c r="S21" i="15"/>
  <c r="T21" i="15"/>
  <c r="V21" i="15"/>
  <c r="W21" i="15"/>
  <c r="X21" i="15"/>
  <c r="Y21" i="15"/>
  <c r="AA21" i="15"/>
  <c r="AB21" i="15"/>
  <c r="AC21" i="15"/>
  <c r="AD21" i="15"/>
  <c r="AE21" i="15"/>
  <c r="AH21" i="15"/>
  <c r="AI21" i="15"/>
  <c r="AJ21" i="15"/>
  <c r="AK21" i="15"/>
  <c r="AN21" i="15"/>
  <c r="C22" i="15"/>
  <c r="H22" i="15"/>
  <c r="I22" i="15"/>
  <c r="J22" i="15"/>
  <c r="K22" i="15"/>
  <c r="L22" i="15"/>
  <c r="M22" i="15"/>
  <c r="N22" i="15"/>
  <c r="O22" i="15"/>
  <c r="Q22" i="15"/>
  <c r="R22" i="15"/>
  <c r="S22" i="15"/>
  <c r="T22" i="15"/>
  <c r="V22" i="15"/>
  <c r="W22" i="15"/>
  <c r="X22" i="15"/>
  <c r="Y22" i="15"/>
  <c r="AA22" i="15"/>
  <c r="AB22" i="15"/>
  <c r="AC22" i="15"/>
  <c r="AD22" i="15"/>
  <c r="AE22" i="15"/>
  <c r="AH22" i="15"/>
  <c r="AI22" i="15"/>
  <c r="AJ22" i="15"/>
  <c r="AK22" i="15"/>
  <c r="AN22" i="15"/>
  <c r="C23" i="15"/>
  <c r="H23" i="15"/>
  <c r="I23" i="15"/>
  <c r="J23" i="15"/>
  <c r="K23" i="15"/>
  <c r="L23" i="15"/>
  <c r="M23" i="15"/>
  <c r="N23" i="15"/>
  <c r="O23" i="15"/>
  <c r="Q23" i="15"/>
  <c r="R23" i="15"/>
  <c r="S23" i="15"/>
  <c r="T23" i="15"/>
  <c r="V23" i="15"/>
  <c r="W23" i="15"/>
  <c r="X23" i="15"/>
  <c r="Y23" i="15"/>
  <c r="AA23" i="15"/>
  <c r="AB23" i="15"/>
  <c r="AC23" i="15"/>
  <c r="AD23" i="15"/>
  <c r="AE23" i="15"/>
  <c r="AJ23" i="15"/>
  <c r="AK23" i="15"/>
  <c r="AI23" i="15"/>
  <c r="AH23" i="15"/>
  <c r="AN23" i="15"/>
  <c r="C24" i="15"/>
  <c r="H24" i="15"/>
  <c r="I24" i="15"/>
  <c r="J24" i="15"/>
  <c r="K24" i="15"/>
  <c r="L24" i="15"/>
  <c r="M24" i="15"/>
  <c r="N24" i="15"/>
  <c r="O24" i="15"/>
  <c r="Q24" i="15"/>
  <c r="R24" i="15"/>
  <c r="S24" i="15"/>
  <c r="T24" i="15"/>
  <c r="V24" i="15"/>
  <c r="W24" i="15"/>
  <c r="X24" i="15"/>
  <c r="Y24" i="15"/>
  <c r="AA24" i="15"/>
  <c r="AB24" i="15"/>
  <c r="AC24" i="15"/>
  <c r="AD24" i="15"/>
  <c r="AE24" i="15"/>
  <c r="AH24" i="15"/>
  <c r="AI24" i="15"/>
  <c r="AJ24" i="15"/>
  <c r="AK24" i="15"/>
  <c r="AN24" i="15"/>
  <c r="C25" i="15"/>
  <c r="H25" i="15"/>
  <c r="I25" i="15"/>
  <c r="J25" i="15"/>
  <c r="K25" i="15"/>
  <c r="L25" i="15"/>
  <c r="M25" i="15"/>
  <c r="N25" i="15"/>
  <c r="O25" i="15"/>
  <c r="Q25" i="15"/>
  <c r="R25" i="15"/>
  <c r="S25" i="15"/>
  <c r="T25" i="15"/>
  <c r="V25" i="15"/>
  <c r="W25" i="15"/>
  <c r="X25" i="15"/>
  <c r="Y25" i="15"/>
  <c r="AA25" i="15"/>
  <c r="AB25" i="15"/>
  <c r="AC25" i="15"/>
  <c r="AD25" i="15"/>
  <c r="AE25" i="15"/>
  <c r="AH25" i="15"/>
  <c r="AI25" i="15"/>
  <c r="AJ25" i="15"/>
  <c r="AK25" i="15"/>
  <c r="AN25" i="15"/>
  <c r="C26" i="15"/>
  <c r="H26" i="15"/>
  <c r="I26" i="15"/>
  <c r="J26" i="15"/>
  <c r="K26" i="15"/>
  <c r="L26" i="15"/>
  <c r="M26" i="15"/>
  <c r="N26" i="15"/>
  <c r="O26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E26" i="15"/>
  <c r="AH26" i="15"/>
  <c r="AI26" i="15"/>
  <c r="AJ26" i="15"/>
  <c r="AK26" i="15"/>
  <c r="AN26" i="15"/>
  <c r="C27" i="15"/>
  <c r="H27" i="15"/>
  <c r="I27" i="15"/>
  <c r="J27" i="15"/>
  <c r="K27" i="15"/>
  <c r="L27" i="15"/>
  <c r="M27" i="15"/>
  <c r="N27" i="15"/>
  <c r="O27" i="15"/>
  <c r="Q27" i="15"/>
  <c r="R27" i="15"/>
  <c r="S27" i="15"/>
  <c r="T27" i="15"/>
  <c r="V27" i="15"/>
  <c r="W27" i="15"/>
  <c r="X27" i="15"/>
  <c r="Y27" i="15"/>
  <c r="AA27" i="15"/>
  <c r="AB27" i="15"/>
  <c r="AC27" i="15"/>
  <c r="AD27" i="15"/>
  <c r="AE27" i="15"/>
  <c r="AH27" i="15"/>
  <c r="AI27" i="15"/>
  <c r="AJ27" i="15"/>
  <c r="AK27" i="15"/>
  <c r="AN27" i="15"/>
  <c r="C28" i="15"/>
  <c r="H28" i="15"/>
  <c r="I28" i="15"/>
  <c r="J28" i="15"/>
  <c r="K28" i="15"/>
  <c r="L28" i="15"/>
  <c r="M28" i="15"/>
  <c r="N28" i="15"/>
  <c r="O28" i="15"/>
  <c r="Q28" i="15"/>
  <c r="R28" i="15"/>
  <c r="S28" i="15"/>
  <c r="T28" i="15"/>
  <c r="V28" i="15"/>
  <c r="W28" i="15"/>
  <c r="X28" i="15"/>
  <c r="Y28" i="15"/>
  <c r="AA28" i="15"/>
  <c r="AB28" i="15"/>
  <c r="AC28" i="15"/>
  <c r="AD28" i="15"/>
  <c r="AE28" i="15"/>
  <c r="AH28" i="15"/>
  <c r="AI28" i="15"/>
  <c r="AJ28" i="15"/>
  <c r="AK28" i="15"/>
  <c r="AN28" i="15"/>
  <c r="C29" i="15"/>
  <c r="H29" i="15"/>
  <c r="I29" i="15"/>
  <c r="J29" i="15"/>
  <c r="K29" i="15"/>
  <c r="L29" i="15"/>
  <c r="M29" i="15"/>
  <c r="N29" i="15"/>
  <c r="O29" i="15"/>
  <c r="Q29" i="15"/>
  <c r="R29" i="15"/>
  <c r="S29" i="15"/>
  <c r="T29" i="15"/>
  <c r="V29" i="15"/>
  <c r="W29" i="15"/>
  <c r="X29" i="15"/>
  <c r="Y29" i="15"/>
  <c r="AA29" i="15"/>
  <c r="AB29" i="15"/>
  <c r="AC29" i="15"/>
  <c r="AD29" i="15"/>
  <c r="AE29" i="15"/>
  <c r="AH29" i="15"/>
  <c r="AI29" i="15"/>
  <c r="AJ29" i="15"/>
  <c r="AK29" i="15"/>
  <c r="AN29" i="15"/>
  <c r="C30" i="15"/>
  <c r="H30" i="15"/>
  <c r="I30" i="15"/>
  <c r="J30" i="15"/>
  <c r="K30" i="15"/>
  <c r="L30" i="15"/>
  <c r="M30" i="15"/>
  <c r="N30" i="15"/>
  <c r="O30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E30" i="15"/>
  <c r="AH30" i="15"/>
  <c r="AI30" i="15"/>
  <c r="AJ30" i="15"/>
  <c r="AK30" i="15"/>
  <c r="AN30" i="15"/>
  <c r="C31" i="15"/>
  <c r="H31" i="15"/>
  <c r="I31" i="15"/>
  <c r="J31" i="15"/>
  <c r="K31" i="15"/>
  <c r="L31" i="15"/>
  <c r="M31" i="15"/>
  <c r="N31" i="15"/>
  <c r="O31" i="15"/>
  <c r="Q31" i="15"/>
  <c r="R31" i="15"/>
  <c r="S31" i="15"/>
  <c r="T31" i="15"/>
  <c r="V31" i="15"/>
  <c r="W31" i="15"/>
  <c r="X31" i="15"/>
  <c r="Y31" i="15"/>
  <c r="AA31" i="15"/>
  <c r="AB31" i="15"/>
  <c r="AC31" i="15"/>
  <c r="AD31" i="15"/>
  <c r="AE31" i="15"/>
  <c r="AJ31" i="15"/>
  <c r="AK31" i="15"/>
  <c r="AI31" i="15"/>
  <c r="AH31" i="15"/>
  <c r="AN31" i="15"/>
  <c r="C32" i="15"/>
  <c r="H32" i="15"/>
  <c r="I32" i="15"/>
  <c r="J32" i="15"/>
  <c r="K32" i="15"/>
  <c r="L32" i="15"/>
  <c r="M32" i="15"/>
  <c r="N32" i="15"/>
  <c r="O32" i="15"/>
  <c r="Q32" i="15"/>
  <c r="R32" i="15"/>
  <c r="S32" i="15"/>
  <c r="T32" i="15"/>
  <c r="V32" i="15"/>
  <c r="W32" i="15"/>
  <c r="X32" i="15"/>
  <c r="Y32" i="15"/>
  <c r="AA32" i="15"/>
  <c r="AB32" i="15"/>
  <c r="AC32" i="15"/>
  <c r="AD32" i="15"/>
  <c r="AE32" i="15"/>
  <c r="AH32" i="15"/>
  <c r="AI32" i="15"/>
  <c r="AJ32" i="15"/>
  <c r="AK32" i="15"/>
  <c r="AN32" i="15"/>
  <c r="C33" i="15"/>
  <c r="H33" i="15"/>
  <c r="I33" i="15"/>
  <c r="J33" i="15"/>
  <c r="K33" i="15"/>
  <c r="L33" i="15"/>
  <c r="M33" i="15"/>
  <c r="N33" i="15"/>
  <c r="O33" i="15"/>
  <c r="Q33" i="15"/>
  <c r="R33" i="15"/>
  <c r="S33" i="15"/>
  <c r="T33" i="15"/>
  <c r="V33" i="15"/>
  <c r="W33" i="15"/>
  <c r="X33" i="15"/>
  <c r="Y33" i="15"/>
  <c r="AA33" i="15"/>
  <c r="AB33" i="15"/>
  <c r="AC33" i="15"/>
  <c r="AD33" i="15"/>
  <c r="AE33" i="15"/>
  <c r="AH33" i="15"/>
  <c r="AI33" i="15"/>
  <c r="AJ33" i="15"/>
  <c r="AK33" i="15"/>
  <c r="AN33" i="15"/>
  <c r="C34" i="15"/>
  <c r="H34" i="15"/>
  <c r="I34" i="15"/>
  <c r="J34" i="15"/>
  <c r="K34" i="15"/>
  <c r="L34" i="15"/>
  <c r="M34" i="15"/>
  <c r="N34" i="15"/>
  <c r="O34" i="15"/>
  <c r="Q34" i="15"/>
  <c r="R34" i="15"/>
  <c r="S34" i="15"/>
  <c r="T34" i="15"/>
  <c r="V34" i="15"/>
  <c r="W34" i="15"/>
  <c r="X34" i="15"/>
  <c r="Y34" i="15"/>
  <c r="AA34" i="15"/>
  <c r="AB34" i="15"/>
  <c r="AC34" i="15"/>
  <c r="AD34" i="15"/>
  <c r="AE34" i="15"/>
  <c r="AH34" i="15"/>
  <c r="AI34" i="15"/>
  <c r="AJ34" i="15"/>
  <c r="AK34" i="15"/>
  <c r="AN34" i="15"/>
  <c r="C35" i="15"/>
  <c r="H35" i="15"/>
  <c r="I35" i="15"/>
  <c r="J35" i="15"/>
  <c r="K35" i="15"/>
  <c r="L35" i="15"/>
  <c r="M35" i="15"/>
  <c r="N35" i="15"/>
  <c r="O35" i="15"/>
  <c r="Q35" i="15"/>
  <c r="R35" i="15"/>
  <c r="S35" i="15"/>
  <c r="T35" i="15"/>
  <c r="V35" i="15"/>
  <c r="W35" i="15"/>
  <c r="X35" i="15"/>
  <c r="Y35" i="15"/>
  <c r="AA35" i="15"/>
  <c r="AB35" i="15"/>
  <c r="AC35" i="15"/>
  <c r="AD35" i="15"/>
  <c r="AE35" i="15"/>
  <c r="AJ35" i="15"/>
  <c r="AK35" i="15"/>
  <c r="AI35" i="15"/>
  <c r="AH35" i="15"/>
  <c r="AN35" i="15"/>
  <c r="C36" i="15"/>
  <c r="H36" i="15"/>
  <c r="I36" i="15"/>
  <c r="J36" i="15"/>
  <c r="K36" i="15"/>
  <c r="L36" i="15"/>
  <c r="M36" i="15"/>
  <c r="N36" i="15"/>
  <c r="O36" i="15"/>
  <c r="Q36" i="15"/>
  <c r="R36" i="15"/>
  <c r="S36" i="15"/>
  <c r="T36" i="15"/>
  <c r="V36" i="15"/>
  <c r="W36" i="15"/>
  <c r="X36" i="15"/>
  <c r="Y36" i="15"/>
  <c r="AA36" i="15"/>
  <c r="AB36" i="15"/>
  <c r="AC36" i="15"/>
  <c r="AD36" i="15"/>
  <c r="AE36" i="15"/>
  <c r="AH36" i="15"/>
  <c r="AI36" i="15"/>
  <c r="AJ36" i="15"/>
  <c r="AK36" i="15"/>
  <c r="AN36" i="15"/>
  <c r="C37" i="15"/>
  <c r="H37" i="15"/>
  <c r="I37" i="15"/>
  <c r="J37" i="15"/>
  <c r="K37" i="15"/>
  <c r="L37" i="15"/>
  <c r="M37" i="15"/>
  <c r="N37" i="15"/>
  <c r="O37" i="15"/>
  <c r="Q37" i="15"/>
  <c r="R37" i="15"/>
  <c r="S37" i="15"/>
  <c r="T37" i="15"/>
  <c r="V37" i="15"/>
  <c r="W37" i="15"/>
  <c r="X37" i="15"/>
  <c r="Y37" i="15"/>
  <c r="AA37" i="15"/>
  <c r="AB37" i="15"/>
  <c r="AC37" i="15"/>
  <c r="AD37" i="15"/>
  <c r="AE37" i="15"/>
  <c r="AH37" i="15"/>
  <c r="AI37" i="15"/>
  <c r="AJ37" i="15"/>
  <c r="AK37" i="15"/>
  <c r="AN37" i="15"/>
  <c r="C38" i="15"/>
  <c r="H38" i="15"/>
  <c r="I38" i="15"/>
  <c r="J38" i="15"/>
  <c r="K38" i="15"/>
  <c r="L38" i="15"/>
  <c r="M38" i="15"/>
  <c r="N38" i="15"/>
  <c r="O38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E38" i="15"/>
  <c r="AH38" i="15"/>
  <c r="AI38" i="15"/>
  <c r="AJ38" i="15"/>
  <c r="AK38" i="15"/>
  <c r="AN38" i="15"/>
  <c r="C39" i="15"/>
  <c r="H39" i="15"/>
  <c r="I39" i="15"/>
  <c r="J39" i="15"/>
  <c r="K39" i="15"/>
  <c r="L39" i="15"/>
  <c r="M39" i="15"/>
  <c r="N39" i="15"/>
  <c r="O39" i="15"/>
  <c r="Q39" i="15"/>
  <c r="R39" i="15"/>
  <c r="S39" i="15"/>
  <c r="T39" i="15"/>
  <c r="V39" i="15"/>
  <c r="W39" i="15"/>
  <c r="X39" i="15"/>
  <c r="Y39" i="15"/>
  <c r="AA39" i="15"/>
  <c r="AB39" i="15"/>
  <c r="AC39" i="15"/>
  <c r="AD39" i="15"/>
  <c r="AE39" i="15"/>
  <c r="AH39" i="15"/>
  <c r="AI39" i="15"/>
  <c r="AJ39" i="15"/>
  <c r="AK39" i="15"/>
  <c r="AN39" i="15"/>
  <c r="C40" i="15"/>
  <c r="H40" i="15"/>
  <c r="I40" i="15"/>
  <c r="J40" i="15"/>
  <c r="K40" i="15"/>
  <c r="L40" i="15"/>
  <c r="M40" i="15"/>
  <c r="N40" i="15"/>
  <c r="O40" i="15"/>
  <c r="Q40" i="15"/>
  <c r="R40" i="15"/>
  <c r="S40" i="15"/>
  <c r="T40" i="15"/>
  <c r="V40" i="15"/>
  <c r="W40" i="15"/>
  <c r="X40" i="15"/>
  <c r="Y40" i="15"/>
  <c r="AA40" i="15"/>
  <c r="AB40" i="15"/>
  <c r="AC40" i="15"/>
  <c r="AD40" i="15"/>
  <c r="AE40" i="15"/>
  <c r="AH40" i="15"/>
  <c r="AI40" i="15"/>
  <c r="AJ40" i="15"/>
  <c r="AK40" i="15"/>
  <c r="AN40" i="15"/>
  <c r="C41" i="15"/>
  <c r="H41" i="15"/>
  <c r="I41" i="15"/>
  <c r="J41" i="15"/>
  <c r="K41" i="15"/>
  <c r="L41" i="15"/>
  <c r="M41" i="15"/>
  <c r="N41" i="15"/>
  <c r="O41" i="15"/>
  <c r="Q41" i="15"/>
  <c r="R41" i="15"/>
  <c r="S41" i="15"/>
  <c r="T41" i="15"/>
  <c r="V41" i="15"/>
  <c r="W41" i="15"/>
  <c r="X41" i="15"/>
  <c r="Y41" i="15"/>
  <c r="AA41" i="15"/>
  <c r="AB41" i="15"/>
  <c r="AC41" i="15"/>
  <c r="AD41" i="15"/>
  <c r="AE41" i="15"/>
  <c r="AH41" i="15"/>
  <c r="AI41" i="15"/>
  <c r="AJ41" i="15"/>
  <c r="AK41" i="15"/>
  <c r="AN41" i="15"/>
  <c r="C42" i="15"/>
  <c r="H42" i="15"/>
  <c r="I42" i="15"/>
  <c r="J42" i="15"/>
  <c r="K42" i="15"/>
  <c r="L42" i="15"/>
  <c r="M42" i="15"/>
  <c r="N42" i="15"/>
  <c r="O4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E42" i="15"/>
  <c r="AH42" i="15"/>
  <c r="AI42" i="15"/>
  <c r="AJ42" i="15"/>
  <c r="AK42" i="15"/>
  <c r="AN42" i="15"/>
  <c r="C43" i="15"/>
  <c r="H43" i="15"/>
  <c r="I43" i="15"/>
  <c r="J43" i="15"/>
  <c r="K43" i="15"/>
  <c r="L43" i="15"/>
  <c r="M43" i="15"/>
  <c r="N43" i="15"/>
  <c r="O43" i="15"/>
  <c r="Q43" i="15"/>
  <c r="R43" i="15"/>
  <c r="S43" i="15"/>
  <c r="T43" i="15"/>
  <c r="V43" i="15"/>
  <c r="W43" i="15"/>
  <c r="X43" i="15"/>
  <c r="Y43" i="15"/>
  <c r="AA43" i="15"/>
  <c r="AB43" i="15"/>
  <c r="AC43" i="15"/>
  <c r="AD43" i="15"/>
  <c r="AE43" i="15"/>
  <c r="AH43" i="15"/>
  <c r="AI43" i="15"/>
  <c r="AJ43" i="15"/>
  <c r="AK43" i="15"/>
  <c r="AN43" i="15"/>
  <c r="C44" i="15"/>
  <c r="H44" i="15"/>
  <c r="I44" i="15"/>
  <c r="J44" i="15"/>
  <c r="K44" i="15"/>
  <c r="L44" i="15"/>
  <c r="M44" i="15"/>
  <c r="N44" i="15"/>
  <c r="O44" i="15"/>
  <c r="Q44" i="15"/>
  <c r="R44" i="15"/>
  <c r="S44" i="15"/>
  <c r="T44" i="15"/>
  <c r="V44" i="15"/>
  <c r="W44" i="15"/>
  <c r="X44" i="15"/>
  <c r="Y44" i="15"/>
  <c r="AA44" i="15"/>
  <c r="AB44" i="15"/>
  <c r="AC44" i="15"/>
  <c r="AD44" i="15"/>
  <c r="AE44" i="15"/>
  <c r="AH44" i="15"/>
  <c r="AI44" i="15"/>
  <c r="AJ44" i="15"/>
  <c r="AK44" i="15"/>
  <c r="AN44" i="15"/>
  <c r="C45" i="15"/>
  <c r="H45" i="15"/>
  <c r="I45" i="15"/>
  <c r="J45" i="15"/>
  <c r="K45" i="15"/>
  <c r="L45" i="15"/>
  <c r="M45" i="15"/>
  <c r="N45" i="15"/>
  <c r="O45" i="15"/>
  <c r="Q45" i="15"/>
  <c r="R45" i="15"/>
  <c r="S45" i="15"/>
  <c r="T45" i="15"/>
  <c r="V45" i="15"/>
  <c r="W45" i="15"/>
  <c r="X45" i="15"/>
  <c r="Y45" i="15"/>
  <c r="AA45" i="15"/>
  <c r="AB45" i="15"/>
  <c r="AC45" i="15"/>
  <c r="AD45" i="15"/>
  <c r="AE45" i="15"/>
  <c r="AH45" i="15"/>
  <c r="AI45" i="15"/>
  <c r="AJ45" i="15"/>
  <c r="AK45" i="15"/>
  <c r="AN45" i="15"/>
  <c r="C46" i="15"/>
  <c r="H46" i="15"/>
  <c r="I46" i="15"/>
  <c r="J46" i="15"/>
  <c r="K46" i="15"/>
  <c r="L46" i="15"/>
  <c r="M46" i="15"/>
  <c r="N46" i="15"/>
  <c r="O46" i="15"/>
  <c r="Q46" i="15"/>
  <c r="R46" i="15"/>
  <c r="S46" i="15"/>
  <c r="T46" i="15"/>
  <c r="V46" i="15"/>
  <c r="W46" i="15"/>
  <c r="X46" i="15"/>
  <c r="Y46" i="15"/>
  <c r="AA46" i="15"/>
  <c r="AB46" i="15"/>
  <c r="AC46" i="15"/>
  <c r="AD46" i="15"/>
  <c r="AE46" i="15"/>
  <c r="AH46" i="15"/>
  <c r="AI46" i="15"/>
  <c r="AJ46" i="15"/>
  <c r="AK46" i="15"/>
  <c r="AN46" i="15"/>
  <c r="C47" i="15"/>
  <c r="H47" i="15"/>
  <c r="I47" i="15"/>
  <c r="J47" i="15"/>
  <c r="K47" i="15"/>
  <c r="L47" i="15"/>
  <c r="M47" i="15"/>
  <c r="N47" i="15"/>
  <c r="O47" i="15"/>
  <c r="Q47" i="15"/>
  <c r="R47" i="15"/>
  <c r="S47" i="15"/>
  <c r="T47" i="15"/>
  <c r="V47" i="15"/>
  <c r="W47" i="15"/>
  <c r="X47" i="15"/>
  <c r="Y47" i="15"/>
  <c r="AA47" i="15"/>
  <c r="AB47" i="15"/>
  <c r="AC47" i="15"/>
  <c r="AD47" i="15"/>
  <c r="AE47" i="15"/>
  <c r="AH47" i="15"/>
  <c r="AI47" i="15"/>
  <c r="AJ47" i="15"/>
  <c r="AK47" i="15"/>
  <c r="AN47" i="15"/>
  <c r="C48" i="15"/>
  <c r="H48" i="15"/>
  <c r="I48" i="15"/>
  <c r="J48" i="15"/>
  <c r="K48" i="15"/>
  <c r="L48" i="15"/>
  <c r="M48" i="15"/>
  <c r="N48" i="15"/>
  <c r="O48" i="15"/>
  <c r="R48" i="15"/>
  <c r="T48" i="15"/>
  <c r="S48" i="15"/>
  <c r="W48" i="15"/>
  <c r="Y48" i="15"/>
  <c r="X48" i="15"/>
  <c r="Q48" i="15"/>
  <c r="V48" i="15"/>
  <c r="AA48" i="15"/>
  <c r="AB48" i="15"/>
  <c r="AC48" i="15"/>
  <c r="AD48" i="15"/>
  <c r="AE48" i="15"/>
  <c r="AH48" i="15"/>
  <c r="AI48" i="15"/>
  <c r="AJ48" i="15"/>
  <c r="AK48" i="15"/>
  <c r="AN48" i="15"/>
  <c r="C49" i="15"/>
  <c r="H49" i="15"/>
  <c r="I49" i="15"/>
  <c r="J49" i="15"/>
  <c r="K49" i="15"/>
  <c r="L49" i="15"/>
  <c r="M49" i="15"/>
  <c r="N49" i="15"/>
  <c r="O49" i="15"/>
  <c r="Q49" i="15"/>
  <c r="R49" i="15"/>
  <c r="S49" i="15"/>
  <c r="T49" i="15"/>
  <c r="V49" i="15"/>
  <c r="W49" i="15"/>
  <c r="X49" i="15"/>
  <c r="Y49" i="15"/>
  <c r="AA49" i="15"/>
  <c r="AB49" i="15"/>
  <c r="AC49" i="15"/>
  <c r="AD49" i="15"/>
  <c r="AE49" i="15"/>
  <c r="AH49" i="15"/>
  <c r="AI49" i="15"/>
  <c r="AJ49" i="15"/>
  <c r="AK49" i="15"/>
  <c r="AN49" i="15"/>
  <c r="C50" i="15"/>
  <c r="H50" i="15"/>
  <c r="I50" i="15"/>
  <c r="J50" i="15"/>
  <c r="K50" i="15"/>
  <c r="L50" i="15"/>
  <c r="M50" i="15"/>
  <c r="N50" i="15"/>
  <c r="O50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E50" i="15"/>
  <c r="AH50" i="15"/>
  <c r="AI50" i="15"/>
  <c r="AJ50" i="15"/>
  <c r="AK50" i="15"/>
  <c r="AN50" i="15"/>
  <c r="C51" i="15"/>
  <c r="H51" i="15"/>
  <c r="I51" i="15"/>
  <c r="J51" i="15"/>
  <c r="K51" i="15"/>
  <c r="L51" i="15"/>
  <c r="M51" i="15"/>
  <c r="N51" i="15"/>
  <c r="O51" i="15"/>
  <c r="Q51" i="15"/>
  <c r="R51" i="15"/>
  <c r="S51" i="15"/>
  <c r="T51" i="15"/>
  <c r="V51" i="15"/>
  <c r="W51" i="15"/>
  <c r="X51" i="15"/>
  <c r="Y51" i="15"/>
  <c r="AA51" i="15"/>
  <c r="AB51" i="15"/>
  <c r="AC51" i="15"/>
  <c r="AD51" i="15"/>
  <c r="AE51" i="15"/>
  <c r="AH51" i="15"/>
  <c r="AI51" i="15"/>
  <c r="AJ51" i="15"/>
  <c r="AK51" i="15"/>
  <c r="AN51" i="15"/>
  <c r="C52" i="15"/>
  <c r="H52" i="15"/>
  <c r="I52" i="15"/>
  <c r="J52" i="15"/>
  <c r="K52" i="15"/>
  <c r="L52" i="15"/>
  <c r="M52" i="15"/>
  <c r="N52" i="15"/>
  <c r="O52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E52" i="15"/>
  <c r="AH52" i="15"/>
  <c r="AI52" i="15"/>
  <c r="AJ52" i="15"/>
  <c r="AK52" i="15"/>
  <c r="AN52" i="15"/>
  <c r="C53" i="15"/>
  <c r="H53" i="15"/>
  <c r="I53" i="15"/>
  <c r="J53" i="15"/>
  <c r="K53" i="15"/>
  <c r="L53" i="15"/>
  <c r="M53" i="15"/>
  <c r="N53" i="15"/>
  <c r="O53" i="15"/>
  <c r="Q53" i="15"/>
  <c r="R53" i="15"/>
  <c r="S53" i="15"/>
  <c r="T53" i="15"/>
  <c r="V53" i="15"/>
  <c r="W53" i="15"/>
  <c r="X53" i="15"/>
  <c r="Y53" i="15"/>
  <c r="AA53" i="15"/>
  <c r="AB53" i="15"/>
  <c r="AC53" i="15"/>
  <c r="AD53" i="15"/>
  <c r="AE53" i="15"/>
  <c r="AH53" i="15"/>
  <c r="AI53" i="15"/>
  <c r="AJ53" i="15"/>
  <c r="AK53" i="15"/>
  <c r="AN53" i="15"/>
  <c r="C54" i="15"/>
  <c r="H54" i="15"/>
  <c r="I54" i="15"/>
  <c r="J54" i="15"/>
  <c r="K54" i="15"/>
  <c r="L54" i="15"/>
  <c r="M54" i="15"/>
  <c r="N54" i="15"/>
  <c r="O54" i="15"/>
  <c r="Q54" i="15"/>
  <c r="R54" i="15"/>
  <c r="S54" i="15"/>
  <c r="T54" i="15"/>
  <c r="V54" i="15"/>
  <c r="W54" i="15"/>
  <c r="X54" i="15"/>
  <c r="Y54" i="15"/>
  <c r="AA54" i="15"/>
  <c r="AB54" i="15"/>
  <c r="AC54" i="15"/>
  <c r="AD54" i="15"/>
  <c r="AE54" i="15"/>
  <c r="AH54" i="15"/>
  <c r="AI54" i="15"/>
  <c r="AJ54" i="15"/>
  <c r="AK54" i="15"/>
  <c r="AN54" i="15"/>
  <c r="C55" i="15"/>
  <c r="H55" i="15"/>
  <c r="I55" i="15"/>
  <c r="J55" i="15"/>
  <c r="K55" i="15"/>
  <c r="L55" i="15"/>
  <c r="M55" i="15"/>
  <c r="N55" i="15"/>
  <c r="O55" i="15"/>
  <c r="Q55" i="15"/>
  <c r="R55" i="15"/>
  <c r="S55" i="15"/>
  <c r="T55" i="15"/>
  <c r="V55" i="15"/>
  <c r="W55" i="15"/>
  <c r="X55" i="15"/>
  <c r="Y55" i="15"/>
  <c r="AA55" i="15"/>
  <c r="AB55" i="15"/>
  <c r="AC55" i="15"/>
  <c r="AD55" i="15"/>
  <c r="AE55" i="15"/>
  <c r="AH55" i="15"/>
  <c r="AI55" i="15"/>
  <c r="AJ55" i="15"/>
  <c r="AK55" i="15"/>
  <c r="AN55" i="15"/>
  <c r="C56" i="15"/>
  <c r="H56" i="15"/>
  <c r="I56" i="15"/>
  <c r="J56" i="15"/>
  <c r="K56" i="15"/>
  <c r="L56" i="15"/>
  <c r="M56" i="15"/>
  <c r="N56" i="15"/>
  <c r="O56" i="15"/>
  <c r="Q56" i="15"/>
  <c r="R56" i="15"/>
  <c r="S56" i="15"/>
  <c r="T56" i="15"/>
  <c r="V56" i="15"/>
  <c r="W56" i="15"/>
  <c r="X56" i="15"/>
  <c r="Y56" i="15"/>
  <c r="AA56" i="15"/>
  <c r="AB56" i="15"/>
  <c r="AC56" i="15"/>
  <c r="AD56" i="15"/>
  <c r="AE56" i="15"/>
  <c r="AH56" i="15"/>
  <c r="AI56" i="15"/>
  <c r="AJ56" i="15"/>
  <c r="AK56" i="15"/>
  <c r="AN56" i="15"/>
  <c r="C57" i="15"/>
  <c r="H57" i="15"/>
  <c r="I57" i="15"/>
  <c r="J57" i="15"/>
  <c r="K57" i="15"/>
  <c r="L57" i="15"/>
  <c r="M57" i="15"/>
  <c r="N57" i="15"/>
  <c r="O57" i="15"/>
  <c r="Q57" i="15"/>
  <c r="R57" i="15"/>
  <c r="S57" i="15"/>
  <c r="T57" i="15"/>
  <c r="V57" i="15"/>
  <c r="W57" i="15"/>
  <c r="X57" i="15"/>
  <c r="Y57" i="15"/>
  <c r="AA57" i="15"/>
  <c r="AB57" i="15"/>
  <c r="AC57" i="15"/>
  <c r="AD57" i="15"/>
  <c r="AE57" i="15"/>
  <c r="AH57" i="15"/>
  <c r="AI57" i="15"/>
  <c r="AJ57" i="15"/>
  <c r="AK57" i="15"/>
  <c r="AN57" i="15"/>
  <c r="C58" i="15"/>
  <c r="H58" i="15"/>
  <c r="I58" i="15"/>
  <c r="J58" i="15"/>
  <c r="K58" i="15"/>
  <c r="L58" i="15"/>
  <c r="M58" i="15"/>
  <c r="O58" i="15"/>
  <c r="N58" i="15"/>
  <c r="R58" i="15"/>
  <c r="T58" i="15"/>
  <c r="S58" i="15"/>
  <c r="W58" i="15"/>
  <c r="Y58" i="15"/>
  <c r="X58" i="15"/>
  <c r="Q58" i="15"/>
  <c r="V58" i="15"/>
  <c r="AA58" i="15"/>
  <c r="AB58" i="15"/>
  <c r="AC58" i="15"/>
  <c r="AD58" i="15"/>
  <c r="AE58" i="15"/>
  <c r="AH58" i="15"/>
  <c r="AI58" i="15"/>
  <c r="AJ58" i="15"/>
  <c r="AK58" i="15"/>
  <c r="AN58" i="15"/>
  <c r="C59" i="15"/>
  <c r="H59" i="15"/>
  <c r="I59" i="15"/>
  <c r="J59" i="15"/>
  <c r="K59" i="15"/>
  <c r="L59" i="15"/>
  <c r="M59" i="15"/>
  <c r="N59" i="15"/>
  <c r="O59" i="15"/>
  <c r="Q59" i="15"/>
  <c r="R59" i="15"/>
  <c r="S59" i="15"/>
  <c r="T59" i="15"/>
  <c r="V59" i="15"/>
  <c r="W59" i="15"/>
  <c r="X59" i="15"/>
  <c r="Y59" i="15"/>
  <c r="AA59" i="15"/>
  <c r="AB59" i="15"/>
  <c r="AC59" i="15"/>
  <c r="AD59" i="15"/>
  <c r="AE59" i="15"/>
  <c r="AH59" i="15"/>
  <c r="AI59" i="15"/>
  <c r="AJ59" i="15"/>
  <c r="AK59" i="15"/>
  <c r="AN59" i="15"/>
  <c r="C60" i="15"/>
  <c r="H60" i="15"/>
  <c r="I60" i="15"/>
  <c r="J60" i="15"/>
  <c r="K60" i="15"/>
  <c r="L60" i="15"/>
  <c r="M60" i="15"/>
  <c r="N60" i="15"/>
  <c r="O60" i="15"/>
  <c r="Q60" i="15"/>
  <c r="R60" i="15"/>
  <c r="S60" i="15"/>
  <c r="T60" i="15"/>
  <c r="V60" i="15"/>
  <c r="W60" i="15"/>
  <c r="X60" i="15"/>
  <c r="Y60" i="15"/>
  <c r="AA60" i="15"/>
  <c r="AB60" i="15"/>
  <c r="AC60" i="15"/>
  <c r="AD60" i="15"/>
  <c r="AE60" i="15"/>
  <c r="AH60" i="15"/>
  <c r="AI60" i="15"/>
  <c r="AJ60" i="15"/>
  <c r="AK60" i="15"/>
  <c r="AN60" i="15"/>
  <c r="C61" i="15"/>
  <c r="H61" i="15"/>
  <c r="I61" i="15"/>
  <c r="J61" i="15"/>
  <c r="K61" i="15"/>
  <c r="L61" i="15"/>
  <c r="M61" i="15"/>
  <c r="N61" i="15"/>
  <c r="O61" i="15"/>
  <c r="Q61" i="15"/>
  <c r="R61" i="15"/>
  <c r="S61" i="15"/>
  <c r="T61" i="15"/>
  <c r="V61" i="15"/>
  <c r="W61" i="15"/>
  <c r="X61" i="15"/>
  <c r="Y61" i="15"/>
  <c r="AA61" i="15"/>
  <c r="AB61" i="15"/>
  <c r="AC61" i="15"/>
  <c r="AD61" i="15"/>
  <c r="AE61" i="15"/>
  <c r="AH61" i="15"/>
  <c r="AI61" i="15"/>
  <c r="AJ61" i="15"/>
  <c r="AK61" i="15"/>
  <c r="AN61" i="15"/>
  <c r="C62" i="15"/>
  <c r="H62" i="15"/>
  <c r="I62" i="15"/>
  <c r="J62" i="15"/>
  <c r="K62" i="15"/>
  <c r="L62" i="15"/>
  <c r="M62" i="15"/>
  <c r="N62" i="15"/>
  <c r="O62" i="15"/>
  <c r="Q62" i="15"/>
  <c r="R62" i="15"/>
  <c r="S62" i="15"/>
  <c r="T62" i="15"/>
  <c r="V62" i="15"/>
  <c r="W62" i="15"/>
  <c r="X62" i="15"/>
  <c r="Y62" i="15"/>
  <c r="AA62" i="15"/>
  <c r="AB62" i="15"/>
  <c r="AC62" i="15"/>
  <c r="AD62" i="15"/>
  <c r="AE62" i="15"/>
  <c r="AH62" i="15"/>
  <c r="AI62" i="15"/>
  <c r="AJ62" i="15"/>
  <c r="AK62" i="15"/>
  <c r="AN62" i="15"/>
  <c r="C63" i="15"/>
  <c r="H63" i="15"/>
  <c r="I63" i="15"/>
  <c r="J63" i="15"/>
  <c r="K63" i="15"/>
  <c r="L63" i="15"/>
  <c r="M63" i="15"/>
  <c r="N63" i="15"/>
  <c r="O63" i="15"/>
  <c r="Q63" i="15"/>
  <c r="R63" i="15"/>
  <c r="S63" i="15"/>
  <c r="T63" i="15"/>
  <c r="V63" i="15"/>
  <c r="W63" i="15"/>
  <c r="X63" i="15"/>
  <c r="Y63" i="15"/>
  <c r="AA63" i="15"/>
  <c r="AB63" i="15"/>
  <c r="AC63" i="15"/>
  <c r="AD63" i="15"/>
  <c r="AE63" i="15"/>
  <c r="AH63" i="15"/>
  <c r="AI63" i="15"/>
  <c r="AJ63" i="15"/>
  <c r="AK63" i="15"/>
  <c r="AN63" i="15"/>
  <c r="C64" i="15"/>
  <c r="H64" i="15"/>
  <c r="I64" i="15"/>
  <c r="J64" i="15"/>
  <c r="K64" i="15"/>
  <c r="L64" i="15"/>
  <c r="M64" i="15"/>
  <c r="N64" i="15"/>
  <c r="O64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E64" i="15"/>
  <c r="AH64" i="15"/>
  <c r="AI64" i="15"/>
  <c r="AJ64" i="15"/>
  <c r="AK64" i="15"/>
  <c r="AN64" i="15"/>
  <c r="C65" i="15"/>
  <c r="H65" i="15"/>
  <c r="I65" i="15"/>
  <c r="J65" i="15"/>
  <c r="K65" i="15"/>
  <c r="L65" i="15"/>
  <c r="M65" i="15"/>
  <c r="N65" i="15"/>
  <c r="O65" i="15"/>
  <c r="Q65" i="15"/>
  <c r="R65" i="15"/>
  <c r="S65" i="15"/>
  <c r="T65" i="15"/>
  <c r="V65" i="15"/>
  <c r="W65" i="15"/>
  <c r="X65" i="15"/>
  <c r="Y65" i="15"/>
  <c r="AA65" i="15"/>
  <c r="AB65" i="15"/>
  <c r="AC65" i="15"/>
  <c r="AD65" i="15"/>
  <c r="AE65" i="15"/>
  <c r="AH65" i="15"/>
  <c r="AI65" i="15"/>
  <c r="AJ65" i="15"/>
  <c r="AK65" i="15"/>
  <c r="AN65" i="15"/>
  <c r="C66" i="15"/>
  <c r="H66" i="15"/>
  <c r="I66" i="15"/>
  <c r="J66" i="15"/>
  <c r="K66" i="15"/>
  <c r="L66" i="15"/>
  <c r="M66" i="15"/>
  <c r="N66" i="15"/>
  <c r="O66" i="15"/>
  <c r="Q66" i="15"/>
  <c r="R66" i="15"/>
  <c r="S66" i="15"/>
  <c r="T66" i="15"/>
  <c r="V66" i="15"/>
  <c r="W66" i="15"/>
  <c r="X66" i="15"/>
  <c r="Y66" i="15"/>
  <c r="AA66" i="15"/>
  <c r="AB66" i="15"/>
  <c r="AC66" i="15"/>
  <c r="AD66" i="15"/>
  <c r="AE66" i="15"/>
  <c r="AH66" i="15"/>
  <c r="AI66" i="15"/>
  <c r="AJ66" i="15"/>
  <c r="AK66" i="15"/>
  <c r="AN66" i="15"/>
  <c r="C67" i="15"/>
  <c r="H67" i="15"/>
  <c r="I67" i="15"/>
  <c r="J67" i="15"/>
  <c r="K67" i="15"/>
  <c r="L67" i="15"/>
  <c r="M67" i="15"/>
  <c r="N67" i="15"/>
  <c r="O67" i="15"/>
  <c r="Q67" i="15"/>
  <c r="R67" i="15"/>
  <c r="S67" i="15"/>
  <c r="T67" i="15"/>
  <c r="V67" i="15"/>
  <c r="W67" i="15"/>
  <c r="X67" i="15"/>
  <c r="Y67" i="15"/>
  <c r="AA67" i="15"/>
  <c r="AB67" i="15"/>
  <c r="AC67" i="15"/>
  <c r="AD67" i="15"/>
  <c r="AE67" i="15"/>
  <c r="AH67" i="15"/>
  <c r="AI67" i="15"/>
  <c r="AJ67" i="15"/>
  <c r="AK67" i="15"/>
  <c r="AN67" i="15"/>
  <c r="C68" i="15"/>
  <c r="H68" i="15"/>
  <c r="I68" i="15"/>
  <c r="J68" i="15"/>
  <c r="K68" i="15"/>
  <c r="L68" i="15"/>
  <c r="M68" i="15"/>
  <c r="N68" i="15"/>
  <c r="O68" i="15"/>
  <c r="Q68" i="15"/>
  <c r="R68" i="15"/>
  <c r="S68" i="15"/>
  <c r="T68" i="15"/>
  <c r="V68" i="15"/>
  <c r="W68" i="15"/>
  <c r="X68" i="15"/>
  <c r="Y68" i="15"/>
  <c r="AA68" i="15"/>
  <c r="AB68" i="15"/>
  <c r="AC68" i="15"/>
  <c r="AD68" i="15"/>
  <c r="AE68" i="15"/>
  <c r="AH68" i="15"/>
  <c r="AI68" i="15"/>
  <c r="AJ68" i="15"/>
  <c r="AK68" i="15"/>
  <c r="AN68" i="15"/>
  <c r="C69" i="15"/>
  <c r="H69" i="15"/>
  <c r="I69" i="15"/>
  <c r="J69" i="15"/>
  <c r="K69" i="15"/>
  <c r="L69" i="15"/>
  <c r="M69" i="15"/>
  <c r="N69" i="15"/>
  <c r="O69" i="15"/>
  <c r="Q69" i="15"/>
  <c r="R69" i="15"/>
  <c r="S69" i="15"/>
  <c r="T69" i="15"/>
  <c r="V69" i="15"/>
  <c r="W69" i="15"/>
  <c r="X69" i="15"/>
  <c r="Y69" i="15"/>
  <c r="AA69" i="15"/>
  <c r="AB69" i="15"/>
  <c r="AC69" i="15"/>
  <c r="AD69" i="15"/>
  <c r="AE69" i="15"/>
  <c r="AH69" i="15"/>
  <c r="AI69" i="15"/>
  <c r="AJ69" i="15"/>
  <c r="AK69" i="15"/>
  <c r="AN69" i="15"/>
  <c r="C70" i="15"/>
  <c r="H70" i="15"/>
  <c r="I70" i="15"/>
  <c r="J70" i="15"/>
  <c r="K70" i="15"/>
  <c r="L70" i="15"/>
  <c r="M70" i="15"/>
  <c r="N70" i="15"/>
  <c r="O70" i="15"/>
  <c r="Q70" i="15"/>
  <c r="R70" i="15"/>
  <c r="S70" i="15"/>
  <c r="T70" i="15"/>
  <c r="V70" i="15"/>
  <c r="W70" i="15"/>
  <c r="X70" i="15"/>
  <c r="Y70" i="15"/>
  <c r="AA70" i="15"/>
  <c r="AB70" i="15"/>
  <c r="AC70" i="15"/>
  <c r="AD70" i="15"/>
  <c r="AE70" i="15"/>
  <c r="AH70" i="15"/>
  <c r="AI70" i="15"/>
  <c r="AJ70" i="15"/>
  <c r="AK70" i="15"/>
  <c r="AN70" i="15"/>
  <c r="C71" i="15"/>
  <c r="H71" i="15"/>
  <c r="I71" i="15"/>
  <c r="J71" i="15"/>
  <c r="K71" i="15"/>
  <c r="L71" i="15"/>
  <c r="M71" i="15"/>
  <c r="N71" i="15"/>
  <c r="O71" i="15"/>
  <c r="Q71" i="15"/>
  <c r="R71" i="15"/>
  <c r="S71" i="15"/>
  <c r="T71" i="15"/>
  <c r="V71" i="15"/>
  <c r="W71" i="15"/>
  <c r="X71" i="15"/>
  <c r="Y71" i="15"/>
  <c r="AA71" i="15"/>
  <c r="AB71" i="15"/>
  <c r="AC71" i="15"/>
  <c r="AD71" i="15"/>
  <c r="AE71" i="15"/>
  <c r="AH71" i="15"/>
  <c r="AI71" i="15"/>
  <c r="AJ71" i="15"/>
  <c r="AK71" i="15"/>
  <c r="AN71" i="15"/>
  <c r="C72" i="15"/>
  <c r="H72" i="15"/>
  <c r="I72" i="15"/>
  <c r="J72" i="15"/>
  <c r="K72" i="15"/>
  <c r="L72" i="15"/>
  <c r="M72" i="15"/>
  <c r="N72" i="15"/>
  <c r="O72" i="15"/>
  <c r="Q72" i="15"/>
  <c r="R72" i="15"/>
  <c r="S72" i="15"/>
  <c r="T72" i="15"/>
  <c r="V72" i="15"/>
  <c r="W72" i="15"/>
  <c r="X72" i="15"/>
  <c r="Y72" i="15"/>
  <c r="AA72" i="15"/>
  <c r="AB72" i="15"/>
  <c r="AC72" i="15"/>
  <c r="AD72" i="15"/>
  <c r="AE72" i="15"/>
  <c r="AH72" i="15"/>
  <c r="AI72" i="15"/>
  <c r="AJ72" i="15"/>
  <c r="AK72" i="15"/>
  <c r="AN72" i="15"/>
  <c r="C73" i="15"/>
  <c r="H73" i="15"/>
  <c r="I73" i="15"/>
  <c r="J73" i="15"/>
  <c r="K73" i="15"/>
  <c r="L73" i="15"/>
  <c r="M73" i="15"/>
  <c r="N73" i="15"/>
  <c r="O73" i="15"/>
  <c r="Q73" i="15"/>
  <c r="R73" i="15"/>
  <c r="S73" i="15"/>
  <c r="T73" i="15"/>
  <c r="V73" i="15"/>
  <c r="W73" i="15"/>
  <c r="X73" i="15"/>
  <c r="Y73" i="15"/>
  <c r="AA73" i="15"/>
  <c r="AB73" i="15"/>
  <c r="AC73" i="15"/>
  <c r="AD73" i="15"/>
  <c r="AE73" i="15"/>
  <c r="AH73" i="15"/>
  <c r="AI73" i="15"/>
  <c r="AJ73" i="15"/>
  <c r="AK73" i="15"/>
  <c r="AN73" i="15"/>
  <c r="C74" i="15"/>
  <c r="H74" i="15"/>
  <c r="I74" i="15"/>
  <c r="J74" i="15"/>
  <c r="K74" i="15"/>
  <c r="L74" i="15"/>
  <c r="M74" i="15"/>
  <c r="N74" i="15"/>
  <c r="O74" i="15"/>
  <c r="Q74" i="15"/>
  <c r="R74" i="15"/>
  <c r="S74" i="15"/>
  <c r="T74" i="15"/>
  <c r="V74" i="15"/>
  <c r="W74" i="15"/>
  <c r="X74" i="15"/>
  <c r="Y74" i="15"/>
  <c r="AA74" i="15"/>
  <c r="AB74" i="15"/>
  <c r="AC74" i="15"/>
  <c r="AD74" i="15"/>
  <c r="AE74" i="15"/>
  <c r="AH74" i="15"/>
  <c r="AI74" i="15"/>
  <c r="AJ74" i="15"/>
  <c r="AK74" i="15"/>
  <c r="AN74" i="15"/>
  <c r="AN3" i="15"/>
  <c r="AK3" i="15"/>
  <c r="AJ3" i="15"/>
  <c r="AI3" i="15"/>
  <c r="AH3" i="15"/>
  <c r="AE3" i="15"/>
  <c r="AD3" i="15"/>
  <c r="AC3" i="15"/>
  <c r="AB3" i="15"/>
  <c r="AA3" i="15"/>
  <c r="Y3" i="15"/>
  <c r="X3" i="15"/>
  <c r="W3" i="15"/>
  <c r="V3" i="15"/>
  <c r="T3" i="15"/>
  <c r="S3" i="15"/>
  <c r="R3" i="15"/>
  <c r="Q3" i="15"/>
  <c r="O3" i="15"/>
  <c r="N3" i="15"/>
  <c r="M3" i="15"/>
  <c r="L3" i="15"/>
  <c r="K3" i="15"/>
  <c r="J3" i="15"/>
  <c r="I3" i="15"/>
  <c r="H3" i="15"/>
  <c r="C3" i="15"/>
  <c r="C4" i="14"/>
  <c r="H4" i="14"/>
  <c r="I4" i="14"/>
  <c r="J4" i="14"/>
  <c r="K4" i="14"/>
  <c r="L4" i="14"/>
  <c r="M4" i="14"/>
  <c r="O4" i="14"/>
  <c r="N4" i="14"/>
  <c r="R4" i="14"/>
  <c r="T4" i="14"/>
  <c r="S4" i="14"/>
  <c r="W4" i="14"/>
  <c r="Y4" i="14"/>
  <c r="X4" i="14"/>
  <c r="Q4" i="14"/>
  <c r="V4" i="14"/>
  <c r="AA4" i="14"/>
  <c r="AB4" i="14"/>
  <c r="AC4" i="14"/>
  <c r="AD4" i="14"/>
  <c r="AE4" i="14"/>
  <c r="AH4" i="14"/>
  <c r="AI4" i="14"/>
  <c r="AJ4" i="14"/>
  <c r="AK4" i="14"/>
  <c r="AN4" i="14"/>
  <c r="C5" i="14"/>
  <c r="H5" i="14"/>
  <c r="I5" i="14"/>
  <c r="J5" i="14"/>
  <c r="K5" i="14"/>
  <c r="L5" i="14"/>
  <c r="M5" i="14"/>
  <c r="N5" i="14"/>
  <c r="O5" i="14"/>
  <c r="Q5" i="14"/>
  <c r="R5" i="14"/>
  <c r="S5" i="14"/>
  <c r="T5" i="14"/>
  <c r="V5" i="14"/>
  <c r="W5" i="14"/>
  <c r="X5" i="14"/>
  <c r="Y5" i="14"/>
  <c r="AA5" i="14"/>
  <c r="AB5" i="14"/>
  <c r="AC5" i="14"/>
  <c r="AD5" i="14"/>
  <c r="AE5" i="14"/>
  <c r="AH5" i="14"/>
  <c r="AI5" i="14"/>
  <c r="AJ5" i="14"/>
  <c r="AK5" i="14"/>
  <c r="AN5" i="14"/>
  <c r="C6" i="14"/>
  <c r="H6" i="14"/>
  <c r="I6" i="14"/>
  <c r="J6" i="14"/>
  <c r="K6" i="14"/>
  <c r="L6" i="14"/>
  <c r="M6" i="14"/>
  <c r="N6" i="14"/>
  <c r="O6" i="14"/>
  <c r="Q6" i="14"/>
  <c r="R6" i="14"/>
  <c r="S6" i="14"/>
  <c r="T6" i="14"/>
  <c r="V6" i="14"/>
  <c r="W6" i="14"/>
  <c r="X6" i="14"/>
  <c r="Y6" i="14"/>
  <c r="AA6" i="14"/>
  <c r="AB6" i="14"/>
  <c r="AC6" i="14"/>
  <c r="AD6" i="14"/>
  <c r="AE6" i="14"/>
  <c r="AH6" i="14"/>
  <c r="AI6" i="14"/>
  <c r="AJ6" i="14"/>
  <c r="AK6" i="14"/>
  <c r="AN6" i="14"/>
  <c r="C7" i="14"/>
  <c r="H7" i="14"/>
  <c r="I7" i="14"/>
  <c r="J7" i="14"/>
  <c r="K7" i="14"/>
  <c r="L7" i="14"/>
  <c r="M7" i="14"/>
  <c r="N7" i="14"/>
  <c r="O7" i="14"/>
  <c r="Q7" i="14"/>
  <c r="R7" i="14"/>
  <c r="S7" i="14"/>
  <c r="T7" i="14"/>
  <c r="V7" i="14"/>
  <c r="W7" i="14"/>
  <c r="X7" i="14"/>
  <c r="Y7" i="14"/>
  <c r="AA7" i="14"/>
  <c r="AB7" i="14"/>
  <c r="AC7" i="14"/>
  <c r="AD7" i="14"/>
  <c r="AE7" i="14"/>
  <c r="AH7" i="14"/>
  <c r="AI7" i="14"/>
  <c r="AJ7" i="14"/>
  <c r="AK7" i="14"/>
  <c r="AN7" i="14"/>
  <c r="C8" i="14"/>
  <c r="H8" i="14"/>
  <c r="I8" i="14"/>
  <c r="J8" i="14"/>
  <c r="K8" i="14"/>
  <c r="L8" i="14"/>
  <c r="M8" i="14"/>
  <c r="N8" i="14"/>
  <c r="O8" i="14"/>
  <c r="Q8" i="14"/>
  <c r="R8" i="14"/>
  <c r="S8" i="14"/>
  <c r="T8" i="14"/>
  <c r="V8" i="14"/>
  <c r="W8" i="14"/>
  <c r="X8" i="14"/>
  <c r="Y8" i="14"/>
  <c r="AA8" i="14"/>
  <c r="AB8" i="14"/>
  <c r="AC8" i="14"/>
  <c r="AD8" i="14"/>
  <c r="AE8" i="14"/>
  <c r="AH8" i="14"/>
  <c r="AI8" i="14"/>
  <c r="AJ8" i="14"/>
  <c r="AK8" i="14"/>
  <c r="AN8" i="14"/>
  <c r="C9" i="14"/>
  <c r="H9" i="14"/>
  <c r="I9" i="14"/>
  <c r="J9" i="14"/>
  <c r="K9" i="14"/>
  <c r="L9" i="14"/>
  <c r="M9" i="14"/>
  <c r="N9" i="14"/>
  <c r="O9" i="14"/>
  <c r="Q9" i="14"/>
  <c r="R9" i="14"/>
  <c r="S9" i="14"/>
  <c r="T9" i="14"/>
  <c r="V9" i="14"/>
  <c r="W9" i="14"/>
  <c r="X9" i="14"/>
  <c r="Y9" i="14"/>
  <c r="AA9" i="14"/>
  <c r="AB9" i="14"/>
  <c r="AC9" i="14"/>
  <c r="AD9" i="14"/>
  <c r="AE9" i="14"/>
  <c r="AH9" i="14"/>
  <c r="AI9" i="14"/>
  <c r="AJ9" i="14"/>
  <c r="AK9" i="14"/>
  <c r="AN9" i="14"/>
  <c r="C10" i="14"/>
  <c r="H10" i="14"/>
  <c r="I10" i="14"/>
  <c r="J10" i="14"/>
  <c r="K10" i="14"/>
  <c r="L10" i="14"/>
  <c r="M10" i="14"/>
  <c r="N10" i="14"/>
  <c r="O10" i="14"/>
  <c r="Q10" i="14"/>
  <c r="R10" i="14"/>
  <c r="S10" i="14"/>
  <c r="T10" i="14"/>
  <c r="V10" i="14"/>
  <c r="W10" i="14"/>
  <c r="X10" i="14"/>
  <c r="Y10" i="14"/>
  <c r="AA10" i="14"/>
  <c r="AB10" i="14"/>
  <c r="AC10" i="14"/>
  <c r="AD10" i="14"/>
  <c r="AE10" i="14"/>
  <c r="AH10" i="14"/>
  <c r="AI10" i="14"/>
  <c r="AJ10" i="14"/>
  <c r="AK10" i="14"/>
  <c r="AN10" i="14"/>
  <c r="C11" i="14"/>
  <c r="H11" i="14"/>
  <c r="I11" i="14"/>
  <c r="J11" i="14"/>
  <c r="K11" i="14"/>
  <c r="L11" i="14"/>
  <c r="M11" i="14"/>
  <c r="N11" i="14"/>
  <c r="O11" i="14"/>
  <c r="Q11" i="14"/>
  <c r="R11" i="14"/>
  <c r="S11" i="14"/>
  <c r="T11" i="14"/>
  <c r="V11" i="14"/>
  <c r="W11" i="14"/>
  <c r="X11" i="14"/>
  <c r="Y11" i="14"/>
  <c r="AA11" i="14"/>
  <c r="AB11" i="14"/>
  <c r="AC11" i="14"/>
  <c r="AD11" i="14"/>
  <c r="AE11" i="14"/>
  <c r="AH11" i="14"/>
  <c r="AI11" i="14"/>
  <c r="AJ11" i="14"/>
  <c r="AK11" i="14"/>
  <c r="AN11" i="14"/>
  <c r="C12" i="14"/>
  <c r="H12" i="14"/>
  <c r="I12" i="14"/>
  <c r="J12" i="14"/>
  <c r="K12" i="14"/>
  <c r="L12" i="14"/>
  <c r="M12" i="14"/>
  <c r="N12" i="14"/>
  <c r="O12" i="14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E12" i="14"/>
  <c r="AH12" i="14"/>
  <c r="AI12" i="14"/>
  <c r="AJ12" i="14"/>
  <c r="AK12" i="14"/>
  <c r="AN12" i="14"/>
  <c r="C13" i="14"/>
  <c r="H13" i="14"/>
  <c r="I13" i="14"/>
  <c r="J13" i="14"/>
  <c r="K13" i="14"/>
  <c r="L13" i="14"/>
  <c r="M13" i="14"/>
  <c r="N13" i="14"/>
  <c r="O13" i="14"/>
  <c r="Q13" i="14"/>
  <c r="R13" i="14"/>
  <c r="S13" i="14"/>
  <c r="T13" i="14"/>
  <c r="V13" i="14"/>
  <c r="W13" i="14"/>
  <c r="X13" i="14"/>
  <c r="Y13" i="14"/>
  <c r="AA13" i="14"/>
  <c r="AB13" i="14"/>
  <c r="AC13" i="14"/>
  <c r="AD13" i="14"/>
  <c r="AE13" i="14"/>
  <c r="AH13" i="14"/>
  <c r="AI13" i="14"/>
  <c r="AJ13" i="14"/>
  <c r="AK13" i="14"/>
  <c r="AN13" i="14"/>
  <c r="C14" i="14"/>
  <c r="H14" i="14"/>
  <c r="I14" i="14"/>
  <c r="J14" i="14"/>
  <c r="K14" i="14"/>
  <c r="L14" i="14"/>
  <c r="M14" i="14"/>
  <c r="N14" i="14"/>
  <c r="O14" i="14"/>
  <c r="Q14" i="14"/>
  <c r="R14" i="14"/>
  <c r="S14" i="14"/>
  <c r="T14" i="14"/>
  <c r="V14" i="14"/>
  <c r="W14" i="14"/>
  <c r="X14" i="14"/>
  <c r="Y14" i="14"/>
  <c r="AA14" i="14"/>
  <c r="AB14" i="14"/>
  <c r="AC14" i="14"/>
  <c r="AD14" i="14"/>
  <c r="AE14" i="14"/>
  <c r="AH14" i="14"/>
  <c r="AI14" i="14"/>
  <c r="AJ14" i="14"/>
  <c r="AK14" i="14"/>
  <c r="AN14" i="14"/>
  <c r="C15" i="14"/>
  <c r="H15" i="14"/>
  <c r="I15" i="14"/>
  <c r="J15" i="14"/>
  <c r="K15" i="14"/>
  <c r="L15" i="14"/>
  <c r="M15" i="14"/>
  <c r="N15" i="14"/>
  <c r="O15" i="14"/>
  <c r="Q15" i="14"/>
  <c r="R15" i="14"/>
  <c r="S15" i="14"/>
  <c r="T15" i="14"/>
  <c r="V15" i="14"/>
  <c r="W15" i="14"/>
  <c r="X15" i="14"/>
  <c r="Y15" i="14"/>
  <c r="AA15" i="14"/>
  <c r="AB15" i="14"/>
  <c r="AC15" i="14"/>
  <c r="AD15" i="14"/>
  <c r="AE15" i="14"/>
  <c r="AH15" i="14"/>
  <c r="AI15" i="14"/>
  <c r="AJ15" i="14"/>
  <c r="AK15" i="14"/>
  <c r="AN15" i="14"/>
  <c r="C16" i="14"/>
  <c r="H16" i="14"/>
  <c r="I16" i="14"/>
  <c r="J16" i="14"/>
  <c r="K16" i="14"/>
  <c r="L16" i="14"/>
  <c r="M16" i="14"/>
  <c r="N16" i="14"/>
  <c r="O16" i="14"/>
  <c r="Q16" i="14"/>
  <c r="R16" i="14"/>
  <c r="S16" i="14"/>
  <c r="T16" i="14"/>
  <c r="V16" i="14"/>
  <c r="W16" i="14"/>
  <c r="X16" i="14"/>
  <c r="Y16" i="14"/>
  <c r="AA16" i="14"/>
  <c r="AB16" i="14"/>
  <c r="AC16" i="14"/>
  <c r="AD16" i="14"/>
  <c r="AE16" i="14"/>
  <c r="AH16" i="14"/>
  <c r="AI16" i="14"/>
  <c r="AJ16" i="14"/>
  <c r="AK16" i="14"/>
  <c r="AN16" i="14"/>
  <c r="C17" i="14"/>
  <c r="H17" i="14"/>
  <c r="I17" i="14"/>
  <c r="J17" i="14"/>
  <c r="K17" i="14"/>
  <c r="L17" i="14"/>
  <c r="M17" i="14"/>
  <c r="N17" i="14"/>
  <c r="O17" i="14"/>
  <c r="Q17" i="14"/>
  <c r="R17" i="14"/>
  <c r="S17" i="14"/>
  <c r="T17" i="14"/>
  <c r="V17" i="14"/>
  <c r="W17" i="14"/>
  <c r="X17" i="14"/>
  <c r="Y17" i="14"/>
  <c r="AA17" i="14"/>
  <c r="AB17" i="14"/>
  <c r="AC17" i="14"/>
  <c r="AD17" i="14"/>
  <c r="AE17" i="14"/>
  <c r="AH17" i="14"/>
  <c r="AI17" i="14"/>
  <c r="AJ17" i="14"/>
  <c r="AK17" i="14"/>
  <c r="AN17" i="14"/>
  <c r="C18" i="14"/>
  <c r="H18" i="14"/>
  <c r="I18" i="14"/>
  <c r="J18" i="14"/>
  <c r="K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E18" i="14"/>
  <c r="AH18" i="14"/>
  <c r="AI18" i="14"/>
  <c r="AJ18" i="14"/>
  <c r="AK18" i="14"/>
  <c r="AN18" i="14"/>
  <c r="C19" i="14"/>
  <c r="H19" i="14"/>
  <c r="I19" i="14"/>
  <c r="J19" i="14"/>
  <c r="K19" i="14"/>
  <c r="L19" i="14"/>
  <c r="M19" i="14"/>
  <c r="N19" i="14"/>
  <c r="O19" i="14"/>
  <c r="Q19" i="14"/>
  <c r="R19" i="14"/>
  <c r="S19" i="14"/>
  <c r="T19" i="14"/>
  <c r="V19" i="14"/>
  <c r="W19" i="14"/>
  <c r="X19" i="14"/>
  <c r="Y19" i="14"/>
  <c r="AA19" i="14"/>
  <c r="AB19" i="14"/>
  <c r="AC19" i="14"/>
  <c r="AD19" i="14"/>
  <c r="AE19" i="14"/>
  <c r="AH19" i="14"/>
  <c r="AI19" i="14"/>
  <c r="AJ19" i="14"/>
  <c r="AK19" i="14"/>
  <c r="AN19" i="14"/>
  <c r="C20" i="14"/>
  <c r="H20" i="14"/>
  <c r="I20" i="14"/>
  <c r="J20" i="14"/>
  <c r="K20" i="14"/>
  <c r="L20" i="14"/>
  <c r="M20" i="14"/>
  <c r="AQ20" i="14" s="1"/>
  <c r="N20" i="14"/>
  <c r="O20" i="14"/>
  <c r="Q20" i="14"/>
  <c r="R20" i="14"/>
  <c r="S20" i="14"/>
  <c r="T20" i="14"/>
  <c r="V20" i="14"/>
  <c r="W20" i="14"/>
  <c r="X20" i="14"/>
  <c r="Y20" i="14"/>
  <c r="AA20" i="14"/>
  <c r="AB20" i="14"/>
  <c r="AC20" i="14"/>
  <c r="AD20" i="14"/>
  <c r="AE20" i="14"/>
  <c r="AH20" i="14"/>
  <c r="AI20" i="14"/>
  <c r="AJ20" i="14"/>
  <c r="AK20" i="14"/>
  <c r="AN20" i="14"/>
  <c r="C21" i="14"/>
  <c r="H21" i="14"/>
  <c r="I21" i="14"/>
  <c r="J21" i="14"/>
  <c r="K21" i="14"/>
  <c r="L21" i="14"/>
  <c r="M21" i="14"/>
  <c r="N21" i="14"/>
  <c r="O21" i="14"/>
  <c r="Q21" i="14"/>
  <c r="R21" i="14"/>
  <c r="S21" i="14"/>
  <c r="T21" i="14"/>
  <c r="V21" i="14"/>
  <c r="W21" i="14"/>
  <c r="X21" i="14"/>
  <c r="Y21" i="14"/>
  <c r="AA21" i="14"/>
  <c r="AB21" i="14"/>
  <c r="AC21" i="14"/>
  <c r="AD21" i="14"/>
  <c r="AE21" i="14"/>
  <c r="AH21" i="14"/>
  <c r="AI21" i="14"/>
  <c r="AJ21" i="14"/>
  <c r="AK21" i="14"/>
  <c r="AN21" i="14"/>
  <c r="C22" i="14"/>
  <c r="H22" i="14"/>
  <c r="I22" i="14"/>
  <c r="J22" i="14"/>
  <c r="K22" i="14"/>
  <c r="L22" i="14"/>
  <c r="M22" i="14"/>
  <c r="N22" i="14"/>
  <c r="O22" i="14"/>
  <c r="Q22" i="14"/>
  <c r="R22" i="14"/>
  <c r="S22" i="14"/>
  <c r="T22" i="14"/>
  <c r="V22" i="14"/>
  <c r="W22" i="14"/>
  <c r="X22" i="14"/>
  <c r="Y22" i="14"/>
  <c r="AA22" i="14"/>
  <c r="AB22" i="14"/>
  <c r="AC22" i="14"/>
  <c r="AD22" i="14"/>
  <c r="AE22" i="14"/>
  <c r="AH22" i="14"/>
  <c r="AI22" i="14"/>
  <c r="AJ22" i="14"/>
  <c r="AK22" i="14"/>
  <c r="AN22" i="14"/>
  <c r="C23" i="14"/>
  <c r="H23" i="14"/>
  <c r="I23" i="14"/>
  <c r="J23" i="14"/>
  <c r="K23" i="14"/>
  <c r="L23" i="14"/>
  <c r="M23" i="14"/>
  <c r="N23" i="14"/>
  <c r="O23" i="14"/>
  <c r="Q23" i="14"/>
  <c r="R23" i="14"/>
  <c r="S23" i="14"/>
  <c r="T23" i="14"/>
  <c r="V23" i="14"/>
  <c r="W23" i="14"/>
  <c r="X23" i="14"/>
  <c r="Y23" i="14"/>
  <c r="AA23" i="14"/>
  <c r="AB23" i="14"/>
  <c r="AC23" i="14"/>
  <c r="AD23" i="14"/>
  <c r="AE23" i="14"/>
  <c r="AH23" i="14"/>
  <c r="AI23" i="14"/>
  <c r="AJ23" i="14"/>
  <c r="AK23" i="14"/>
  <c r="AN23" i="14"/>
  <c r="C24" i="14"/>
  <c r="H24" i="14"/>
  <c r="I24" i="14"/>
  <c r="J24" i="14"/>
  <c r="K24" i="14"/>
  <c r="L24" i="14"/>
  <c r="M24" i="14"/>
  <c r="N24" i="14"/>
  <c r="O24" i="14"/>
  <c r="Q24" i="14"/>
  <c r="R24" i="14"/>
  <c r="S24" i="14"/>
  <c r="T24" i="14"/>
  <c r="V24" i="14"/>
  <c r="W24" i="14"/>
  <c r="X24" i="14"/>
  <c r="Y24" i="14"/>
  <c r="AA24" i="14"/>
  <c r="AB24" i="14"/>
  <c r="AC24" i="14"/>
  <c r="AD24" i="14"/>
  <c r="AE24" i="14"/>
  <c r="AH24" i="14"/>
  <c r="AI24" i="14"/>
  <c r="AJ24" i="14"/>
  <c r="AK24" i="14"/>
  <c r="AN24" i="14"/>
  <c r="C25" i="14"/>
  <c r="H25" i="14"/>
  <c r="I25" i="14"/>
  <c r="J25" i="14"/>
  <c r="K25" i="14"/>
  <c r="L25" i="14"/>
  <c r="M25" i="14"/>
  <c r="N25" i="14"/>
  <c r="O25" i="14"/>
  <c r="Q25" i="14"/>
  <c r="R25" i="14"/>
  <c r="S25" i="14"/>
  <c r="T25" i="14"/>
  <c r="V25" i="14"/>
  <c r="W25" i="14"/>
  <c r="X25" i="14"/>
  <c r="Y25" i="14"/>
  <c r="AA25" i="14"/>
  <c r="AB25" i="14"/>
  <c r="AC25" i="14"/>
  <c r="AD25" i="14"/>
  <c r="AE25" i="14"/>
  <c r="AH25" i="14"/>
  <c r="AI25" i="14"/>
  <c r="AJ25" i="14"/>
  <c r="AK25" i="14"/>
  <c r="AN25" i="14"/>
  <c r="C26" i="14"/>
  <c r="H26" i="14"/>
  <c r="I26" i="14"/>
  <c r="J26" i="14"/>
  <c r="K26" i="14"/>
  <c r="L26" i="14"/>
  <c r="M26" i="14"/>
  <c r="N26" i="14"/>
  <c r="O26" i="14"/>
  <c r="Q26" i="14"/>
  <c r="R26" i="14"/>
  <c r="S26" i="14"/>
  <c r="T26" i="14"/>
  <c r="V26" i="14"/>
  <c r="W26" i="14"/>
  <c r="X26" i="14"/>
  <c r="Y26" i="14"/>
  <c r="AA26" i="14"/>
  <c r="AB26" i="14"/>
  <c r="AC26" i="14"/>
  <c r="AD26" i="14"/>
  <c r="AE26" i="14"/>
  <c r="AH26" i="14"/>
  <c r="AI26" i="14"/>
  <c r="AJ26" i="14"/>
  <c r="AK26" i="14"/>
  <c r="AN26" i="14"/>
  <c r="C27" i="14"/>
  <c r="H27" i="14"/>
  <c r="I27" i="14"/>
  <c r="J27" i="14"/>
  <c r="K27" i="14"/>
  <c r="L27" i="14"/>
  <c r="M27" i="14"/>
  <c r="N27" i="14"/>
  <c r="O27" i="14"/>
  <c r="Q27" i="14"/>
  <c r="R27" i="14"/>
  <c r="S27" i="14"/>
  <c r="T27" i="14"/>
  <c r="V27" i="14"/>
  <c r="W27" i="14"/>
  <c r="X27" i="14"/>
  <c r="Y27" i="14"/>
  <c r="AA27" i="14"/>
  <c r="AB27" i="14"/>
  <c r="AC27" i="14"/>
  <c r="AD27" i="14"/>
  <c r="AE27" i="14"/>
  <c r="AH27" i="14"/>
  <c r="AI27" i="14"/>
  <c r="AJ27" i="14"/>
  <c r="AK27" i="14"/>
  <c r="AN27" i="14"/>
  <c r="C28" i="14"/>
  <c r="H28" i="14"/>
  <c r="I28" i="14"/>
  <c r="J28" i="14"/>
  <c r="K28" i="14"/>
  <c r="L28" i="14"/>
  <c r="M28" i="14"/>
  <c r="N28" i="14"/>
  <c r="O28" i="14"/>
  <c r="Q28" i="14"/>
  <c r="R28" i="14"/>
  <c r="S28" i="14"/>
  <c r="T28" i="14"/>
  <c r="V28" i="14"/>
  <c r="W28" i="14"/>
  <c r="X28" i="14"/>
  <c r="Y28" i="14"/>
  <c r="AA28" i="14"/>
  <c r="AB28" i="14"/>
  <c r="AC28" i="14"/>
  <c r="AD28" i="14"/>
  <c r="AE28" i="14"/>
  <c r="AH28" i="14"/>
  <c r="AI28" i="14"/>
  <c r="AJ28" i="14"/>
  <c r="AK28" i="14"/>
  <c r="AN28" i="14"/>
  <c r="C29" i="14"/>
  <c r="H29" i="14"/>
  <c r="I29" i="14"/>
  <c r="J29" i="14"/>
  <c r="K29" i="14"/>
  <c r="L29" i="14"/>
  <c r="M29" i="14"/>
  <c r="N29" i="14"/>
  <c r="O29" i="14"/>
  <c r="Q29" i="14"/>
  <c r="R29" i="14"/>
  <c r="S29" i="14"/>
  <c r="T29" i="14"/>
  <c r="V29" i="14"/>
  <c r="W29" i="14"/>
  <c r="X29" i="14"/>
  <c r="Y29" i="14"/>
  <c r="AA29" i="14"/>
  <c r="AB29" i="14"/>
  <c r="AC29" i="14"/>
  <c r="AD29" i="14"/>
  <c r="AE29" i="14"/>
  <c r="AH29" i="14"/>
  <c r="AI29" i="14"/>
  <c r="AJ29" i="14"/>
  <c r="AK29" i="14"/>
  <c r="AN29" i="14"/>
  <c r="C30" i="14"/>
  <c r="H30" i="14"/>
  <c r="I30" i="14"/>
  <c r="J30" i="14"/>
  <c r="K30" i="14"/>
  <c r="L30" i="14"/>
  <c r="M30" i="14"/>
  <c r="N30" i="14"/>
  <c r="O30" i="14"/>
  <c r="Q30" i="14"/>
  <c r="R30" i="14"/>
  <c r="S30" i="14"/>
  <c r="T30" i="14"/>
  <c r="V30" i="14"/>
  <c r="W30" i="14"/>
  <c r="X30" i="14"/>
  <c r="Y30" i="14"/>
  <c r="AA30" i="14"/>
  <c r="AB30" i="14"/>
  <c r="AC30" i="14"/>
  <c r="AD30" i="14"/>
  <c r="AE30" i="14"/>
  <c r="AH30" i="14"/>
  <c r="AI30" i="14"/>
  <c r="AJ30" i="14"/>
  <c r="AK30" i="14"/>
  <c r="AN30" i="14"/>
  <c r="C31" i="14"/>
  <c r="H31" i="14"/>
  <c r="I31" i="14"/>
  <c r="J31" i="14"/>
  <c r="K31" i="14"/>
  <c r="L31" i="14"/>
  <c r="M31" i="14"/>
  <c r="N31" i="14"/>
  <c r="O31" i="14"/>
  <c r="Q31" i="14"/>
  <c r="R31" i="14"/>
  <c r="S31" i="14"/>
  <c r="T31" i="14"/>
  <c r="V31" i="14"/>
  <c r="W31" i="14"/>
  <c r="X31" i="14"/>
  <c r="Y31" i="14"/>
  <c r="AA31" i="14"/>
  <c r="AB31" i="14"/>
  <c r="AC31" i="14"/>
  <c r="AD31" i="14"/>
  <c r="AE31" i="14"/>
  <c r="AH31" i="14"/>
  <c r="AI31" i="14"/>
  <c r="AJ31" i="14"/>
  <c r="AK31" i="14"/>
  <c r="AN31" i="14"/>
  <c r="C32" i="14"/>
  <c r="H32" i="14"/>
  <c r="I32" i="14"/>
  <c r="J32" i="14"/>
  <c r="K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E32" i="14"/>
  <c r="AH32" i="14"/>
  <c r="AI32" i="14"/>
  <c r="AJ32" i="14"/>
  <c r="AK32" i="14"/>
  <c r="AN32" i="14"/>
  <c r="C33" i="14"/>
  <c r="H33" i="14"/>
  <c r="I33" i="14"/>
  <c r="J33" i="14"/>
  <c r="K33" i="14"/>
  <c r="L33" i="14"/>
  <c r="M33" i="14"/>
  <c r="N33" i="14"/>
  <c r="O33" i="14"/>
  <c r="Q33" i="14"/>
  <c r="R33" i="14"/>
  <c r="S33" i="14"/>
  <c r="T33" i="14"/>
  <c r="V33" i="14"/>
  <c r="W33" i="14"/>
  <c r="X33" i="14"/>
  <c r="Y33" i="14"/>
  <c r="AA33" i="14"/>
  <c r="AB33" i="14"/>
  <c r="AC33" i="14"/>
  <c r="AD33" i="14"/>
  <c r="AE33" i="14"/>
  <c r="AH33" i="14"/>
  <c r="AI33" i="14"/>
  <c r="AJ33" i="14"/>
  <c r="AK33" i="14"/>
  <c r="AN33" i="14"/>
  <c r="C34" i="14"/>
  <c r="H34" i="14"/>
  <c r="I34" i="14"/>
  <c r="J34" i="14"/>
  <c r="K34" i="14"/>
  <c r="L34" i="14"/>
  <c r="M34" i="14"/>
  <c r="N34" i="14"/>
  <c r="O34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E34" i="14"/>
  <c r="AH34" i="14"/>
  <c r="AI34" i="14"/>
  <c r="AJ34" i="14"/>
  <c r="AK34" i="14"/>
  <c r="AN34" i="14"/>
  <c r="C35" i="14"/>
  <c r="H35" i="14"/>
  <c r="I35" i="14"/>
  <c r="J35" i="14"/>
  <c r="K35" i="14"/>
  <c r="L35" i="14"/>
  <c r="M35" i="14"/>
  <c r="N35" i="14"/>
  <c r="O35" i="14"/>
  <c r="Q35" i="14"/>
  <c r="R35" i="14"/>
  <c r="S35" i="14"/>
  <c r="T35" i="14"/>
  <c r="V35" i="14"/>
  <c r="W35" i="14"/>
  <c r="X35" i="14"/>
  <c r="Y35" i="14"/>
  <c r="AA35" i="14"/>
  <c r="AB35" i="14"/>
  <c r="AC35" i="14"/>
  <c r="AD35" i="14"/>
  <c r="AE35" i="14"/>
  <c r="AH35" i="14"/>
  <c r="AI35" i="14"/>
  <c r="AJ35" i="14"/>
  <c r="AK35" i="14"/>
  <c r="AN35" i="14"/>
  <c r="C36" i="14"/>
  <c r="H36" i="14"/>
  <c r="I36" i="14"/>
  <c r="J36" i="14"/>
  <c r="K36" i="14"/>
  <c r="L36" i="14"/>
  <c r="M36" i="14"/>
  <c r="N36" i="14"/>
  <c r="O36" i="14"/>
  <c r="Q36" i="14"/>
  <c r="R36" i="14"/>
  <c r="S36" i="14"/>
  <c r="T36" i="14"/>
  <c r="V36" i="14"/>
  <c r="W36" i="14"/>
  <c r="X36" i="14"/>
  <c r="Y36" i="14"/>
  <c r="AA36" i="14"/>
  <c r="AB36" i="14"/>
  <c r="AC36" i="14"/>
  <c r="AD36" i="14"/>
  <c r="AE36" i="14"/>
  <c r="AH36" i="14"/>
  <c r="AI36" i="14"/>
  <c r="AJ36" i="14"/>
  <c r="AK36" i="14"/>
  <c r="AN36" i="14"/>
  <c r="C37" i="14"/>
  <c r="H37" i="14"/>
  <c r="I37" i="14"/>
  <c r="J37" i="14"/>
  <c r="K37" i="14"/>
  <c r="L37" i="14"/>
  <c r="M37" i="14"/>
  <c r="N37" i="14"/>
  <c r="O37" i="14"/>
  <c r="Q37" i="14"/>
  <c r="R37" i="14"/>
  <c r="S37" i="14"/>
  <c r="T37" i="14"/>
  <c r="V37" i="14"/>
  <c r="W37" i="14"/>
  <c r="X37" i="14"/>
  <c r="Y37" i="14"/>
  <c r="AA37" i="14"/>
  <c r="AB37" i="14"/>
  <c r="AC37" i="14"/>
  <c r="AD37" i="14"/>
  <c r="AE37" i="14"/>
  <c r="AH37" i="14"/>
  <c r="AI37" i="14"/>
  <c r="AJ37" i="14"/>
  <c r="AK37" i="14"/>
  <c r="AN37" i="14"/>
  <c r="C38" i="14"/>
  <c r="H38" i="14"/>
  <c r="I38" i="14"/>
  <c r="J38" i="14"/>
  <c r="K38" i="14"/>
  <c r="L38" i="14"/>
  <c r="M38" i="14"/>
  <c r="N38" i="14"/>
  <c r="O38" i="14"/>
  <c r="Q38" i="14"/>
  <c r="R38" i="14"/>
  <c r="S38" i="14"/>
  <c r="T38" i="14"/>
  <c r="V38" i="14"/>
  <c r="W38" i="14"/>
  <c r="X38" i="14"/>
  <c r="Y38" i="14"/>
  <c r="AA38" i="14"/>
  <c r="AB38" i="14"/>
  <c r="AC38" i="14"/>
  <c r="AD38" i="14"/>
  <c r="AE38" i="14"/>
  <c r="AH38" i="14"/>
  <c r="AI38" i="14"/>
  <c r="AJ38" i="14"/>
  <c r="AK38" i="14"/>
  <c r="AN38" i="14"/>
  <c r="C39" i="14"/>
  <c r="H39" i="14"/>
  <c r="I39" i="14"/>
  <c r="J39" i="14"/>
  <c r="K39" i="14"/>
  <c r="L39" i="14"/>
  <c r="M39" i="14"/>
  <c r="N39" i="14"/>
  <c r="O39" i="14"/>
  <c r="Q39" i="14"/>
  <c r="R39" i="14"/>
  <c r="S39" i="14"/>
  <c r="T39" i="14"/>
  <c r="V39" i="14"/>
  <c r="W39" i="14"/>
  <c r="X39" i="14"/>
  <c r="Y39" i="14"/>
  <c r="AA39" i="14"/>
  <c r="AB39" i="14"/>
  <c r="AC39" i="14"/>
  <c r="AD39" i="14"/>
  <c r="AE39" i="14"/>
  <c r="AH39" i="14"/>
  <c r="AI39" i="14"/>
  <c r="AJ39" i="14"/>
  <c r="AK39" i="14"/>
  <c r="AN39" i="14"/>
  <c r="C40" i="14"/>
  <c r="H40" i="14"/>
  <c r="I40" i="14"/>
  <c r="J40" i="14"/>
  <c r="K40" i="14"/>
  <c r="L40" i="14"/>
  <c r="M40" i="14"/>
  <c r="N40" i="14"/>
  <c r="O40" i="14"/>
  <c r="Q40" i="14"/>
  <c r="R40" i="14"/>
  <c r="S40" i="14"/>
  <c r="T40" i="14"/>
  <c r="V40" i="14"/>
  <c r="W40" i="14"/>
  <c r="X40" i="14"/>
  <c r="Y40" i="14"/>
  <c r="AA40" i="14"/>
  <c r="AB40" i="14"/>
  <c r="AC40" i="14"/>
  <c r="AD40" i="14"/>
  <c r="AE40" i="14"/>
  <c r="AH40" i="14"/>
  <c r="AI40" i="14"/>
  <c r="AJ40" i="14"/>
  <c r="AK40" i="14"/>
  <c r="AN40" i="14"/>
  <c r="C41" i="14"/>
  <c r="H41" i="14"/>
  <c r="I41" i="14"/>
  <c r="J41" i="14"/>
  <c r="K41" i="14"/>
  <c r="L41" i="14"/>
  <c r="M41" i="14"/>
  <c r="N41" i="14"/>
  <c r="O41" i="14"/>
  <c r="Q41" i="14"/>
  <c r="R41" i="14"/>
  <c r="S41" i="14"/>
  <c r="T41" i="14"/>
  <c r="V41" i="14"/>
  <c r="W41" i="14"/>
  <c r="X41" i="14"/>
  <c r="Y41" i="14"/>
  <c r="AA41" i="14"/>
  <c r="AB41" i="14"/>
  <c r="AC41" i="14"/>
  <c r="AD41" i="14"/>
  <c r="AE41" i="14"/>
  <c r="AH41" i="14"/>
  <c r="AI41" i="14"/>
  <c r="AJ41" i="14"/>
  <c r="AK41" i="14"/>
  <c r="AN41" i="14"/>
  <c r="C42" i="14"/>
  <c r="H42" i="14"/>
  <c r="I42" i="14"/>
  <c r="J42" i="14"/>
  <c r="K42" i="14"/>
  <c r="L42" i="14"/>
  <c r="M42" i="14"/>
  <c r="N42" i="14"/>
  <c r="O42" i="14"/>
  <c r="Q42" i="14"/>
  <c r="R42" i="14"/>
  <c r="S42" i="14"/>
  <c r="T42" i="14"/>
  <c r="V42" i="14"/>
  <c r="W42" i="14"/>
  <c r="X42" i="14"/>
  <c r="Y42" i="14"/>
  <c r="AA42" i="14"/>
  <c r="AB42" i="14"/>
  <c r="AC42" i="14"/>
  <c r="AD42" i="14"/>
  <c r="AE42" i="14"/>
  <c r="AH42" i="14"/>
  <c r="AI42" i="14"/>
  <c r="AJ42" i="14"/>
  <c r="AK42" i="14"/>
  <c r="AN42" i="14"/>
  <c r="C43" i="14"/>
  <c r="H43" i="14"/>
  <c r="I43" i="14"/>
  <c r="J43" i="14"/>
  <c r="K43" i="14"/>
  <c r="L43" i="14"/>
  <c r="M43" i="14"/>
  <c r="N43" i="14"/>
  <c r="O43" i="14"/>
  <c r="Q43" i="14"/>
  <c r="R43" i="14"/>
  <c r="S43" i="14"/>
  <c r="T43" i="14"/>
  <c r="V43" i="14"/>
  <c r="W43" i="14"/>
  <c r="X43" i="14"/>
  <c r="Y43" i="14"/>
  <c r="AA43" i="14"/>
  <c r="AB43" i="14"/>
  <c r="AC43" i="14"/>
  <c r="AD43" i="14"/>
  <c r="AE43" i="14"/>
  <c r="AH43" i="14"/>
  <c r="AI43" i="14"/>
  <c r="AJ43" i="14"/>
  <c r="AK43" i="14"/>
  <c r="AN43" i="14"/>
  <c r="C44" i="14"/>
  <c r="H44" i="14"/>
  <c r="I44" i="14"/>
  <c r="J44" i="14"/>
  <c r="K44" i="14"/>
  <c r="L44" i="14"/>
  <c r="M44" i="14"/>
  <c r="N44" i="14"/>
  <c r="O44" i="14"/>
  <c r="Q44" i="14"/>
  <c r="R44" i="14"/>
  <c r="S44" i="14"/>
  <c r="T44" i="14"/>
  <c r="V44" i="14"/>
  <c r="W44" i="14"/>
  <c r="X44" i="14"/>
  <c r="Y44" i="14"/>
  <c r="AA44" i="14"/>
  <c r="AB44" i="14"/>
  <c r="AC44" i="14"/>
  <c r="AD44" i="14"/>
  <c r="AE44" i="14"/>
  <c r="AH44" i="14"/>
  <c r="AI44" i="14"/>
  <c r="AJ44" i="14"/>
  <c r="AK44" i="14"/>
  <c r="AN44" i="14"/>
  <c r="C45" i="14"/>
  <c r="H45" i="14"/>
  <c r="I45" i="14"/>
  <c r="J45" i="14"/>
  <c r="K45" i="14"/>
  <c r="L45" i="14"/>
  <c r="M45" i="14"/>
  <c r="N45" i="14"/>
  <c r="O45" i="14"/>
  <c r="Q45" i="14"/>
  <c r="R45" i="14"/>
  <c r="S45" i="14"/>
  <c r="T45" i="14"/>
  <c r="V45" i="14"/>
  <c r="W45" i="14"/>
  <c r="X45" i="14"/>
  <c r="Y45" i="14"/>
  <c r="AA45" i="14"/>
  <c r="AB45" i="14"/>
  <c r="AC45" i="14"/>
  <c r="AD45" i="14"/>
  <c r="AE45" i="14"/>
  <c r="AH45" i="14"/>
  <c r="AI45" i="14"/>
  <c r="AJ45" i="14"/>
  <c r="AK45" i="14"/>
  <c r="AN45" i="14"/>
  <c r="C46" i="14"/>
  <c r="H46" i="14"/>
  <c r="I46" i="14"/>
  <c r="J46" i="14"/>
  <c r="K46" i="14"/>
  <c r="L46" i="14"/>
  <c r="M46" i="14"/>
  <c r="N46" i="14"/>
  <c r="O46" i="14"/>
  <c r="Q46" i="14"/>
  <c r="R46" i="14"/>
  <c r="S46" i="14"/>
  <c r="T46" i="14"/>
  <c r="V46" i="14"/>
  <c r="W46" i="14"/>
  <c r="X46" i="14"/>
  <c r="Y46" i="14"/>
  <c r="AA46" i="14"/>
  <c r="AB46" i="14"/>
  <c r="AC46" i="14"/>
  <c r="AD46" i="14"/>
  <c r="AE46" i="14"/>
  <c r="AH46" i="14"/>
  <c r="AI46" i="14"/>
  <c r="AJ46" i="14"/>
  <c r="AK46" i="14"/>
  <c r="AN46" i="14"/>
  <c r="C47" i="14"/>
  <c r="H47" i="14"/>
  <c r="I47" i="14"/>
  <c r="J47" i="14"/>
  <c r="K47" i="14"/>
  <c r="L47" i="14"/>
  <c r="M47" i="14"/>
  <c r="N47" i="14"/>
  <c r="O47" i="14"/>
  <c r="Q47" i="14"/>
  <c r="R47" i="14"/>
  <c r="S47" i="14"/>
  <c r="T47" i="14"/>
  <c r="V47" i="14"/>
  <c r="W47" i="14"/>
  <c r="X47" i="14"/>
  <c r="Y47" i="14"/>
  <c r="AA47" i="14"/>
  <c r="AB47" i="14"/>
  <c r="AC47" i="14"/>
  <c r="AD47" i="14"/>
  <c r="AE47" i="14"/>
  <c r="AH47" i="14"/>
  <c r="AI47" i="14"/>
  <c r="AJ47" i="14"/>
  <c r="AK47" i="14"/>
  <c r="AN47" i="14"/>
  <c r="C48" i="14"/>
  <c r="H48" i="14"/>
  <c r="I48" i="14"/>
  <c r="J48" i="14"/>
  <c r="K48" i="14"/>
  <c r="L48" i="14"/>
  <c r="M48" i="14"/>
  <c r="O48" i="14"/>
  <c r="N48" i="14"/>
  <c r="R48" i="14"/>
  <c r="T48" i="14"/>
  <c r="S48" i="14"/>
  <c r="W48" i="14"/>
  <c r="Y48" i="14"/>
  <c r="X48" i="14"/>
  <c r="Q48" i="14"/>
  <c r="V48" i="14"/>
  <c r="AA48" i="14"/>
  <c r="AB48" i="14"/>
  <c r="AC48" i="14"/>
  <c r="AD48" i="14"/>
  <c r="AE48" i="14"/>
  <c r="AH48" i="14"/>
  <c r="AI48" i="14"/>
  <c r="AJ48" i="14"/>
  <c r="AK48" i="14"/>
  <c r="AN48" i="14"/>
  <c r="C49" i="14"/>
  <c r="H49" i="14"/>
  <c r="I49" i="14"/>
  <c r="J49" i="14"/>
  <c r="K49" i="14"/>
  <c r="L49" i="14"/>
  <c r="M49" i="14"/>
  <c r="N49" i="14"/>
  <c r="O49" i="14"/>
  <c r="Q49" i="14"/>
  <c r="R49" i="14"/>
  <c r="S49" i="14"/>
  <c r="T49" i="14"/>
  <c r="V49" i="14"/>
  <c r="W49" i="14"/>
  <c r="X49" i="14"/>
  <c r="Y49" i="14"/>
  <c r="AA49" i="14"/>
  <c r="AB49" i="14"/>
  <c r="AC49" i="14"/>
  <c r="AD49" i="14"/>
  <c r="AE49" i="14"/>
  <c r="AH49" i="14"/>
  <c r="AI49" i="14"/>
  <c r="AJ49" i="14"/>
  <c r="AK49" i="14"/>
  <c r="AN49" i="14"/>
  <c r="C50" i="14"/>
  <c r="H50" i="14"/>
  <c r="I50" i="14"/>
  <c r="J50" i="14"/>
  <c r="K50" i="14"/>
  <c r="L50" i="14"/>
  <c r="M50" i="14"/>
  <c r="N50" i="14"/>
  <c r="O50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E50" i="14"/>
  <c r="AH50" i="14"/>
  <c r="AI50" i="14"/>
  <c r="AJ50" i="14"/>
  <c r="AK50" i="14"/>
  <c r="AN50" i="14"/>
  <c r="C51" i="14"/>
  <c r="H51" i="14"/>
  <c r="I51" i="14"/>
  <c r="J51" i="14"/>
  <c r="K51" i="14"/>
  <c r="L51" i="14"/>
  <c r="M51" i="14"/>
  <c r="N51" i="14"/>
  <c r="O51" i="14"/>
  <c r="Q51" i="14"/>
  <c r="R51" i="14"/>
  <c r="S51" i="14"/>
  <c r="T51" i="14"/>
  <c r="V51" i="14"/>
  <c r="W51" i="14"/>
  <c r="X51" i="14"/>
  <c r="Y51" i="14"/>
  <c r="AA51" i="14"/>
  <c r="AB51" i="14"/>
  <c r="AC51" i="14"/>
  <c r="AD51" i="14"/>
  <c r="AE51" i="14"/>
  <c r="AH51" i="14"/>
  <c r="AI51" i="14"/>
  <c r="AJ51" i="14"/>
  <c r="AK51" i="14"/>
  <c r="AN51" i="14"/>
  <c r="C52" i="14"/>
  <c r="H52" i="14"/>
  <c r="I52" i="14"/>
  <c r="J52" i="14"/>
  <c r="K52" i="14"/>
  <c r="L52" i="14"/>
  <c r="M52" i="14"/>
  <c r="N52" i="14"/>
  <c r="O52" i="14"/>
  <c r="Q52" i="14"/>
  <c r="R52" i="14"/>
  <c r="S52" i="14"/>
  <c r="T52" i="14"/>
  <c r="V52" i="14"/>
  <c r="W52" i="14"/>
  <c r="X52" i="14"/>
  <c r="Y52" i="14"/>
  <c r="AA52" i="14"/>
  <c r="AB52" i="14"/>
  <c r="AC52" i="14"/>
  <c r="AD52" i="14"/>
  <c r="AE52" i="14"/>
  <c r="AH52" i="14"/>
  <c r="AI52" i="14"/>
  <c r="AJ52" i="14"/>
  <c r="AK52" i="14"/>
  <c r="AN52" i="14"/>
  <c r="C53" i="14"/>
  <c r="H53" i="14"/>
  <c r="I53" i="14"/>
  <c r="J53" i="14"/>
  <c r="K53" i="14"/>
  <c r="L53" i="14"/>
  <c r="M53" i="14"/>
  <c r="N53" i="14"/>
  <c r="O53" i="14"/>
  <c r="Q53" i="14"/>
  <c r="R53" i="14"/>
  <c r="S53" i="14"/>
  <c r="T53" i="14"/>
  <c r="V53" i="14"/>
  <c r="W53" i="14"/>
  <c r="X53" i="14"/>
  <c r="Y53" i="14"/>
  <c r="AA53" i="14"/>
  <c r="AB53" i="14"/>
  <c r="AC53" i="14"/>
  <c r="AD53" i="14"/>
  <c r="AE53" i="14"/>
  <c r="AH53" i="14"/>
  <c r="AI53" i="14"/>
  <c r="AJ53" i="14"/>
  <c r="AK53" i="14"/>
  <c r="AN53" i="14"/>
  <c r="C54" i="14"/>
  <c r="H54" i="14"/>
  <c r="I54" i="14"/>
  <c r="J54" i="14"/>
  <c r="K54" i="14"/>
  <c r="L54" i="14"/>
  <c r="M54" i="14"/>
  <c r="N54" i="14"/>
  <c r="O54" i="14"/>
  <c r="Q54" i="14"/>
  <c r="R54" i="14"/>
  <c r="S54" i="14"/>
  <c r="T54" i="14"/>
  <c r="V54" i="14"/>
  <c r="W54" i="14"/>
  <c r="X54" i="14"/>
  <c r="Y54" i="14"/>
  <c r="AA54" i="14"/>
  <c r="AB54" i="14"/>
  <c r="AC54" i="14"/>
  <c r="AD54" i="14"/>
  <c r="AE54" i="14"/>
  <c r="AH54" i="14"/>
  <c r="AI54" i="14"/>
  <c r="AJ54" i="14"/>
  <c r="AK54" i="14"/>
  <c r="AN54" i="14"/>
  <c r="C55" i="14"/>
  <c r="H55" i="14"/>
  <c r="I55" i="14"/>
  <c r="J55" i="14"/>
  <c r="K55" i="14"/>
  <c r="L55" i="14"/>
  <c r="M55" i="14"/>
  <c r="N55" i="14"/>
  <c r="O55" i="14"/>
  <c r="Q55" i="14"/>
  <c r="R55" i="14"/>
  <c r="S55" i="14"/>
  <c r="T55" i="14"/>
  <c r="V55" i="14"/>
  <c r="W55" i="14"/>
  <c r="X55" i="14"/>
  <c r="Y55" i="14"/>
  <c r="AA55" i="14"/>
  <c r="AB55" i="14"/>
  <c r="AC55" i="14"/>
  <c r="AD55" i="14"/>
  <c r="AE55" i="14"/>
  <c r="AH55" i="14"/>
  <c r="AI55" i="14"/>
  <c r="AJ55" i="14"/>
  <c r="AK55" i="14"/>
  <c r="AN55" i="14"/>
  <c r="C56" i="14"/>
  <c r="H56" i="14"/>
  <c r="I56" i="14"/>
  <c r="J56" i="14"/>
  <c r="K56" i="14"/>
  <c r="L56" i="14"/>
  <c r="M56" i="14"/>
  <c r="N56" i="14"/>
  <c r="O56" i="14"/>
  <c r="Q56" i="14"/>
  <c r="R56" i="14"/>
  <c r="S56" i="14"/>
  <c r="T56" i="14"/>
  <c r="V56" i="14"/>
  <c r="W56" i="14"/>
  <c r="X56" i="14"/>
  <c r="Y56" i="14"/>
  <c r="AA56" i="14"/>
  <c r="AB56" i="14"/>
  <c r="AC56" i="14"/>
  <c r="AD56" i="14"/>
  <c r="AE56" i="14"/>
  <c r="AH56" i="14"/>
  <c r="AI56" i="14"/>
  <c r="AJ56" i="14"/>
  <c r="AK56" i="14"/>
  <c r="AN56" i="14"/>
  <c r="C57" i="14"/>
  <c r="H57" i="14"/>
  <c r="I57" i="14"/>
  <c r="J57" i="14"/>
  <c r="K57" i="14"/>
  <c r="L57" i="14"/>
  <c r="M57" i="14"/>
  <c r="N57" i="14"/>
  <c r="O57" i="14"/>
  <c r="Q57" i="14"/>
  <c r="R57" i="14"/>
  <c r="S57" i="14"/>
  <c r="T57" i="14"/>
  <c r="V57" i="14"/>
  <c r="W57" i="14"/>
  <c r="X57" i="14"/>
  <c r="Y57" i="14"/>
  <c r="AA57" i="14"/>
  <c r="AB57" i="14"/>
  <c r="AC57" i="14"/>
  <c r="AD57" i="14"/>
  <c r="AE57" i="14"/>
  <c r="AH57" i="14"/>
  <c r="AI57" i="14"/>
  <c r="AJ57" i="14"/>
  <c r="AK57" i="14"/>
  <c r="AN57" i="14"/>
  <c r="C58" i="14"/>
  <c r="H58" i="14"/>
  <c r="I58" i="14"/>
  <c r="J58" i="14"/>
  <c r="K58" i="14"/>
  <c r="L58" i="14"/>
  <c r="M58" i="14"/>
  <c r="N58" i="14"/>
  <c r="O58" i="14"/>
  <c r="Q58" i="14"/>
  <c r="R58" i="14"/>
  <c r="S58" i="14"/>
  <c r="T58" i="14"/>
  <c r="V58" i="14"/>
  <c r="W58" i="14"/>
  <c r="X58" i="14"/>
  <c r="Y58" i="14"/>
  <c r="AA58" i="14"/>
  <c r="AB58" i="14"/>
  <c r="AC58" i="14"/>
  <c r="AD58" i="14"/>
  <c r="AE58" i="14"/>
  <c r="AH58" i="14"/>
  <c r="AI58" i="14"/>
  <c r="AJ58" i="14"/>
  <c r="AK58" i="14"/>
  <c r="AN58" i="14"/>
  <c r="C59" i="14"/>
  <c r="H59" i="14"/>
  <c r="I59" i="14"/>
  <c r="J59" i="14"/>
  <c r="K59" i="14"/>
  <c r="L59" i="14"/>
  <c r="M59" i="14"/>
  <c r="N59" i="14"/>
  <c r="O59" i="14"/>
  <c r="Q59" i="14"/>
  <c r="R59" i="14"/>
  <c r="S59" i="14"/>
  <c r="T59" i="14"/>
  <c r="V59" i="14"/>
  <c r="W59" i="14"/>
  <c r="X59" i="14"/>
  <c r="Y59" i="14"/>
  <c r="AA59" i="14"/>
  <c r="AB59" i="14"/>
  <c r="AC59" i="14"/>
  <c r="AD59" i="14"/>
  <c r="AE59" i="14"/>
  <c r="AH59" i="14"/>
  <c r="AI59" i="14"/>
  <c r="AJ59" i="14"/>
  <c r="AK59" i="14"/>
  <c r="AN59" i="14"/>
  <c r="C60" i="14"/>
  <c r="H60" i="14"/>
  <c r="I60" i="14"/>
  <c r="J60" i="14"/>
  <c r="K60" i="14"/>
  <c r="L60" i="14"/>
  <c r="M60" i="14"/>
  <c r="N60" i="14"/>
  <c r="O6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E60" i="14"/>
  <c r="AH60" i="14"/>
  <c r="AI60" i="14"/>
  <c r="AJ60" i="14"/>
  <c r="AK60" i="14"/>
  <c r="AN60" i="14"/>
  <c r="C61" i="14"/>
  <c r="H61" i="14"/>
  <c r="I61" i="14"/>
  <c r="J61" i="14"/>
  <c r="K61" i="14"/>
  <c r="L61" i="14"/>
  <c r="M61" i="14"/>
  <c r="N61" i="14"/>
  <c r="O61" i="14"/>
  <c r="Q61" i="14"/>
  <c r="R61" i="14"/>
  <c r="S61" i="14"/>
  <c r="T61" i="14"/>
  <c r="V61" i="14"/>
  <c r="W61" i="14"/>
  <c r="X61" i="14"/>
  <c r="Y61" i="14"/>
  <c r="AA61" i="14"/>
  <c r="AB61" i="14"/>
  <c r="AC61" i="14"/>
  <c r="AD61" i="14"/>
  <c r="AE61" i="14"/>
  <c r="AH61" i="14"/>
  <c r="AI61" i="14"/>
  <c r="AJ61" i="14"/>
  <c r="AK61" i="14"/>
  <c r="AN61" i="14"/>
  <c r="C62" i="14"/>
  <c r="H62" i="14"/>
  <c r="I62" i="14"/>
  <c r="J62" i="14"/>
  <c r="K62" i="14"/>
  <c r="L62" i="14"/>
  <c r="M62" i="14"/>
  <c r="N62" i="14"/>
  <c r="O62" i="14"/>
  <c r="Q62" i="14"/>
  <c r="R62" i="14"/>
  <c r="S62" i="14"/>
  <c r="T62" i="14"/>
  <c r="V62" i="14"/>
  <c r="W62" i="14"/>
  <c r="X62" i="14"/>
  <c r="Y62" i="14"/>
  <c r="AA62" i="14"/>
  <c r="AB62" i="14"/>
  <c r="AC62" i="14"/>
  <c r="AD62" i="14"/>
  <c r="AE62" i="14"/>
  <c r="AH62" i="14"/>
  <c r="AI62" i="14"/>
  <c r="AJ62" i="14"/>
  <c r="AK62" i="14"/>
  <c r="AN62" i="14"/>
  <c r="C63" i="14"/>
  <c r="H63" i="14"/>
  <c r="I63" i="14"/>
  <c r="J63" i="14"/>
  <c r="K63" i="14"/>
  <c r="L63" i="14"/>
  <c r="M63" i="14"/>
  <c r="N63" i="14"/>
  <c r="O63" i="14"/>
  <c r="Q63" i="14"/>
  <c r="R63" i="14"/>
  <c r="S63" i="14"/>
  <c r="T63" i="14"/>
  <c r="V63" i="14"/>
  <c r="W63" i="14"/>
  <c r="X63" i="14"/>
  <c r="Y63" i="14"/>
  <c r="AA63" i="14"/>
  <c r="AB63" i="14"/>
  <c r="AC63" i="14"/>
  <c r="AD63" i="14"/>
  <c r="AE63" i="14"/>
  <c r="AH63" i="14"/>
  <c r="AI63" i="14"/>
  <c r="AJ63" i="14"/>
  <c r="AK63" i="14"/>
  <c r="AN63" i="14"/>
  <c r="C64" i="14"/>
  <c r="H64" i="14"/>
  <c r="I64" i="14"/>
  <c r="J64" i="14"/>
  <c r="K64" i="14"/>
  <c r="L64" i="14"/>
  <c r="M64" i="14"/>
  <c r="N64" i="14"/>
  <c r="O64" i="14"/>
  <c r="Q64" i="14"/>
  <c r="R64" i="14"/>
  <c r="S64" i="14"/>
  <c r="T64" i="14"/>
  <c r="V64" i="14"/>
  <c r="W64" i="14"/>
  <c r="X64" i="14"/>
  <c r="Y64" i="14"/>
  <c r="AA64" i="14"/>
  <c r="AB64" i="14"/>
  <c r="AC64" i="14"/>
  <c r="AD64" i="14"/>
  <c r="AE64" i="14"/>
  <c r="AH64" i="14"/>
  <c r="AI64" i="14"/>
  <c r="AJ64" i="14"/>
  <c r="AK64" i="14"/>
  <c r="AN64" i="14"/>
  <c r="C65" i="14"/>
  <c r="H65" i="14"/>
  <c r="I65" i="14"/>
  <c r="J65" i="14"/>
  <c r="K65" i="14"/>
  <c r="L65" i="14"/>
  <c r="M65" i="14"/>
  <c r="N65" i="14"/>
  <c r="O65" i="14"/>
  <c r="Q65" i="14"/>
  <c r="R65" i="14"/>
  <c r="S65" i="14"/>
  <c r="T65" i="14"/>
  <c r="V65" i="14"/>
  <c r="W65" i="14"/>
  <c r="X65" i="14"/>
  <c r="Y65" i="14"/>
  <c r="AA65" i="14"/>
  <c r="AB65" i="14"/>
  <c r="AC65" i="14"/>
  <c r="AD65" i="14"/>
  <c r="AE65" i="14"/>
  <c r="AH65" i="14"/>
  <c r="AI65" i="14"/>
  <c r="AJ65" i="14"/>
  <c r="AK65" i="14"/>
  <c r="AN65" i="14"/>
  <c r="C66" i="14"/>
  <c r="H66" i="14"/>
  <c r="I66" i="14"/>
  <c r="J66" i="14"/>
  <c r="K66" i="14"/>
  <c r="L66" i="14"/>
  <c r="M66" i="14"/>
  <c r="N66" i="14"/>
  <c r="O66" i="14"/>
  <c r="Q66" i="14"/>
  <c r="R66" i="14"/>
  <c r="S66" i="14"/>
  <c r="T66" i="14"/>
  <c r="V66" i="14"/>
  <c r="W66" i="14"/>
  <c r="X66" i="14"/>
  <c r="Y66" i="14"/>
  <c r="AA66" i="14"/>
  <c r="AB66" i="14"/>
  <c r="AC66" i="14"/>
  <c r="AD66" i="14"/>
  <c r="AE66" i="14"/>
  <c r="AJ66" i="14"/>
  <c r="AK66" i="14"/>
  <c r="AI66" i="14"/>
  <c r="AH66" i="14"/>
  <c r="AN66" i="14"/>
  <c r="C67" i="14"/>
  <c r="H67" i="14"/>
  <c r="I67" i="14"/>
  <c r="J67" i="14"/>
  <c r="K67" i="14"/>
  <c r="L67" i="14"/>
  <c r="M67" i="14"/>
  <c r="N67" i="14"/>
  <c r="O67" i="14"/>
  <c r="Q67" i="14"/>
  <c r="R67" i="14"/>
  <c r="S67" i="14"/>
  <c r="T67" i="14"/>
  <c r="V67" i="14"/>
  <c r="W67" i="14"/>
  <c r="X67" i="14"/>
  <c r="Y67" i="14"/>
  <c r="AA67" i="14"/>
  <c r="AB67" i="14"/>
  <c r="AC67" i="14"/>
  <c r="AD67" i="14"/>
  <c r="AE67" i="14"/>
  <c r="AH67" i="14"/>
  <c r="AI67" i="14"/>
  <c r="AJ67" i="14"/>
  <c r="AK67" i="14"/>
  <c r="AN67" i="14"/>
  <c r="C68" i="14"/>
  <c r="H68" i="14"/>
  <c r="I68" i="14"/>
  <c r="J68" i="14"/>
  <c r="K68" i="14"/>
  <c r="L68" i="14"/>
  <c r="M68" i="14"/>
  <c r="N68" i="14"/>
  <c r="O68" i="14"/>
  <c r="Q68" i="14"/>
  <c r="R68" i="14"/>
  <c r="S68" i="14"/>
  <c r="T68" i="14"/>
  <c r="V68" i="14"/>
  <c r="W68" i="14"/>
  <c r="X68" i="14"/>
  <c r="Y68" i="14"/>
  <c r="AA68" i="14"/>
  <c r="AB68" i="14"/>
  <c r="AC68" i="14"/>
  <c r="AD68" i="14"/>
  <c r="AE68" i="14"/>
  <c r="AH68" i="14"/>
  <c r="AI68" i="14"/>
  <c r="AJ68" i="14"/>
  <c r="AK68" i="14"/>
  <c r="AN68" i="14"/>
  <c r="C69" i="14"/>
  <c r="H69" i="14"/>
  <c r="I69" i="14"/>
  <c r="J69" i="14"/>
  <c r="K69" i="14"/>
  <c r="L69" i="14"/>
  <c r="M69" i="14"/>
  <c r="N69" i="14"/>
  <c r="O69" i="14"/>
  <c r="Q69" i="14"/>
  <c r="R69" i="14"/>
  <c r="S69" i="14"/>
  <c r="T69" i="14"/>
  <c r="V69" i="14"/>
  <c r="W69" i="14"/>
  <c r="X69" i="14"/>
  <c r="Y69" i="14"/>
  <c r="AA69" i="14"/>
  <c r="AB69" i="14"/>
  <c r="AC69" i="14"/>
  <c r="AD69" i="14"/>
  <c r="AE69" i="14"/>
  <c r="AH69" i="14"/>
  <c r="AI69" i="14"/>
  <c r="AJ69" i="14"/>
  <c r="AK69" i="14"/>
  <c r="AN69" i="14"/>
  <c r="C70" i="14"/>
  <c r="H70" i="14"/>
  <c r="I70" i="14"/>
  <c r="J70" i="14"/>
  <c r="K70" i="14"/>
  <c r="L70" i="14"/>
  <c r="M70" i="14"/>
  <c r="N70" i="14"/>
  <c r="O70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E70" i="14"/>
  <c r="AH70" i="14"/>
  <c r="AI70" i="14"/>
  <c r="AJ70" i="14"/>
  <c r="AK70" i="14"/>
  <c r="AN70" i="14"/>
  <c r="C71" i="14"/>
  <c r="H71" i="14"/>
  <c r="I71" i="14"/>
  <c r="J71" i="14"/>
  <c r="K71" i="14"/>
  <c r="L71" i="14"/>
  <c r="M71" i="14"/>
  <c r="N71" i="14"/>
  <c r="O71" i="14"/>
  <c r="Q71" i="14"/>
  <c r="R71" i="14"/>
  <c r="S71" i="14"/>
  <c r="T71" i="14"/>
  <c r="V71" i="14"/>
  <c r="W71" i="14"/>
  <c r="X71" i="14"/>
  <c r="Y71" i="14"/>
  <c r="AA71" i="14"/>
  <c r="AB71" i="14"/>
  <c r="AC71" i="14"/>
  <c r="AD71" i="14"/>
  <c r="AE71" i="14"/>
  <c r="AH71" i="14"/>
  <c r="AI71" i="14"/>
  <c r="AJ71" i="14"/>
  <c r="AK71" i="14"/>
  <c r="AN71" i="14"/>
  <c r="C72" i="14"/>
  <c r="H72" i="14"/>
  <c r="I72" i="14"/>
  <c r="J72" i="14"/>
  <c r="K72" i="14"/>
  <c r="L72" i="14"/>
  <c r="M72" i="14"/>
  <c r="O72" i="14"/>
  <c r="N72" i="14"/>
  <c r="R72" i="14"/>
  <c r="T72" i="14"/>
  <c r="S72" i="14"/>
  <c r="W72" i="14"/>
  <c r="Y72" i="14"/>
  <c r="X72" i="14"/>
  <c r="Q72" i="14"/>
  <c r="V72" i="14"/>
  <c r="AA72" i="14"/>
  <c r="AB72" i="14"/>
  <c r="AC72" i="14"/>
  <c r="AD72" i="14"/>
  <c r="AE72" i="14"/>
  <c r="AH72" i="14"/>
  <c r="AI72" i="14"/>
  <c r="AJ72" i="14"/>
  <c r="AK72" i="14"/>
  <c r="AN72" i="14"/>
  <c r="C73" i="14"/>
  <c r="H73" i="14"/>
  <c r="I73" i="14"/>
  <c r="J73" i="14"/>
  <c r="K73" i="14"/>
  <c r="L73" i="14"/>
  <c r="M73" i="14"/>
  <c r="N73" i="14"/>
  <c r="O73" i="14"/>
  <c r="Q73" i="14"/>
  <c r="R73" i="14"/>
  <c r="S73" i="14"/>
  <c r="T73" i="14"/>
  <c r="V73" i="14"/>
  <c r="W73" i="14"/>
  <c r="X73" i="14"/>
  <c r="Y73" i="14"/>
  <c r="AA73" i="14"/>
  <c r="AB73" i="14"/>
  <c r="AC73" i="14"/>
  <c r="AD73" i="14"/>
  <c r="AE73" i="14"/>
  <c r="AH73" i="14"/>
  <c r="AI73" i="14"/>
  <c r="AJ73" i="14"/>
  <c r="AK73" i="14"/>
  <c r="AN73" i="14"/>
  <c r="C74" i="14"/>
  <c r="H74" i="14"/>
  <c r="I74" i="14"/>
  <c r="J74" i="14"/>
  <c r="K74" i="14"/>
  <c r="L74" i="14"/>
  <c r="M74" i="14"/>
  <c r="N74" i="14"/>
  <c r="O74" i="14"/>
  <c r="Q74" i="14"/>
  <c r="R74" i="14"/>
  <c r="S74" i="14"/>
  <c r="T74" i="14"/>
  <c r="V74" i="14"/>
  <c r="W74" i="14"/>
  <c r="X74" i="14"/>
  <c r="Y74" i="14"/>
  <c r="AA74" i="14"/>
  <c r="AB74" i="14"/>
  <c r="AC74" i="14"/>
  <c r="AD74" i="14"/>
  <c r="AE74" i="14"/>
  <c r="AH74" i="14"/>
  <c r="AI74" i="14"/>
  <c r="AJ74" i="14"/>
  <c r="AK74" i="14"/>
  <c r="AN74" i="14"/>
  <c r="C75" i="14"/>
  <c r="H75" i="14"/>
  <c r="I75" i="14"/>
  <c r="J75" i="14"/>
  <c r="K75" i="14"/>
  <c r="L75" i="14"/>
  <c r="M75" i="14"/>
  <c r="N75" i="14"/>
  <c r="O75" i="14"/>
  <c r="Q75" i="14"/>
  <c r="R75" i="14"/>
  <c r="S75" i="14"/>
  <c r="T75" i="14"/>
  <c r="V75" i="14"/>
  <c r="W75" i="14"/>
  <c r="X75" i="14"/>
  <c r="Y75" i="14"/>
  <c r="AA75" i="14"/>
  <c r="AB75" i="14"/>
  <c r="AC75" i="14"/>
  <c r="AD75" i="14"/>
  <c r="AR75" i="14" s="1"/>
  <c r="AS75" i="14" s="1"/>
  <c r="AE75" i="14"/>
  <c r="AH75" i="14"/>
  <c r="AI75" i="14"/>
  <c r="AJ75" i="14"/>
  <c r="AK75" i="14"/>
  <c r="AN75" i="14"/>
  <c r="C76" i="14"/>
  <c r="H76" i="14"/>
  <c r="I76" i="14"/>
  <c r="J76" i="14"/>
  <c r="K76" i="14"/>
  <c r="L76" i="14"/>
  <c r="M76" i="14"/>
  <c r="N76" i="14"/>
  <c r="O76" i="14"/>
  <c r="Q76" i="14"/>
  <c r="R76" i="14"/>
  <c r="S76" i="14"/>
  <c r="T76" i="14"/>
  <c r="V76" i="14"/>
  <c r="W76" i="14"/>
  <c r="X76" i="14"/>
  <c r="Y76" i="14"/>
  <c r="AA76" i="14"/>
  <c r="AB76" i="14"/>
  <c r="AC76" i="14"/>
  <c r="AD76" i="14"/>
  <c r="AE76" i="14"/>
  <c r="AH76" i="14"/>
  <c r="AI76" i="14"/>
  <c r="AJ76" i="14"/>
  <c r="AK76" i="14"/>
  <c r="AN76" i="14"/>
  <c r="C77" i="14"/>
  <c r="H77" i="14"/>
  <c r="I77" i="14"/>
  <c r="J77" i="14"/>
  <c r="K77" i="14"/>
  <c r="L77" i="14"/>
  <c r="M77" i="14"/>
  <c r="N77" i="14"/>
  <c r="O77" i="14"/>
  <c r="Q77" i="14"/>
  <c r="R77" i="14"/>
  <c r="S77" i="14"/>
  <c r="T77" i="14"/>
  <c r="V77" i="14"/>
  <c r="W77" i="14"/>
  <c r="X77" i="14"/>
  <c r="Y77" i="14"/>
  <c r="AA77" i="14"/>
  <c r="AB77" i="14"/>
  <c r="AC77" i="14"/>
  <c r="AD77" i="14"/>
  <c r="AE77" i="14"/>
  <c r="AH77" i="14"/>
  <c r="AI77" i="14"/>
  <c r="AJ77" i="14"/>
  <c r="AK77" i="14"/>
  <c r="AN77" i="14"/>
  <c r="C78" i="14"/>
  <c r="H78" i="14"/>
  <c r="I78" i="14"/>
  <c r="J78" i="14"/>
  <c r="K78" i="14"/>
  <c r="L78" i="14"/>
  <c r="M78" i="14"/>
  <c r="N78" i="14"/>
  <c r="O78" i="14"/>
  <c r="Q78" i="14"/>
  <c r="R78" i="14"/>
  <c r="S78" i="14"/>
  <c r="T78" i="14"/>
  <c r="V78" i="14"/>
  <c r="W78" i="14"/>
  <c r="X78" i="14"/>
  <c r="Y78" i="14"/>
  <c r="AA78" i="14"/>
  <c r="AB78" i="14"/>
  <c r="AC78" i="14"/>
  <c r="AD78" i="14"/>
  <c r="AE78" i="14"/>
  <c r="AH78" i="14"/>
  <c r="AI78" i="14"/>
  <c r="AJ78" i="14"/>
  <c r="AK78" i="14"/>
  <c r="AN78" i="14"/>
  <c r="C79" i="14"/>
  <c r="H79" i="14"/>
  <c r="I79" i="14"/>
  <c r="J79" i="14"/>
  <c r="K79" i="14"/>
  <c r="L79" i="14"/>
  <c r="M79" i="14"/>
  <c r="N79" i="14"/>
  <c r="O79" i="14"/>
  <c r="Q79" i="14"/>
  <c r="R79" i="14"/>
  <c r="S79" i="14"/>
  <c r="T79" i="14"/>
  <c r="V79" i="14"/>
  <c r="W79" i="14"/>
  <c r="X79" i="14"/>
  <c r="Y79" i="14"/>
  <c r="AA79" i="14"/>
  <c r="AB79" i="14"/>
  <c r="AC79" i="14"/>
  <c r="AD79" i="14"/>
  <c r="AE79" i="14"/>
  <c r="AH79" i="14"/>
  <c r="AI79" i="14"/>
  <c r="AJ79" i="14"/>
  <c r="AK79" i="14"/>
  <c r="AN79" i="14"/>
  <c r="C80" i="14"/>
  <c r="H80" i="14"/>
  <c r="I80" i="14"/>
  <c r="J80" i="14"/>
  <c r="K80" i="14"/>
  <c r="L80" i="14"/>
  <c r="M80" i="14"/>
  <c r="O80" i="14"/>
  <c r="N80" i="14"/>
  <c r="R80" i="14"/>
  <c r="T80" i="14"/>
  <c r="S80" i="14"/>
  <c r="W80" i="14"/>
  <c r="Y80" i="14"/>
  <c r="X80" i="14"/>
  <c r="Q80" i="14"/>
  <c r="V80" i="14"/>
  <c r="AA80" i="14"/>
  <c r="AB80" i="14"/>
  <c r="AC80" i="14"/>
  <c r="AD80" i="14"/>
  <c r="AE80" i="14"/>
  <c r="AH80" i="14"/>
  <c r="AI80" i="14"/>
  <c r="AJ80" i="14"/>
  <c r="AK80" i="14"/>
  <c r="AN80" i="14"/>
  <c r="C81" i="14"/>
  <c r="H81" i="14"/>
  <c r="I81" i="14"/>
  <c r="J81" i="14"/>
  <c r="K81" i="14"/>
  <c r="L81" i="14"/>
  <c r="M81" i="14"/>
  <c r="N81" i="14"/>
  <c r="O81" i="14"/>
  <c r="Q81" i="14"/>
  <c r="R81" i="14"/>
  <c r="S81" i="14"/>
  <c r="T81" i="14"/>
  <c r="V81" i="14"/>
  <c r="W81" i="14"/>
  <c r="X81" i="14"/>
  <c r="Y81" i="14"/>
  <c r="AA81" i="14"/>
  <c r="AB81" i="14"/>
  <c r="AC81" i="14"/>
  <c r="AD81" i="14"/>
  <c r="AE81" i="14"/>
  <c r="AH81" i="14"/>
  <c r="AI81" i="14"/>
  <c r="AJ81" i="14"/>
  <c r="AK81" i="14"/>
  <c r="AN81" i="14"/>
  <c r="C82" i="14"/>
  <c r="H82" i="14"/>
  <c r="I82" i="14"/>
  <c r="J82" i="14"/>
  <c r="K82" i="14"/>
  <c r="L82" i="14"/>
  <c r="M82" i="14"/>
  <c r="N82" i="14"/>
  <c r="O82" i="14"/>
  <c r="Q82" i="14"/>
  <c r="R82" i="14"/>
  <c r="S82" i="14"/>
  <c r="T82" i="14"/>
  <c r="V82" i="14"/>
  <c r="W82" i="14"/>
  <c r="X82" i="14"/>
  <c r="Y82" i="14"/>
  <c r="AA82" i="14"/>
  <c r="AB82" i="14"/>
  <c r="AC82" i="14"/>
  <c r="AD82" i="14"/>
  <c r="AE82" i="14"/>
  <c r="AJ82" i="14"/>
  <c r="AK82" i="14"/>
  <c r="AI82" i="14"/>
  <c r="AH82" i="14"/>
  <c r="AN82" i="14"/>
  <c r="C83" i="14"/>
  <c r="H83" i="14"/>
  <c r="I83" i="14"/>
  <c r="J83" i="14"/>
  <c r="K83" i="14"/>
  <c r="L83" i="14"/>
  <c r="M83" i="14"/>
  <c r="N83" i="14"/>
  <c r="O83" i="14"/>
  <c r="Q83" i="14"/>
  <c r="R83" i="14"/>
  <c r="S83" i="14"/>
  <c r="T83" i="14"/>
  <c r="V83" i="14"/>
  <c r="W83" i="14"/>
  <c r="X83" i="14"/>
  <c r="Y83" i="14"/>
  <c r="AA83" i="14"/>
  <c r="AB83" i="14"/>
  <c r="AC83" i="14"/>
  <c r="AD83" i="14"/>
  <c r="AE83" i="14"/>
  <c r="AJ83" i="14"/>
  <c r="AK83" i="14"/>
  <c r="AI83" i="14"/>
  <c r="AH83" i="14"/>
  <c r="AN83" i="14"/>
  <c r="C84" i="14"/>
  <c r="H84" i="14"/>
  <c r="I84" i="14"/>
  <c r="J84" i="14"/>
  <c r="K84" i="14"/>
  <c r="L84" i="14"/>
  <c r="M84" i="14"/>
  <c r="N84" i="14"/>
  <c r="O84" i="14"/>
  <c r="Q84" i="14"/>
  <c r="R84" i="14"/>
  <c r="S84" i="14"/>
  <c r="T84" i="14"/>
  <c r="V84" i="14"/>
  <c r="W84" i="14"/>
  <c r="X84" i="14"/>
  <c r="Y84" i="14"/>
  <c r="AA84" i="14"/>
  <c r="AB84" i="14"/>
  <c r="AC84" i="14"/>
  <c r="AD84" i="14"/>
  <c r="AE84" i="14"/>
  <c r="AH84" i="14"/>
  <c r="AI84" i="14"/>
  <c r="AJ84" i="14"/>
  <c r="AK84" i="14"/>
  <c r="AN84" i="14"/>
  <c r="C85" i="14"/>
  <c r="H85" i="14"/>
  <c r="I85" i="14"/>
  <c r="J85" i="14"/>
  <c r="K85" i="14"/>
  <c r="L85" i="14"/>
  <c r="M85" i="14"/>
  <c r="N85" i="14"/>
  <c r="O85" i="14"/>
  <c r="Q85" i="14"/>
  <c r="R85" i="14"/>
  <c r="S85" i="14"/>
  <c r="T85" i="14"/>
  <c r="V85" i="14"/>
  <c r="W85" i="14"/>
  <c r="X85" i="14"/>
  <c r="Y85" i="14"/>
  <c r="AA85" i="14"/>
  <c r="AB85" i="14"/>
  <c r="AC85" i="14"/>
  <c r="AD85" i="14"/>
  <c r="AE85" i="14"/>
  <c r="AH85" i="14"/>
  <c r="AI85" i="14"/>
  <c r="AJ85" i="14"/>
  <c r="AK85" i="14"/>
  <c r="AN85" i="14"/>
  <c r="C86" i="14"/>
  <c r="H86" i="14"/>
  <c r="I86" i="14"/>
  <c r="J86" i="14"/>
  <c r="K86" i="14"/>
  <c r="L86" i="14"/>
  <c r="M86" i="14"/>
  <c r="N86" i="14"/>
  <c r="O86" i="14"/>
  <c r="Q86" i="14"/>
  <c r="R86" i="14"/>
  <c r="S86" i="14"/>
  <c r="T86" i="14"/>
  <c r="V86" i="14"/>
  <c r="W86" i="14"/>
  <c r="X86" i="14"/>
  <c r="Y86" i="14"/>
  <c r="AA86" i="14"/>
  <c r="AB86" i="14"/>
  <c r="AC86" i="14"/>
  <c r="AD86" i="14"/>
  <c r="AE86" i="14"/>
  <c r="AH86" i="14"/>
  <c r="AI86" i="14"/>
  <c r="AJ86" i="14"/>
  <c r="AK86" i="14"/>
  <c r="AN86" i="14"/>
  <c r="C87" i="14"/>
  <c r="H87" i="14"/>
  <c r="I87" i="14"/>
  <c r="J87" i="14"/>
  <c r="K87" i="14"/>
  <c r="L87" i="14"/>
  <c r="M87" i="14"/>
  <c r="N87" i="14"/>
  <c r="O87" i="14"/>
  <c r="Q87" i="14"/>
  <c r="R87" i="14"/>
  <c r="S87" i="14"/>
  <c r="T87" i="14"/>
  <c r="V87" i="14"/>
  <c r="W87" i="14"/>
  <c r="X87" i="14"/>
  <c r="Y87" i="14"/>
  <c r="AA87" i="14"/>
  <c r="AB87" i="14"/>
  <c r="AC87" i="14"/>
  <c r="AD87" i="14"/>
  <c r="AE87" i="14"/>
  <c r="AH87" i="14"/>
  <c r="AI87" i="14"/>
  <c r="AJ87" i="14"/>
  <c r="AK87" i="14"/>
  <c r="AN87" i="14"/>
  <c r="C88" i="14"/>
  <c r="H88" i="14"/>
  <c r="I88" i="14"/>
  <c r="J88" i="14"/>
  <c r="K88" i="14"/>
  <c r="L88" i="14"/>
  <c r="M88" i="14"/>
  <c r="AQ88" i="14" s="1"/>
  <c r="N88" i="14"/>
  <c r="O88" i="14"/>
  <c r="R88" i="14"/>
  <c r="T88" i="14"/>
  <c r="S88" i="14"/>
  <c r="W88" i="14"/>
  <c r="Y88" i="14"/>
  <c r="X88" i="14"/>
  <c r="Q88" i="14"/>
  <c r="V88" i="14"/>
  <c r="AA88" i="14"/>
  <c r="AB88" i="14"/>
  <c r="AC88" i="14"/>
  <c r="AD88" i="14"/>
  <c r="AE88" i="14"/>
  <c r="AH88" i="14"/>
  <c r="AI88" i="14"/>
  <c r="AJ88" i="14"/>
  <c r="AK88" i="14"/>
  <c r="AN88" i="14"/>
  <c r="C89" i="14"/>
  <c r="H89" i="14"/>
  <c r="I89" i="14"/>
  <c r="J89" i="14"/>
  <c r="K89" i="14"/>
  <c r="L89" i="14"/>
  <c r="M89" i="14"/>
  <c r="N89" i="14"/>
  <c r="O89" i="14"/>
  <c r="Q89" i="14"/>
  <c r="R89" i="14"/>
  <c r="S89" i="14"/>
  <c r="T89" i="14"/>
  <c r="V89" i="14"/>
  <c r="W89" i="14"/>
  <c r="X89" i="14"/>
  <c r="Y89" i="14"/>
  <c r="AA89" i="14"/>
  <c r="AB89" i="14"/>
  <c r="AC89" i="14"/>
  <c r="AD89" i="14"/>
  <c r="AE89" i="14"/>
  <c r="AH89" i="14"/>
  <c r="AI89" i="14"/>
  <c r="AJ89" i="14"/>
  <c r="AK89" i="14"/>
  <c r="AN89" i="14"/>
  <c r="C90" i="14"/>
  <c r="H90" i="14"/>
  <c r="I90" i="14"/>
  <c r="J90" i="14"/>
  <c r="K90" i="14"/>
  <c r="L90" i="14"/>
  <c r="M90" i="14"/>
  <c r="N90" i="14"/>
  <c r="O90" i="14"/>
  <c r="Q90" i="14"/>
  <c r="R90" i="14"/>
  <c r="S90" i="14"/>
  <c r="T90" i="14"/>
  <c r="V90" i="14"/>
  <c r="W90" i="14"/>
  <c r="X90" i="14"/>
  <c r="Y90" i="14"/>
  <c r="AA90" i="14"/>
  <c r="AB90" i="14"/>
  <c r="AC90" i="14"/>
  <c r="AD90" i="14"/>
  <c r="AE90" i="14"/>
  <c r="AH90" i="14"/>
  <c r="AI90" i="14"/>
  <c r="AJ90" i="14"/>
  <c r="AK90" i="14"/>
  <c r="AN90" i="14"/>
  <c r="C91" i="14"/>
  <c r="H91" i="14"/>
  <c r="I91" i="14"/>
  <c r="J91" i="14"/>
  <c r="K91" i="14"/>
  <c r="L91" i="14"/>
  <c r="M91" i="14"/>
  <c r="N91" i="14"/>
  <c r="O91" i="14"/>
  <c r="Q91" i="14"/>
  <c r="R91" i="14"/>
  <c r="S91" i="14"/>
  <c r="T91" i="14"/>
  <c r="V91" i="14"/>
  <c r="W91" i="14"/>
  <c r="X91" i="14"/>
  <c r="Y91" i="14"/>
  <c r="AA91" i="14"/>
  <c r="AB91" i="14"/>
  <c r="AC91" i="14"/>
  <c r="AD91" i="14"/>
  <c r="AE91" i="14"/>
  <c r="AH91" i="14"/>
  <c r="AI91" i="14"/>
  <c r="AJ91" i="14"/>
  <c r="AK91" i="14"/>
  <c r="AN91" i="14"/>
  <c r="C92" i="14"/>
  <c r="H92" i="14"/>
  <c r="I92" i="14"/>
  <c r="J92" i="14"/>
  <c r="K92" i="14"/>
  <c r="L92" i="14"/>
  <c r="M92" i="14"/>
  <c r="N92" i="14"/>
  <c r="O92" i="14"/>
  <c r="Q92" i="14"/>
  <c r="R92" i="14"/>
  <c r="S92" i="14"/>
  <c r="T92" i="14"/>
  <c r="V92" i="14"/>
  <c r="W92" i="14"/>
  <c r="X92" i="14"/>
  <c r="Y92" i="14"/>
  <c r="AA92" i="14"/>
  <c r="AB92" i="14"/>
  <c r="AC92" i="14"/>
  <c r="AD92" i="14"/>
  <c r="AE92" i="14"/>
  <c r="AH92" i="14"/>
  <c r="AI92" i="14"/>
  <c r="AJ92" i="14"/>
  <c r="AK92" i="14"/>
  <c r="AN92" i="14"/>
  <c r="C93" i="14"/>
  <c r="H93" i="14"/>
  <c r="I93" i="14"/>
  <c r="J93" i="14"/>
  <c r="K93" i="14"/>
  <c r="L93" i="14"/>
  <c r="M93" i="14"/>
  <c r="N93" i="14"/>
  <c r="O93" i="14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E93" i="14"/>
  <c r="AH93" i="14"/>
  <c r="AI93" i="14"/>
  <c r="AJ93" i="14"/>
  <c r="AK93" i="14"/>
  <c r="AN93" i="14"/>
  <c r="C94" i="14"/>
  <c r="H94" i="14"/>
  <c r="I94" i="14"/>
  <c r="J94" i="14"/>
  <c r="K94" i="14"/>
  <c r="L94" i="14"/>
  <c r="M94" i="14"/>
  <c r="N94" i="14"/>
  <c r="O94" i="14"/>
  <c r="Q94" i="14"/>
  <c r="R94" i="14"/>
  <c r="S94" i="14"/>
  <c r="T94" i="14"/>
  <c r="V94" i="14"/>
  <c r="W94" i="14"/>
  <c r="X94" i="14"/>
  <c r="Y94" i="14"/>
  <c r="AA94" i="14"/>
  <c r="AB94" i="14"/>
  <c r="AC94" i="14"/>
  <c r="AD94" i="14"/>
  <c r="AE94" i="14"/>
  <c r="AH94" i="14"/>
  <c r="AI94" i="14"/>
  <c r="AJ94" i="14"/>
  <c r="AK94" i="14"/>
  <c r="AN94" i="14"/>
  <c r="C95" i="14"/>
  <c r="H95" i="14"/>
  <c r="I95" i="14"/>
  <c r="J95" i="14"/>
  <c r="K95" i="14"/>
  <c r="L95" i="14"/>
  <c r="M95" i="14"/>
  <c r="N95" i="14"/>
  <c r="O95" i="14"/>
  <c r="Q95" i="14"/>
  <c r="R95" i="14"/>
  <c r="S95" i="14"/>
  <c r="T95" i="14"/>
  <c r="V95" i="14"/>
  <c r="W95" i="14"/>
  <c r="X95" i="14"/>
  <c r="Y95" i="14"/>
  <c r="AA95" i="14"/>
  <c r="AB95" i="14"/>
  <c r="AC95" i="14"/>
  <c r="AD95" i="14"/>
  <c r="AE95" i="14"/>
  <c r="AH95" i="14"/>
  <c r="AI95" i="14"/>
  <c r="AJ95" i="14"/>
  <c r="AK95" i="14"/>
  <c r="AN95" i="14"/>
  <c r="AN3" i="14"/>
  <c r="AK3" i="14"/>
  <c r="AJ3" i="14"/>
  <c r="AI3" i="14"/>
  <c r="AH3" i="14"/>
  <c r="AE3" i="14"/>
  <c r="AD3" i="14"/>
  <c r="AC3" i="14"/>
  <c r="AB3" i="14"/>
  <c r="AA3" i="14"/>
  <c r="Y3" i="14"/>
  <c r="X3" i="14"/>
  <c r="W3" i="14"/>
  <c r="V3" i="14"/>
  <c r="T3" i="14"/>
  <c r="S3" i="14"/>
  <c r="R3" i="14"/>
  <c r="Q3" i="14"/>
  <c r="O3" i="14"/>
  <c r="N3" i="14"/>
  <c r="M3" i="14"/>
  <c r="L3" i="14"/>
  <c r="K3" i="14"/>
  <c r="J3" i="14"/>
  <c r="I3" i="14"/>
  <c r="H3" i="14"/>
  <c r="C3" i="14"/>
  <c r="AJ74" i="13"/>
  <c r="AI74" i="13"/>
  <c r="AH74" i="13"/>
  <c r="AE74" i="13"/>
  <c r="AD74" i="13"/>
  <c r="AC74" i="13"/>
  <c r="AB74" i="13"/>
  <c r="AA74" i="13"/>
  <c r="Y74" i="13"/>
  <c r="X74" i="13"/>
  <c r="W74" i="13"/>
  <c r="V74" i="13"/>
  <c r="T74" i="13"/>
  <c r="S74" i="13"/>
  <c r="R74" i="13"/>
  <c r="Q74" i="13"/>
  <c r="O74" i="13"/>
  <c r="N74" i="13"/>
  <c r="M74" i="13"/>
  <c r="L74" i="13"/>
  <c r="K74" i="13"/>
  <c r="J74" i="13"/>
  <c r="I74" i="13"/>
  <c r="H74" i="13"/>
  <c r="C74" i="13"/>
  <c r="AN73" i="13"/>
  <c r="AK73" i="13"/>
  <c r="AJ73" i="13"/>
  <c r="AI73" i="13"/>
  <c r="AH73" i="13"/>
  <c r="AE73" i="13"/>
  <c r="AD73" i="13"/>
  <c r="AC73" i="13"/>
  <c r="AB73" i="13"/>
  <c r="AA73" i="13"/>
  <c r="Y73" i="13"/>
  <c r="X73" i="13"/>
  <c r="W73" i="13"/>
  <c r="V73" i="13"/>
  <c r="T73" i="13"/>
  <c r="S73" i="13"/>
  <c r="R73" i="13"/>
  <c r="Q73" i="13"/>
  <c r="O73" i="13"/>
  <c r="N73" i="13"/>
  <c r="M73" i="13"/>
  <c r="L73" i="13"/>
  <c r="K73" i="13"/>
  <c r="J73" i="13"/>
  <c r="I73" i="13"/>
  <c r="H73" i="13"/>
  <c r="C73" i="13"/>
  <c r="AN72" i="13"/>
  <c r="AK72" i="13"/>
  <c r="AJ72" i="13"/>
  <c r="AI72" i="13"/>
  <c r="AH72" i="13"/>
  <c r="AE72" i="13"/>
  <c r="AD72" i="13"/>
  <c r="AC72" i="13"/>
  <c r="AB72" i="13"/>
  <c r="AA72" i="13"/>
  <c r="Y72" i="13"/>
  <c r="X72" i="13"/>
  <c r="W72" i="13"/>
  <c r="V72" i="13"/>
  <c r="T72" i="13"/>
  <c r="S72" i="13"/>
  <c r="R72" i="13"/>
  <c r="Q72" i="13"/>
  <c r="O72" i="13"/>
  <c r="N72" i="13"/>
  <c r="M72" i="13"/>
  <c r="L72" i="13"/>
  <c r="K72" i="13"/>
  <c r="J72" i="13"/>
  <c r="I72" i="13"/>
  <c r="H72" i="13"/>
  <c r="C72" i="13"/>
  <c r="AN71" i="13"/>
  <c r="AK71" i="13"/>
  <c r="AJ71" i="13"/>
  <c r="AI71" i="13"/>
  <c r="AH71" i="13"/>
  <c r="AE71" i="13"/>
  <c r="AD71" i="13"/>
  <c r="AC71" i="13"/>
  <c r="AB71" i="13"/>
  <c r="AA71" i="13"/>
  <c r="Y71" i="13"/>
  <c r="X71" i="13"/>
  <c r="W71" i="13"/>
  <c r="V71" i="13"/>
  <c r="T71" i="13"/>
  <c r="S71" i="13"/>
  <c r="R71" i="13"/>
  <c r="Q71" i="13"/>
  <c r="O71" i="13"/>
  <c r="N71" i="13"/>
  <c r="M71" i="13"/>
  <c r="L71" i="13"/>
  <c r="K71" i="13"/>
  <c r="J71" i="13"/>
  <c r="I71" i="13"/>
  <c r="H71" i="13"/>
  <c r="C71" i="13"/>
  <c r="AN70" i="13"/>
  <c r="AK70" i="13"/>
  <c r="AJ70" i="13"/>
  <c r="AI70" i="13"/>
  <c r="AH70" i="13"/>
  <c r="AE70" i="13"/>
  <c r="AD70" i="13"/>
  <c r="AC70" i="13"/>
  <c r="AB70" i="13"/>
  <c r="AA70" i="13"/>
  <c r="Y70" i="13"/>
  <c r="X70" i="13"/>
  <c r="W70" i="13"/>
  <c r="V70" i="13"/>
  <c r="T70" i="13"/>
  <c r="S70" i="13"/>
  <c r="R70" i="13"/>
  <c r="Q70" i="13"/>
  <c r="O70" i="13"/>
  <c r="N70" i="13"/>
  <c r="M70" i="13"/>
  <c r="L70" i="13"/>
  <c r="K70" i="13"/>
  <c r="J70" i="13"/>
  <c r="I70" i="13"/>
  <c r="H70" i="13"/>
  <c r="C70" i="13"/>
  <c r="AN69" i="13"/>
  <c r="AK69" i="13"/>
  <c r="AJ69" i="13"/>
  <c r="AI69" i="13"/>
  <c r="AH69" i="13"/>
  <c r="AE69" i="13"/>
  <c r="AD69" i="13"/>
  <c r="AC69" i="13"/>
  <c r="AB69" i="13"/>
  <c r="AA69" i="13"/>
  <c r="Y69" i="13"/>
  <c r="X69" i="13"/>
  <c r="W69" i="13"/>
  <c r="V69" i="13"/>
  <c r="T69" i="13"/>
  <c r="S69" i="13"/>
  <c r="R69" i="13"/>
  <c r="Q69" i="13"/>
  <c r="O69" i="13"/>
  <c r="N69" i="13"/>
  <c r="M69" i="13"/>
  <c r="L69" i="13"/>
  <c r="K69" i="13"/>
  <c r="J69" i="13"/>
  <c r="I69" i="13"/>
  <c r="H69" i="13"/>
  <c r="C69" i="13"/>
  <c r="AN68" i="13"/>
  <c r="AK68" i="13"/>
  <c r="AJ68" i="13"/>
  <c r="AI68" i="13"/>
  <c r="AH68" i="13"/>
  <c r="AE68" i="13"/>
  <c r="AD68" i="13"/>
  <c r="AC68" i="13"/>
  <c r="AB68" i="13"/>
  <c r="AA68" i="13"/>
  <c r="Y68" i="13"/>
  <c r="X68" i="13"/>
  <c r="W68" i="13"/>
  <c r="V68" i="13"/>
  <c r="T68" i="13"/>
  <c r="S68" i="13"/>
  <c r="R68" i="13"/>
  <c r="Q68" i="13"/>
  <c r="O68" i="13"/>
  <c r="N68" i="13"/>
  <c r="M68" i="13"/>
  <c r="L68" i="13"/>
  <c r="K68" i="13"/>
  <c r="J68" i="13"/>
  <c r="I68" i="13"/>
  <c r="H68" i="13"/>
  <c r="C68" i="13"/>
  <c r="AN67" i="13"/>
  <c r="AK67" i="13"/>
  <c r="AJ67" i="13"/>
  <c r="AI67" i="13"/>
  <c r="AH67" i="13"/>
  <c r="AE67" i="13"/>
  <c r="AD67" i="13"/>
  <c r="AC67" i="13"/>
  <c r="AB67" i="13"/>
  <c r="AA67" i="13"/>
  <c r="Y67" i="13"/>
  <c r="X67" i="13"/>
  <c r="W67" i="13"/>
  <c r="V67" i="13"/>
  <c r="T67" i="13"/>
  <c r="S67" i="13"/>
  <c r="R67" i="13"/>
  <c r="Q67" i="13"/>
  <c r="O67" i="13"/>
  <c r="N67" i="13"/>
  <c r="M67" i="13"/>
  <c r="L67" i="13"/>
  <c r="K67" i="13"/>
  <c r="J67" i="13"/>
  <c r="I67" i="13"/>
  <c r="H67" i="13"/>
  <c r="C67" i="13"/>
  <c r="AN66" i="13"/>
  <c r="AK66" i="13"/>
  <c r="AJ66" i="13"/>
  <c r="AI66" i="13"/>
  <c r="AH66" i="13"/>
  <c r="AE66" i="13"/>
  <c r="AD66" i="13"/>
  <c r="AC66" i="13"/>
  <c r="AB66" i="13"/>
  <c r="AA66" i="13"/>
  <c r="Y66" i="13"/>
  <c r="X66" i="13"/>
  <c r="W66" i="13"/>
  <c r="V66" i="13"/>
  <c r="T66" i="13"/>
  <c r="S66" i="13"/>
  <c r="R66" i="13"/>
  <c r="Q66" i="13"/>
  <c r="O66" i="13"/>
  <c r="N66" i="13"/>
  <c r="M66" i="13"/>
  <c r="L66" i="13"/>
  <c r="K66" i="13"/>
  <c r="J66" i="13"/>
  <c r="I66" i="13"/>
  <c r="H66" i="13"/>
  <c r="C66" i="13"/>
  <c r="AN65" i="13"/>
  <c r="AK65" i="13"/>
  <c r="AJ65" i="13"/>
  <c r="AI65" i="13"/>
  <c r="AH65" i="13"/>
  <c r="AE65" i="13"/>
  <c r="AD65" i="13"/>
  <c r="AC65" i="13"/>
  <c r="AB65" i="13"/>
  <c r="AA65" i="13"/>
  <c r="Y65" i="13"/>
  <c r="X65" i="13"/>
  <c r="W65" i="13"/>
  <c r="V65" i="13"/>
  <c r="T65" i="13"/>
  <c r="S65" i="13"/>
  <c r="R65" i="13"/>
  <c r="Q65" i="13"/>
  <c r="O65" i="13"/>
  <c r="N65" i="13"/>
  <c r="M65" i="13"/>
  <c r="L65" i="13"/>
  <c r="K65" i="13"/>
  <c r="J65" i="13"/>
  <c r="I65" i="13"/>
  <c r="H65" i="13"/>
  <c r="C65" i="13"/>
  <c r="AN64" i="13"/>
  <c r="AK64" i="13"/>
  <c r="AJ64" i="13"/>
  <c r="AI64" i="13"/>
  <c r="AH64" i="13"/>
  <c r="AE64" i="13"/>
  <c r="AD64" i="13"/>
  <c r="AC64" i="13"/>
  <c r="AB64" i="13"/>
  <c r="AA64" i="13"/>
  <c r="Y64" i="13"/>
  <c r="X64" i="13"/>
  <c r="W64" i="13"/>
  <c r="V64" i="13"/>
  <c r="T64" i="13"/>
  <c r="S64" i="13"/>
  <c r="R64" i="13"/>
  <c r="Q64" i="13"/>
  <c r="O64" i="13"/>
  <c r="N64" i="13"/>
  <c r="M64" i="13"/>
  <c r="L64" i="13"/>
  <c r="K64" i="13"/>
  <c r="J64" i="13"/>
  <c r="I64" i="13"/>
  <c r="H64" i="13"/>
  <c r="C64" i="13"/>
  <c r="AN63" i="13"/>
  <c r="AK63" i="13"/>
  <c r="AJ63" i="13"/>
  <c r="AI63" i="13"/>
  <c r="AH63" i="13"/>
  <c r="AE63" i="13"/>
  <c r="AD63" i="13"/>
  <c r="AC63" i="13"/>
  <c r="AB63" i="13"/>
  <c r="AA63" i="13"/>
  <c r="Y63" i="13"/>
  <c r="X63" i="13"/>
  <c r="W63" i="13"/>
  <c r="V63" i="13"/>
  <c r="T63" i="13"/>
  <c r="S63" i="13"/>
  <c r="R63" i="13"/>
  <c r="Q63" i="13"/>
  <c r="O63" i="13"/>
  <c r="N63" i="13"/>
  <c r="M63" i="13"/>
  <c r="L63" i="13"/>
  <c r="K63" i="13"/>
  <c r="J63" i="13"/>
  <c r="I63" i="13"/>
  <c r="H63" i="13"/>
  <c r="C63" i="13"/>
  <c r="AN62" i="13"/>
  <c r="AK62" i="13"/>
  <c r="AJ62" i="13"/>
  <c r="AI62" i="13"/>
  <c r="AH62" i="13"/>
  <c r="AE62" i="13"/>
  <c r="AD62" i="13"/>
  <c r="AC62" i="13"/>
  <c r="AB62" i="13"/>
  <c r="AA62" i="13"/>
  <c r="Y62" i="13"/>
  <c r="X62" i="13"/>
  <c r="W62" i="13"/>
  <c r="V62" i="13"/>
  <c r="T62" i="13"/>
  <c r="S62" i="13"/>
  <c r="R62" i="13"/>
  <c r="Q62" i="13"/>
  <c r="O62" i="13"/>
  <c r="N62" i="13"/>
  <c r="M62" i="13"/>
  <c r="L62" i="13"/>
  <c r="K62" i="13"/>
  <c r="J62" i="13"/>
  <c r="I62" i="13"/>
  <c r="H62" i="13"/>
  <c r="C62" i="13"/>
  <c r="AN61" i="13"/>
  <c r="AK61" i="13"/>
  <c r="AJ61" i="13"/>
  <c r="AI61" i="13"/>
  <c r="AH61" i="13"/>
  <c r="AE61" i="13"/>
  <c r="AD61" i="13"/>
  <c r="AC61" i="13"/>
  <c r="AB61" i="13"/>
  <c r="AA61" i="13"/>
  <c r="Y61" i="13"/>
  <c r="X61" i="13"/>
  <c r="W61" i="13"/>
  <c r="V61" i="13"/>
  <c r="T61" i="13"/>
  <c r="S61" i="13"/>
  <c r="R61" i="13"/>
  <c r="Q61" i="13"/>
  <c r="O61" i="13"/>
  <c r="N61" i="13"/>
  <c r="M61" i="13"/>
  <c r="L61" i="13"/>
  <c r="K61" i="13"/>
  <c r="J61" i="13"/>
  <c r="I61" i="13"/>
  <c r="H61" i="13"/>
  <c r="C61" i="13"/>
  <c r="AN60" i="13"/>
  <c r="AK60" i="13"/>
  <c r="AJ60" i="13"/>
  <c r="AI60" i="13"/>
  <c r="AH60" i="13"/>
  <c r="AE60" i="13"/>
  <c r="AD60" i="13"/>
  <c r="AC60" i="13"/>
  <c r="AB60" i="13"/>
  <c r="AA60" i="13"/>
  <c r="Y60" i="13"/>
  <c r="X60" i="13"/>
  <c r="W60" i="13"/>
  <c r="V60" i="13"/>
  <c r="T60" i="13"/>
  <c r="S60" i="13"/>
  <c r="R60" i="13"/>
  <c r="Q60" i="13"/>
  <c r="O60" i="13"/>
  <c r="N60" i="13"/>
  <c r="M60" i="13"/>
  <c r="L60" i="13"/>
  <c r="K60" i="13"/>
  <c r="J60" i="13"/>
  <c r="I60" i="13"/>
  <c r="H60" i="13"/>
  <c r="C60" i="13"/>
  <c r="AN59" i="13"/>
  <c r="AK59" i="13"/>
  <c r="AJ59" i="13"/>
  <c r="AI59" i="13"/>
  <c r="AH59" i="13"/>
  <c r="AE59" i="13"/>
  <c r="AD59" i="13"/>
  <c r="AC59" i="13"/>
  <c r="AB59" i="13"/>
  <c r="AA59" i="13"/>
  <c r="Y59" i="13"/>
  <c r="X59" i="13"/>
  <c r="W59" i="13"/>
  <c r="V59" i="13"/>
  <c r="T59" i="13"/>
  <c r="S59" i="13"/>
  <c r="R59" i="13"/>
  <c r="Q59" i="13"/>
  <c r="O59" i="13"/>
  <c r="N59" i="13"/>
  <c r="M59" i="13"/>
  <c r="L59" i="13"/>
  <c r="K59" i="13"/>
  <c r="J59" i="13"/>
  <c r="I59" i="13"/>
  <c r="H59" i="13"/>
  <c r="C59" i="13"/>
  <c r="AN58" i="13"/>
  <c r="AK58" i="13"/>
  <c r="AJ58" i="13"/>
  <c r="AI58" i="13"/>
  <c r="AH58" i="13"/>
  <c r="AE58" i="13"/>
  <c r="AD58" i="13"/>
  <c r="AC58" i="13"/>
  <c r="AB58" i="13"/>
  <c r="AA58" i="13"/>
  <c r="Y58" i="13"/>
  <c r="X58" i="13"/>
  <c r="W58" i="13"/>
  <c r="V58" i="13"/>
  <c r="T58" i="13"/>
  <c r="S58" i="13"/>
  <c r="R58" i="13"/>
  <c r="Q58" i="13"/>
  <c r="O58" i="13"/>
  <c r="N58" i="13"/>
  <c r="M58" i="13"/>
  <c r="L58" i="13"/>
  <c r="K58" i="13"/>
  <c r="J58" i="13"/>
  <c r="I58" i="13"/>
  <c r="H58" i="13"/>
  <c r="C58" i="13"/>
  <c r="AN57" i="13"/>
  <c r="AK57" i="13"/>
  <c r="AJ57" i="13"/>
  <c r="AI57" i="13"/>
  <c r="AH57" i="13"/>
  <c r="AE57" i="13"/>
  <c r="AD57" i="13"/>
  <c r="AC57" i="13"/>
  <c r="AB57" i="13"/>
  <c r="AA57" i="13"/>
  <c r="Y57" i="13"/>
  <c r="X57" i="13"/>
  <c r="W57" i="13"/>
  <c r="V57" i="13"/>
  <c r="T57" i="13"/>
  <c r="S57" i="13"/>
  <c r="R57" i="13"/>
  <c r="Q57" i="13"/>
  <c r="O57" i="13"/>
  <c r="N57" i="13"/>
  <c r="M57" i="13"/>
  <c r="L57" i="13"/>
  <c r="K57" i="13"/>
  <c r="J57" i="13"/>
  <c r="I57" i="13"/>
  <c r="H57" i="13"/>
  <c r="C57" i="13"/>
  <c r="AN56" i="13"/>
  <c r="AK56" i="13"/>
  <c r="AJ56" i="13"/>
  <c r="AI56" i="13"/>
  <c r="AH56" i="13"/>
  <c r="AE56" i="13"/>
  <c r="AD56" i="13"/>
  <c r="AC56" i="13"/>
  <c r="AB56" i="13"/>
  <c r="AA56" i="13"/>
  <c r="Y56" i="13"/>
  <c r="X56" i="13"/>
  <c r="W56" i="13"/>
  <c r="V56" i="13"/>
  <c r="T56" i="13"/>
  <c r="S56" i="13"/>
  <c r="R56" i="13"/>
  <c r="Q56" i="13"/>
  <c r="O56" i="13"/>
  <c r="N56" i="13"/>
  <c r="M56" i="13"/>
  <c r="L56" i="13"/>
  <c r="K56" i="13"/>
  <c r="J56" i="13"/>
  <c r="I56" i="13"/>
  <c r="H56" i="13"/>
  <c r="C56" i="13"/>
  <c r="AN55" i="13"/>
  <c r="AK55" i="13"/>
  <c r="AJ55" i="13"/>
  <c r="AI55" i="13"/>
  <c r="AH55" i="13"/>
  <c r="AE55" i="13"/>
  <c r="AD55" i="13"/>
  <c r="AC55" i="13"/>
  <c r="AB55" i="13"/>
  <c r="AA55" i="13"/>
  <c r="Y55" i="13"/>
  <c r="X55" i="13"/>
  <c r="W55" i="13"/>
  <c r="V55" i="13"/>
  <c r="T55" i="13"/>
  <c r="S55" i="13"/>
  <c r="R55" i="13"/>
  <c r="Q55" i="13"/>
  <c r="O55" i="13"/>
  <c r="N55" i="13"/>
  <c r="M55" i="13"/>
  <c r="L55" i="13"/>
  <c r="K55" i="13"/>
  <c r="J55" i="13"/>
  <c r="I55" i="13"/>
  <c r="H55" i="13"/>
  <c r="C55" i="13"/>
  <c r="AN54" i="13"/>
  <c r="AK54" i="13"/>
  <c r="AJ54" i="13"/>
  <c r="AI54" i="13"/>
  <c r="AH54" i="13"/>
  <c r="AE54" i="13"/>
  <c r="AD54" i="13"/>
  <c r="AC54" i="13"/>
  <c r="AB54" i="13"/>
  <c r="AA54" i="13"/>
  <c r="Y54" i="13"/>
  <c r="X54" i="13"/>
  <c r="W54" i="13"/>
  <c r="V54" i="13"/>
  <c r="T54" i="13"/>
  <c r="S54" i="13"/>
  <c r="R54" i="13"/>
  <c r="Q54" i="13"/>
  <c r="O54" i="13"/>
  <c r="N54" i="13"/>
  <c r="M54" i="13"/>
  <c r="L54" i="13"/>
  <c r="K54" i="13"/>
  <c r="J54" i="13"/>
  <c r="I54" i="13"/>
  <c r="H54" i="13"/>
  <c r="C54" i="13"/>
  <c r="AN53" i="13"/>
  <c r="AK53" i="13"/>
  <c r="AJ53" i="13"/>
  <c r="AI53" i="13"/>
  <c r="AH53" i="13"/>
  <c r="AE53" i="13"/>
  <c r="AD53" i="13"/>
  <c r="AC53" i="13"/>
  <c r="AB53" i="13"/>
  <c r="AA53" i="13"/>
  <c r="Y53" i="13"/>
  <c r="X53" i="13"/>
  <c r="W53" i="13"/>
  <c r="V53" i="13"/>
  <c r="T53" i="13"/>
  <c r="S53" i="13"/>
  <c r="R53" i="13"/>
  <c r="Q53" i="13"/>
  <c r="O53" i="13"/>
  <c r="N53" i="13"/>
  <c r="M53" i="13"/>
  <c r="L53" i="13"/>
  <c r="K53" i="13"/>
  <c r="J53" i="13"/>
  <c r="I53" i="13"/>
  <c r="H53" i="13"/>
  <c r="C53" i="13"/>
  <c r="AN52" i="13"/>
  <c r="AK52" i="13"/>
  <c r="AJ52" i="13"/>
  <c r="AI52" i="13"/>
  <c r="AH52" i="13"/>
  <c r="AE52" i="13"/>
  <c r="AD52" i="13"/>
  <c r="AC52" i="13"/>
  <c r="AB52" i="13"/>
  <c r="AA52" i="13"/>
  <c r="Y52" i="13"/>
  <c r="X52" i="13"/>
  <c r="W52" i="13"/>
  <c r="V52" i="13"/>
  <c r="T52" i="13"/>
  <c r="S52" i="13"/>
  <c r="R52" i="13"/>
  <c r="Q52" i="13"/>
  <c r="O52" i="13"/>
  <c r="N52" i="13"/>
  <c r="M52" i="13"/>
  <c r="L52" i="13"/>
  <c r="K52" i="13"/>
  <c r="J52" i="13"/>
  <c r="I52" i="13"/>
  <c r="H52" i="13"/>
  <c r="C52" i="13"/>
  <c r="AN51" i="13"/>
  <c r="AK51" i="13"/>
  <c r="AJ51" i="13"/>
  <c r="AI51" i="13"/>
  <c r="AH51" i="13"/>
  <c r="AE51" i="13"/>
  <c r="AD51" i="13"/>
  <c r="AC51" i="13"/>
  <c r="AB51" i="13"/>
  <c r="AA51" i="13"/>
  <c r="Y51" i="13"/>
  <c r="X51" i="13"/>
  <c r="W51" i="13"/>
  <c r="V51" i="13"/>
  <c r="T51" i="13"/>
  <c r="S51" i="13"/>
  <c r="R51" i="13"/>
  <c r="Q51" i="13"/>
  <c r="O51" i="13"/>
  <c r="N51" i="13"/>
  <c r="M51" i="13"/>
  <c r="L51" i="13"/>
  <c r="K51" i="13"/>
  <c r="J51" i="13"/>
  <c r="I51" i="13"/>
  <c r="H51" i="13"/>
  <c r="C51" i="13"/>
  <c r="AN50" i="13"/>
  <c r="AK50" i="13"/>
  <c r="AJ50" i="13"/>
  <c r="AI50" i="13"/>
  <c r="AH50" i="13"/>
  <c r="AE50" i="13"/>
  <c r="AD50" i="13"/>
  <c r="AC50" i="13"/>
  <c r="AB50" i="13"/>
  <c r="AA50" i="13"/>
  <c r="Y50" i="13"/>
  <c r="X50" i="13"/>
  <c r="W50" i="13"/>
  <c r="V50" i="13"/>
  <c r="T50" i="13"/>
  <c r="S50" i="13"/>
  <c r="R50" i="13"/>
  <c r="Q50" i="13"/>
  <c r="O50" i="13"/>
  <c r="N50" i="13"/>
  <c r="M50" i="13"/>
  <c r="L50" i="13"/>
  <c r="K50" i="13"/>
  <c r="J50" i="13"/>
  <c r="I50" i="13"/>
  <c r="H50" i="13"/>
  <c r="C50" i="13"/>
  <c r="AN49" i="13"/>
  <c r="AK49" i="13"/>
  <c r="AJ49" i="13"/>
  <c r="AI49" i="13"/>
  <c r="AH49" i="13"/>
  <c r="AE49" i="13"/>
  <c r="AD49" i="13"/>
  <c r="AC49" i="13"/>
  <c r="AB49" i="13"/>
  <c r="AA49" i="13"/>
  <c r="Y49" i="13"/>
  <c r="X49" i="13"/>
  <c r="W49" i="13"/>
  <c r="V49" i="13"/>
  <c r="T49" i="13"/>
  <c r="S49" i="13"/>
  <c r="R49" i="13"/>
  <c r="Q49" i="13"/>
  <c r="O49" i="13"/>
  <c r="N49" i="13"/>
  <c r="M49" i="13"/>
  <c r="L49" i="13"/>
  <c r="K49" i="13"/>
  <c r="J49" i="13"/>
  <c r="I49" i="13"/>
  <c r="H49" i="13"/>
  <c r="C49" i="13"/>
  <c r="AN48" i="13"/>
  <c r="AK48" i="13"/>
  <c r="AJ48" i="13"/>
  <c r="AI48" i="13"/>
  <c r="AH48" i="13"/>
  <c r="AE48" i="13"/>
  <c r="AD48" i="13"/>
  <c r="AC48" i="13"/>
  <c r="AB48" i="13"/>
  <c r="AA48" i="13"/>
  <c r="Y48" i="13"/>
  <c r="X48" i="13"/>
  <c r="W48" i="13"/>
  <c r="V48" i="13"/>
  <c r="T48" i="13"/>
  <c r="S48" i="13"/>
  <c r="R48" i="13"/>
  <c r="Q48" i="13"/>
  <c r="O48" i="13"/>
  <c r="N48" i="13"/>
  <c r="M48" i="13"/>
  <c r="L48" i="13"/>
  <c r="K48" i="13"/>
  <c r="J48" i="13"/>
  <c r="I48" i="13"/>
  <c r="H48" i="13"/>
  <c r="C48" i="13"/>
  <c r="AN47" i="13"/>
  <c r="AK47" i="13"/>
  <c r="AJ47" i="13"/>
  <c r="AI47" i="13"/>
  <c r="AH47" i="13"/>
  <c r="AE47" i="13"/>
  <c r="AD47" i="13"/>
  <c r="AC47" i="13"/>
  <c r="AB47" i="13"/>
  <c r="AA47" i="13"/>
  <c r="Y47" i="13"/>
  <c r="X47" i="13"/>
  <c r="W47" i="13"/>
  <c r="V47" i="13"/>
  <c r="T47" i="13"/>
  <c r="S47" i="13"/>
  <c r="R47" i="13"/>
  <c r="Q47" i="13"/>
  <c r="O47" i="13"/>
  <c r="N47" i="13"/>
  <c r="M47" i="13"/>
  <c r="L47" i="13"/>
  <c r="K47" i="13"/>
  <c r="J47" i="13"/>
  <c r="I47" i="13"/>
  <c r="H47" i="13"/>
  <c r="C47" i="13"/>
  <c r="AN46" i="13"/>
  <c r="AK46" i="13"/>
  <c r="AJ46" i="13"/>
  <c r="AI46" i="13"/>
  <c r="AH46" i="13"/>
  <c r="AE46" i="13"/>
  <c r="AD46" i="13"/>
  <c r="AC46" i="13"/>
  <c r="AB46" i="13"/>
  <c r="AA46" i="13"/>
  <c r="Y46" i="13"/>
  <c r="X46" i="13"/>
  <c r="W46" i="13"/>
  <c r="V46" i="13"/>
  <c r="T46" i="13"/>
  <c r="S46" i="13"/>
  <c r="R46" i="13"/>
  <c r="Q46" i="13"/>
  <c r="O46" i="13"/>
  <c r="N46" i="13"/>
  <c r="M46" i="13"/>
  <c r="L46" i="13"/>
  <c r="K46" i="13"/>
  <c r="J46" i="13"/>
  <c r="I46" i="13"/>
  <c r="H46" i="13"/>
  <c r="C46" i="13"/>
  <c r="AN45" i="13"/>
  <c r="AK45" i="13"/>
  <c r="AJ45" i="13"/>
  <c r="AI45" i="13"/>
  <c r="AH45" i="13"/>
  <c r="AE45" i="13"/>
  <c r="AD45" i="13"/>
  <c r="AC45" i="13"/>
  <c r="AB45" i="13"/>
  <c r="AA45" i="13"/>
  <c r="Y45" i="13"/>
  <c r="X45" i="13"/>
  <c r="W45" i="13"/>
  <c r="V45" i="13"/>
  <c r="T45" i="13"/>
  <c r="S45" i="13"/>
  <c r="R45" i="13"/>
  <c r="Q45" i="13"/>
  <c r="O45" i="13"/>
  <c r="N45" i="13"/>
  <c r="M45" i="13"/>
  <c r="L45" i="13"/>
  <c r="K45" i="13"/>
  <c r="J45" i="13"/>
  <c r="I45" i="13"/>
  <c r="H45" i="13"/>
  <c r="C45" i="13"/>
  <c r="AN44" i="13"/>
  <c r="AK44" i="13"/>
  <c r="AJ44" i="13"/>
  <c r="AI44" i="13"/>
  <c r="AH44" i="13"/>
  <c r="AE44" i="13"/>
  <c r="AD44" i="13"/>
  <c r="AC44" i="13"/>
  <c r="AB44" i="13"/>
  <c r="AA44" i="13"/>
  <c r="Y44" i="13"/>
  <c r="X44" i="13"/>
  <c r="W44" i="13"/>
  <c r="V44" i="13"/>
  <c r="T44" i="13"/>
  <c r="S44" i="13"/>
  <c r="R44" i="13"/>
  <c r="Q44" i="13"/>
  <c r="O44" i="13"/>
  <c r="N44" i="13"/>
  <c r="M44" i="13"/>
  <c r="L44" i="13"/>
  <c r="K44" i="13"/>
  <c r="J44" i="13"/>
  <c r="I44" i="13"/>
  <c r="H44" i="13"/>
  <c r="C44" i="13"/>
  <c r="AN43" i="13"/>
  <c r="AK43" i="13"/>
  <c r="AJ43" i="13"/>
  <c r="AI43" i="13"/>
  <c r="AH43" i="13"/>
  <c r="AE43" i="13"/>
  <c r="AD43" i="13"/>
  <c r="AC43" i="13"/>
  <c r="AB43" i="13"/>
  <c r="AA43" i="13"/>
  <c r="Y43" i="13"/>
  <c r="X43" i="13"/>
  <c r="W43" i="13"/>
  <c r="V43" i="13"/>
  <c r="T43" i="13"/>
  <c r="S43" i="13"/>
  <c r="R43" i="13"/>
  <c r="Q43" i="13"/>
  <c r="O43" i="13"/>
  <c r="N43" i="13"/>
  <c r="M43" i="13"/>
  <c r="L43" i="13"/>
  <c r="K43" i="13"/>
  <c r="J43" i="13"/>
  <c r="I43" i="13"/>
  <c r="H43" i="13"/>
  <c r="C43" i="13"/>
  <c r="AN42" i="13"/>
  <c r="AK42" i="13"/>
  <c r="AJ42" i="13"/>
  <c r="AI42" i="13"/>
  <c r="AH42" i="13"/>
  <c r="AE42" i="13"/>
  <c r="AD42" i="13"/>
  <c r="AC42" i="13"/>
  <c r="AB42" i="13"/>
  <c r="AA42" i="13"/>
  <c r="Y42" i="13"/>
  <c r="X42" i="13"/>
  <c r="W42" i="13"/>
  <c r="V42" i="13"/>
  <c r="T42" i="13"/>
  <c r="S42" i="13"/>
  <c r="R42" i="13"/>
  <c r="Q42" i="13"/>
  <c r="O42" i="13"/>
  <c r="N42" i="13"/>
  <c r="M42" i="13"/>
  <c r="L42" i="13"/>
  <c r="K42" i="13"/>
  <c r="J42" i="13"/>
  <c r="I42" i="13"/>
  <c r="H42" i="13"/>
  <c r="C42" i="13"/>
  <c r="AN41" i="13"/>
  <c r="AK41" i="13"/>
  <c r="AJ41" i="13"/>
  <c r="AI41" i="13"/>
  <c r="AH41" i="13"/>
  <c r="AE41" i="13"/>
  <c r="AD41" i="13"/>
  <c r="AC41" i="13"/>
  <c r="AB41" i="13"/>
  <c r="AA41" i="13"/>
  <c r="Y41" i="13"/>
  <c r="X41" i="13"/>
  <c r="W41" i="13"/>
  <c r="V41" i="13"/>
  <c r="T41" i="13"/>
  <c r="S41" i="13"/>
  <c r="R41" i="13"/>
  <c r="Q41" i="13"/>
  <c r="O41" i="13"/>
  <c r="N41" i="13"/>
  <c r="M41" i="13"/>
  <c r="L41" i="13"/>
  <c r="K41" i="13"/>
  <c r="J41" i="13"/>
  <c r="I41" i="13"/>
  <c r="H41" i="13"/>
  <c r="C41" i="13"/>
  <c r="AN40" i="13"/>
  <c r="AK40" i="13"/>
  <c r="AJ40" i="13"/>
  <c r="AI40" i="13"/>
  <c r="AH40" i="13"/>
  <c r="AE40" i="13"/>
  <c r="AD40" i="13"/>
  <c r="AC40" i="13"/>
  <c r="AB40" i="13"/>
  <c r="AA40" i="13"/>
  <c r="Y40" i="13"/>
  <c r="X40" i="13"/>
  <c r="W40" i="13"/>
  <c r="V40" i="13"/>
  <c r="T40" i="13"/>
  <c r="S40" i="13"/>
  <c r="R40" i="13"/>
  <c r="Q40" i="13"/>
  <c r="O40" i="13"/>
  <c r="N40" i="13"/>
  <c r="M40" i="13"/>
  <c r="L40" i="13"/>
  <c r="K40" i="13"/>
  <c r="J40" i="13"/>
  <c r="I40" i="13"/>
  <c r="H40" i="13"/>
  <c r="C40" i="13"/>
  <c r="AN39" i="13"/>
  <c r="AK39" i="13"/>
  <c r="AJ39" i="13"/>
  <c r="AI39" i="13"/>
  <c r="AH39" i="13"/>
  <c r="AE39" i="13"/>
  <c r="AD39" i="13"/>
  <c r="AC39" i="13"/>
  <c r="AB39" i="13"/>
  <c r="AA39" i="13"/>
  <c r="Y39" i="13"/>
  <c r="X39" i="13"/>
  <c r="W39" i="13"/>
  <c r="V39" i="13"/>
  <c r="T39" i="13"/>
  <c r="S39" i="13"/>
  <c r="R39" i="13"/>
  <c r="Q39" i="13"/>
  <c r="O39" i="13"/>
  <c r="N39" i="13"/>
  <c r="M39" i="13"/>
  <c r="L39" i="13"/>
  <c r="K39" i="13"/>
  <c r="J39" i="13"/>
  <c r="I39" i="13"/>
  <c r="H39" i="13"/>
  <c r="C39" i="13"/>
  <c r="AN38" i="13"/>
  <c r="AK38" i="13"/>
  <c r="AJ38" i="13"/>
  <c r="AI38" i="13"/>
  <c r="AH38" i="13"/>
  <c r="AE38" i="13"/>
  <c r="AD38" i="13"/>
  <c r="AC38" i="13"/>
  <c r="AB38" i="13"/>
  <c r="AA38" i="13"/>
  <c r="Y38" i="13"/>
  <c r="X38" i="13"/>
  <c r="W38" i="13"/>
  <c r="V38" i="13"/>
  <c r="T38" i="13"/>
  <c r="S38" i="13"/>
  <c r="R38" i="13"/>
  <c r="Q38" i="13"/>
  <c r="O38" i="13"/>
  <c r="N38" i="13"/>
  <c r="M38" i="13"/>
  <c r="L38" i="13"/>
  <c r="K38" i="13"/>
  <c r="J38" i="13"/>
  <c r="I38" i="13"/>
  <c r="H38" i="13"/>
  <c r="C38" i="13"/>
  <c r="AN37" i="13"/>
  <c r="AK37" i="13"/>
  <c r="AJ37" i="13"/>
  <c r="AI37" i="13"/>
  <c r="AH37" i="13"/>
  <c r="AE37" i="13"/>
  <c r="AD37" i="13"/>
  <c r="AC37" i="13"/>
  <c r="AB37" i="13"/>
  <c r="AA37" i="13"/>
  <c r="Y37" i="13"/>
  <c r="X37" i="13"/>
  <c r="W37" i="13"/>
  <c r="V37" i="13"/>
  <c r="T37" i="13"/>
  <c r="S37" i="13"/>
  <c r="R37" i="13"/>
  <c r="Q37" i="13"/>
  <c r="O37" i="13"/>
  <c r="N37" i="13"/>
  <c r="M37" i="13"/>
  <c r="L37" i="13"/>
  <c r="K37" i="13"/>
  <c r="J37" i="13"/>
  <c r="I37" i="13"/>
  <c r="H37" i="13"/>
  <c r="C37" i="13"/>
  <c r="AN36" i="13"/>
  <c r="AK36" i="13"/>
  <c r="AJ36" i="13"/>
  <c r="AI36" i="13"/>
  <c r="AH36" i="13"/>
  <c r="AE36" i="13"/>
  <c r="AD36" i="13"/>
  <c r="AC36" i="13"/>
  <c r="AB36" i="13"/>
  <c r="AA36" i="13"/>
  <c r="Y36" i="13"/>
  <c r="X36" i="13"/>
  <c r="W36" i="13"/>
  <c r="V36" i="13"/>
  <c r="T36" i="13"/>
  <c r="S36" i="13"/>
  <c r="R36" i="13"/>
  <c r="Q36" i="13"/>
  <c r="O36" i="13"/>
  <c r="N36" i="13"/>
  <c r="M36" i="13"/>
  <c r="L36" i="13"/>
  <c r="K36" i="13"/>
  <c r="J36" i="13"/>
  <c r="I36" i="13"/>
  <c r="H36" i="13"/>
  <c r="C36" i="13"/>
  <c r="AN35" i="13"/>
  <c r="AK35" i="13"/>
  <c r="AJ35" i="13"/>
  <c r="AI35" i="13"/>
  <c r="AH35" i="13"/>
  <c r="AE35" i="13"/>
  <c r="AD35" i="13"/>
  <c r="AC35" i="13"/>
  <c r="AB35" i="13"/>
  <c r="AA35" i="13"/>
  <c r="Y35" i="13"/>
  <c r="X35" i="13"/>
  <c r="W35" i="13"/>
  <c r="V35" i="13"/>
  <c r="T35" i="13"/>
  <c r="S35" i="13"/>
  <c r="R35" i="13"/>
  <c r="Q35" i="13"/>
  <c r="O35" i="13"/>
  <c r="N35" i="13"/>
  <c r="M35" i="13"/>
  <c r="L35" i="13"/>
  <c r="K35" i="13"/>
  <c r="J35" i="13"/>
  <c r="I35" i="13"/>
  <c r="H35" i="13"/>
  <c r="C35" i="13"/>
  <c r="AN34" i="13"/>
  <c r="AK34" i="13"/>
  <c r="AJ34" i="13"/>
  <c r="AI34" i="13"/>
  <c r="AH34" i="13"/>
  <c r="AE34" i="13"/>
  <c r="AD34" i="13"/>
  <c r="AC34" i="13"/>
  <c r="AB34" i="13"/>
  <c r="AA34" i="13"/>
  <c r="Y34" i="13"/>
  <c r="X34" i="13"/>
  <c r="W34" i="13"/>
  <c r="V34" i="13"/>
  <c r="T34" i="13"/>
  <c r="S34" i="13"/>
  <c r="R34" i="13"/>
  <c r="Q34" i="13"/>
  <c r="O34" i="13"/>
  <c r="N34" i="13"/>
  <c r="M34" i="13"/>
  <c r="L34" i="13"/>
  <c r="K34" i="13"/>
  <c r="J34" i="13"/>
  <c r="I34" i="13"/>
  <c r="H34" i="13"/>
  <c r="C34" i="13"/>
  <c r="AN33" i="13"/>
  <c r="AK33" i="13"/>
  <c r="AJ33" i="13"/>
  <c r="AI33" i="13"/>
  <c r="AH33" i="13"/>
  <c r="AE33" i="13"/>
  <c r="AD33" i="13"/>
  <c r="AC33" i="13"/>
  <c r="AB33" i="13"/>
  <c r="AA33" i="13"/>
  <c r="Y33" i="13"/>
  <c r="X33" i="13"/>
  <c r="W33" i="13"/>
  <c r="V33" i="13"/>
  <c r="T33" i="13"/>
  <c r="S33" i="13"/>
  <c r="R33" i="13"/>
  <c r="Q33" i="13"/>
  <c r="O33" i="13"/>
  <c r="N33" i="13"/>
  <c r="M33" i="13"/>
  <c r="L33" i="13"/>
  <c r="K33" i="13"/>
  <c r="J33" i="13"/>
  <c r="I33" i="13"/>
  <c r="H33" i="13"/>
  <c r="C33" i="13"/>
  <c r="AN32" i="13"/>
  <c r="AK32" i="13"/>
  <c r="AJ32" i="13"/>
  <c r="AI32" i="13"/>
  <c r="AH32" i="13"/>
  <c r="AE32" i="13"/>
  <c r="AD32" i="13"/>
  <c r="AC32" i="13"/>
  <c r="AB32" i="13"/>
  <c r="AA32" i="13"/>
  <c r="Y32" i="13"/>
  <c r="X32" i="13"/>
  <c r="W32" i="13"/>
  <c r="V32" i="13"/>
  <c r="T32" i="13"/>
  <c r="S32" i="13"/>
  <c r="R32" i="13"/>
  <c r="Q32" i="13"/>
  <c r="O32" i="13"/>
  <c r="N32" i="13"/>
  <c r="M32" i="13"/>
  <c r="L32" i="13"/>
  <c r="K32" i="13"/>
  <c r="J32" i="13"/>
  <c r="I32" i="13"/>
  <c r="H32" i="13"/>
  <c r="C32" i="13"/>
  <c r="AN31" i="13"/>
  <c r="AK31" i="13"/>
  <c r="AJ31" i="13"/>
  <c r="AI31" i="13"/>
  <c r="AH31" i="13"/>
  <c r="AE31" i="13"/>
  <c r="AD31" i="13"/>
  <c r="AC31" i="13"/>
  <c r="AB31" i="13"/>
  <c r="AA31" i="13"/>
  <c r="Y31" i="13"/>
  <c r="X31" i="13"/>
  <c r="W31" i="13"/>
  <c r="V31" i="13"/>
  <c r="T31" i="13"/>
  <c r="S31" i="13"/>
  <c r="R31" i="13"/>
  <c r="Q31" i="13"/>
  <c r="O31" i="13"/>
  <c r="N31" i="13"/>
  <c r="M31" i="13"/>
  <c r="L31" i="13"/>
  <c r="K31" i="13"/>
  <c r="J31" i="13"/>
  <c r="I31" i="13"/>
  <c r="H31" i="13"/>
  <c r="C31" i="13"/>
  <c r="AN30" i="13"/>
  <c r="AK30" i="13"/>
  <c r="AJ30" i="13"/>
  <c r="AI30" i="13"/>
  <c r="AH30" i="13"/>
  <c r="AE30" i="13"/>
  <c r="AD30" i="13"/>
  <c r="AC30" i="13"/>
  <c r="AB30" i="13"/>
  <c r="AA30" i="13"/>
  <c r="Y30" i="13"/>
  <c r="X30" i="13"/>
  <c r="W30" i="13"/>
  <c r="V30" i="13"/>
  <c r="T30" i="13"/>
  <c r="S30" i="13"/>
  <c r="R30" i="13"/>
  <c r="Q30" i="13"/>
  <c r="O30" i="13"/>
  <c r="N30" i="13"/>
  <c r="M30" i="13"/>
  <c r="L30" i="13"/>
  <c r="K30" i="13"/>
  <c r="J30" i="13"/>
  <c r="I30" i="13"/>
  <c r="H30" i="13"/>
  <c r="C30" i="13"/>
  <c r="AN29" i="13"/>
  <c r="AK29" i="13"/>
  <c r="AJ29" i="13"/>
  <c r="AI29" i="13"/>
  <c r="AH29" i="13"/>
  <c r="AE29" i="13"/>
  <c r="AD29" i="13"/>
  <c r="AC29" i="13"/>
  <c r="AB29" i="13"/>
  <c r="AA29" i="13"/>
  <c r="Y29" i="13"/>
  <c r="X29" i="13"/>
  <c r="W29" i="13"/>
  <c r="V29" i="13"/>
  <c r="T29" i="13"/>
  <c r="S29" i="13"/>
  <c r="R29" i="13"/>
  <c r="Q29" i="13"/>
  <c r="O29" i="13"/>
  <c r="N29" i="13"/>
  <c r="M29" i="13"/>
  <c r="L29" i="13"/>
  <c r="K29" i="13"/>
  <c r="J29" i="13"/>
  <c r="I29" i="13"/>
  <c r="H29" i="13"/>
  <c r="C29" i="13"/>
  <c r="AN28" i="13"/>
  <c r="AK28" i="13"/>
  <c r="AJ28" i="13"/>
  <c r="AI28" i="13"/>
  <c r="AH28" i="13"/>
  <c r="AE28" i="13"/>
  <c r="AD28" i="13"/>
  <c r="AC28" i="13"/>
  <c r="AB28" i="13"/>
  <c r="AA28" i="13"/>
  <c r="Y28" i="13"/>
  <c r="X28" i="13"/>
  <c r="W28" i="13"/>
  <c r="V28" i="13"/>
  <c r="T28" i="13"/>
  <c r="S28" i="13"/>
  <c r="R28" i="13"/>
  <c r="Q28" i="13"/>
  <c r="O28" i="13"/>
  <c r="N28" i="13"/>
  <c r="M28" i="13"/>
  <c r="L28" i="13"/>
  <c r="K28" i="13"/>
  <c r="J28" i="13"/>
  <c r="I28" i="13"/>
  <c r="H28" i="13"/>
  <c r="C28" i="13"/>
  <c r="AN27" i="13"/>
  <c r="AK27" i="13"/>
  <c r="AJ27" i="13"/>
  <c r="AI27" i="13"/>
  <c r="AH27" i="13"/>
  <c r="AE27" i="13"/>
  <c r="AD27" i="13"/>
  <c r="AC27" i="13"/>
  <c r="AB27" i="13"/>
  <c r="AA27" i="13"/>
  <c r="Y27" i="13"/>
  <c r="X27" i="13"/>
  <c r="W27" i="13"/>
  <c r="V27" i="13"/>
  <c r="T27" i="13"/>
  <c r="S27" i="13"/>
  <c r="R27" i="13"/>
  <c r="Q27" i="13"/>
  <c r="O27" i="13"/>
  <c r="N27" i="13"/>
  <c r="M27" i="13"/>
  <c r="L27" i="13"/>
  <c r="K27" i="13"/>
  <c r="J27" i="13"/>
  <c r="I27" i="13"/>
  <c r="H27" i="13"/>
  <c r="C27" i="13"/>
  <c r="AN26" i="13"/>
  <c r="AK26" i="13"/>
  <c r="AJ26" i="13"/>
  <c r="AI26" i="13"/>
  <c r="AH26" i="13"/>
  <c r="AE26" i="13"/>
  <c r="AD26" i="13"/>
  <c r="AC26" i="13"/>
  <c r="AB26" i="13"/>
  <c r="AA26" i="13"/>
  <c r="Y26" i="13"/>
  <c r="X26" i="13"/>
  <c r="W26" i="13"/>
  <c r="V26" i="13"/>
  <c r="T26" i="13"/>
  <c r="S26" i="13"/>
  <c r="R26" i="13"/>
  <c r="Q26" i="13"/>
  <c r="O26" i="13"/>
  <c r="N26" i="13"/>
  <c r="M26" i="13"/>
  <c r="L26" i="13"/>
  <c r="K26" i="13"/>
  <c r="J26" i="13"/>
  <c r="I26" i="13"/>
  <c r="H26" i="13"/>
  <c r="C26" i="13"/>
  <c r="AN25" i="13"/>
  <c r="AK25" i="13"/>
  <c r="AJ25" i="13"/>
  <c r="AI25" i="13"/>
  <c r="AH25" i="13"/>
  <c r="AE25" i="13"/>
  <c r="AD25" i="13"/>
  <c r="AC25" i="13"/>
  <c r="AB25" i="13"/>
  <c r="AA25" i="13"/>
  <c r="Y25" i="13"/>
  <c r="X25" i="13"/>
  <c r="W25" i="13"/>
  <c r="V25" i="13"/>
  <c r="T25" i="13"/>
  <c r="S25" i="13"/>
  <c r="R25" i="13"/>
  <c r="Q25" i="13"/>
  <c r="O25" i="13"/>
  <c r="N25" i="13"/>
  <c r="M25" i="13"/>
  <c r="L25" i="13"/>
  <c r="K25" i="13"/>
  <c r="J25" i="13"/>
  <c r="I25" i="13"/>
  <c r="H25" i="13"/>
  <c r="C25" i="13"/>
  <c r="AN24" i="13"/>
  <c r="AK24" i="13"/>
  <c r="AJ24" i="13"/>
  <c r="AI24" i="13"/>
  <c r="AH24" i="13"/>
  <c r="AE24" i="13"/>
  <c r="AD24" i="13"/>
  <c r="AC24" i="13"/>
  <c r="AB24" i="13"/>
  <c r="AA24" i="13"/>
  <c r="Y24" i="13"/>
  <c r="X24" i="13"/>
  <c r="W24" i="13"/>
  <c r="V24" i="13"/>
  <c r="T24" i="13"/>
  <c r="S24" i="13"/>
  <c r="R24" i="13"/>
  <c r="Q24" i="13"/>
  <c r="O24" i="13"/>
  <c r="N24" i="13"/>
  <c r="M24" i="13"/>
  <c r="L24" i="13"/>
  <c r="K24" i="13"/>
  <c r="J24" i="13"/>
  <c r="I24" i="13"/>
  <c r="H24" i="13"/>
  <c r="C24" i="13"/>
  <c r="AN23" i="13"/>
  <c r="AK23" i="13"/>
  <c r="AJ23" i="13"/>
  <c r="AI23" i="13"/>
  <c r="AH23" i="13"/>
  <c r="AE23" i="13"/>
  <c r="AD23" i="13"/>
  <c r="AC23" i="13"/>
  <c r="AB23" i="13"/>
  <c r="AA23" i="13"/>
  <c r="Y23" i="13"/>
  <c r="X23" i="13"/>
  <c r="W23" i="13"/>
  <c r="V23" i="13"/>
  <c r="T23" i="13"/>
  <c r="S23" i="13"/>
  <c r="R23" i="13"/>
  <c r="Q23" i="13"/>
  <c r="O23" i="13"/>
  <c r="N23" i="13"/>
  <c r="M23" i="13"/>
  <c r="L23" i="13"/>
  <c r="K23" i="13"/>
  <c r="J23" i="13"/>
  <c r="I23" i="13"/>
  <c r="H23" i="13"/>
  <c r="C23" i="13"/>
  <c r="AN22" i="13"/>
  <c r="AK22" i="13"/>
  <c r="AJ22" i="13"/>
  <c r="AI22" i="13"/>
  <c r="AH22" i="13"/>
  <c r="AE22" i="13"/>
  <c r="AD22" i="13"/>
  <c r="AC22" i="13"/>
  <c r="AB22" i="13"/>
  <c r="AA22" i="13"/>
  <c r="Y22" i="13"/>
  <c r="X22" i="13"/>
  <c r="W22" i="13"/>
  <c r="V22" i="13"/>
  <c r="T22" i="13"/>
  <c r="S22" i="13"/>
  <c r="R22" i="13"/>
  <c r="Q22" i="13"/>
  <c r="O22" i="13"/>
  <c r="N22" i="13"/>
  <c r="M22" i="13"/>
  <c r="L22" i="13"/>
  <c r="K22" i="13"/>
  <c r="J22" i="13"/>
  <c r="I22" i="13"/>
  <c r="H22" i="13"/>
  <c r="C22" i="13"/>
  <c r="AN21" i="13"/>
  <c r="AK21" i="13"/>
  <c r="AJ21" i="13"/>
  <c r="AI21" i="13"/>
  <c r="AH21" i="13"/>
  <c r="AE21" i="13"/>
  <c r="AD21" i="13"/>
  <c r="AC21" i="13"/>
  <c r="AB21" i="13"/>
  <c r="AA21" i="13"/>
  <c r="Y21" i="13"/>
  <c r="X21" i="13"/>
  <c r="W21" i="13"/>
  <c r="V21" i="13"/>
  <c r="T21" i="13"/>
  <c r="S21" i="13"/>
  <c r="R21" i="13"/>
  <c r="Q21" i="13"/>
  <c r="O21" i="13"/>
  <c r="N21" i="13"/>
  <c r="M21" i="13"/>
  <c r="L21" i="13"/>
  <c r="K21" i="13"/>
  <c r="J21" i="13"/>
  <c r="I21" i="13"/>
  <c r="H21" i="13"/>
  <c r="C21" i="13"/>
  <c r="AN20" i="13"/>
  <c r="AK20" i="13"/>
  <c r="AJ20" i="13"/>
  <c r="AI20" i="13"/>
  <c r="AH20" i="13"/>
  <c r="AE20" i="13"/>
  <c r="AD20" i="13"/>
  <c r="AC20" i="13"/>
  <c r="AB20" i="13"/>
  <c r="AA20" i="13"/>
  <c r="Y20" i="13"/>
  <c r="X20" i="13"/>
  <c r="W20" i="13"/>
  <c r="V20" i="13"/>
  <c r="T20" i="13"/>
  <c r="S20" i="13"/>
  <c r="R20" i="13"/>
  <c r="Q20" i="13"/>
  <c r="O20" i="13"/>
  <c r="N20" i="13"/>
  <c r="M20" i="13"/>
  <c r="L20" i="13"/>
  <c r="K20" i="13"/>
  <c r="J20" i="13"/>
  <c r="I20" i="13"/>
  <c r="H20" i="13"/>
  <c r="C20" i="13"/>
  <c r="AN19" i="13"/>
  <c r="AK19" i="13"/>
  <c r="AJ19" i="13"/>
  <c r="AI19" i="13"/>
  <c r="AH19" i="13"/>
  <c r="AE19" i="13"/>
  <c r="AD19" i="13"/>
  <c r="AC19" i="13"/>
  <c r="AB19" i="13"/>
  <c r="AA19" i="13"/>
  <c r="Y19" i="13"/>
  <c r="X19" i="13"/>
  <c r="W19" i="13"/>
  <c r="V19" i="13"/>
  <c r="T19" i="13"/>
  <c r="S19" i="13"/>
  <c r="R19" i="13"/>
  <c r="Q19" i="13"/>
  <c r="O19" i="13"/>
  <c r="N19" i="13"/>
  <c r="M19" i="13"/>
  <c r="L19" i="13"/>
  <c r="K19" i="13"/>
  <c r="J19" i="13"/>
  <c r="I19" i="13"/>
  <c r="H19" i="13"/>
  <c r="C19" i="13"/>
  <c r="AN18" i="13"/>
  <c r="AK18" i="13"/>
  <c r="AJ18" i="13"/>
  <c r="AI18" i="13"/>
  <c r="AH18" i="13"/>
  <c r="AE18" i="13"/>
  <c r="AD18" i="13"/>
  <c r="AC18" i="13"/>
  <c r="AB18" i="13"/>
  <c r="AA18" i="13"/>
  <c r="Y18" i="13"/>
  <c r="X18" i="13"/>
  <c r="W18" i="13"/>
  <c r="V18" i="13"/>
  <c r="T18" i="13"/>
  <c r="S18" i="13"/>
  <c r="R18" i="13"/>
  <c r="Q18" i="13"/>
  <c r="O18" i="13"/>
  <c r="N18" i="13"/>
  <c r="M18" i="13"/>
  <c r="L18" i="13"/>
  <c r="K18" i="13"/>
  <c r="J18" i="13"/>
  <c r="I18" i="13"/>
  <c r="H18" i="13"/>
  <c r="C18" i="13"/>
  <c r="AN17" i="13"/>
  <c r="AK17" i="13"/>
  <c r="AJ17" i="13"/>
  <c r="AI17" i="13"/>
  <c r="AH17" i="13"/>
  <c r="AE17" i="13"/>
  <c r="AD17" i="13"/>
  <c r="AC17" i="13"/>
  <c r="AB17" i="13"/>
  <c r="AA17" i="13"/>
  <c r="Y17" i="13"/>
  <c r="X17" i="13"/>
  <c r="W17" i="13"/>
  <c r="V17" i="13"/>
  <c r="T17" i="13"/>
  <c r="S17" i="13"/>
  <c r="R17" i="13"/>
  <c r="Q17" i="13"/>
  <c r="O17" i="13"/>
  <c r="N17" i="13"/>
  <c r="M17" i="13"/>
  <c r="L17" i="13"/>
  <c r="K17" i="13"/>
  <c r="J17" i="13"/>
  <c r="I17" i="13"/>
  <c r="H17" i="13"/>
  <c r="C17" i="13"/>
  <c r="AN16" i="13"/>
  <c r="AK16" i="13"/>
  <c r="AJ16" i="13"/>
  <c r="AI16" i="13"/>
  <c r="AH16" i="13"/>
  <c r="AE16" i="13"/>
  <c r="AD16" i="13"/>
  <c r="AC16" i="13"/>
  <c r="AB16" i="13"/>
  <c r="AA16" i="13"/>
  <c r="Y16" i="13"/>
  <c r="X16" i="13"/>
  <c r="W16" i="13"/>
  <c r="V16" i="13"/>
  <c r="T16" i="13"/>
  <c r="S16" i="13"/>
  <c r="R16" i="13"/>
  <c r="Q16" i="13"/>
  <c r="O16" i="13"/>
  <c r="N16" i="13"/>
  <c r="M16" i="13"/>
  <c r="L16" i="13"/>
  <c r="K16" i="13"/>
  <c r="J16" i="13"/>
  <c r="I16" i="13"/>
  <c r="H16" i="13"/>
  <c r="C16" i="13"/>
  <c r="AN15" i="13"/>
  <c r="AK15" i="13"/>
  <c r="AJ15" i="13"/>
  <c r="AI15" i="13"/>
  <c r="AH15" i="13"/>
  <c r="AE15" i="13"/>
  <c r="AD15" i="13"/>
  <c r="AC15" i="13"/>
  <c r="AB15" i="13"/>
  <c r="AA15" i="13"/>
  <c r="Y15" i="13"/>
  <c r="X15" i="13"/>
  <c r="W15" i="13"/>
  <c r="V15" i="13"/>
  <c r="T15" i="13"/>
  <c r="S15" i="13"/>
  <c r="R15" i="13"/>
  <c r="Q15" i="13"/>
  <c r="O15" i="13"/>
  <c r="N15" i="13"/>
  <c r="M15" i="13"/>
  <c r="L15" i="13"/>
  <c r="K15" i="13"/>
  <c r="J15" i="13"/>
  <c r="I15" i="13"/>
  <c r="H15" i="13"/>
  <c r="C15" i="13"/>
  <c r="AN14" i="13"/>
  <c r="AK14" i="13"/>
  <c r="AJ14" i="13"/>
  <c r="AI14" i="13"/>
  <c r="AH14" i="13"/>
  <c r="AE14" i="13"/>
  <c r="AD14" i="13"/>
  <c r="AC14" i="13"/>
  <c r="AB14" i="13"/>
  <c r="AA14" i="13"/>
  <c r="Y14" i="13"/>
  <c r="X14" i="13"/>
  <c r="W14" i="13"/>
  <c r="V14" i="13"/>
  <c r="T14" i="13"/>
  <c r="S14" i="13"/>
  <c r="R14" i="13"/>
  <c r="Q14" i="13"/>
  <c r="O14" i="13"/>
  <c r="N14" i="13"/>
  <c r="M14" i="13"/>
  <c r="L14" i="13"/>
  <c r="K14" i="13"/>
  <c r="J14" i="13"/>
  <c r="I14" i="13"/>
  <c r="H14" i="13"/>
  <c r="C14" i="13"/>
  <c r="AN13" i="13"/>
  <c r="AK13" i="13"/>
  <c r="AJ13" i="13"/>
  <c r="AI13" i="13"/>
  <c r="AH13" i="13"/>
  <c r="AE13" i="13"/>
  <c r="AD13" i="13"/>
  <c r="AC13" i="13"/>
  <c r="AB13" i="13"/>
  <c r="AA13" i="13"/>
  <c r="Y13" i="13"/>
  <c r="X13" i="13"/>
  <c r="W13" i="13"/>
  <c r="V13" i="13"/>
  <c r="T13" i="13"/>
  <c r="S13" i="13"/>
  <c r="R13" i="13"/>
  <c r="Q13" i="13"/>
  <c r="O13" i="13"/>
  <c r="N13" i="13"/>
  <c r="M13" i="13"/>
  <c r="L13" i="13"/>
  <c r="K13" i="13"/>
  <c r="J13" i="13"/>
  <c r="I13" i="13"/>
  <c r="H13" i="13"/>
  <c r="C13" i="13"/>
  <c r="AN12" i="13"/>
  <c r="AK12" i="13"/>
  <c r="AJ12" i="13"/>
  <c r="AI12" i="13"/>
  <c r="AH12" i="13"/>
  <c r="AE12" i="13"/>
  <c r="AD12" i="13"/>
  <c r="AC12" i="13"/>
  <c r="AB12" i="13"/>
  <c r="AA12" i="13"/>
  <c r="Y12" i="13"/>
  <c r="X12" i="13"/>
  <c r="W12" i="13"/>
  <c r="V12" i="13"/>
  <c r="T12" i="13"/>
  <c r="S12" i="13"/>
  <c r="R12" i="13"/>
  <c r="Q12" i="13"/>
  <c r="O12" i="13"/>
  <c r="N12" i="13"/>
  <c r="M12" i="13"/>
  <c r="L12" i="13"/>
  <c r="K12" i="13"/>
  <c r="J12" i="13"/>
  <c r="I12" i="13"/>
  <c r="H12" i="13"/>
  <c r="C12" i="13"/>
  <c r="AN11" i="13"/>
  <c r="AK11" i="13"/>
  <c r="AJ11" i="13"/>
  <c r="AI11" i="13"/>
  <c r="AH11" i="13"/>
  <c r="AE11" i="13"/>
  <c r="AD11" i="13"/>
  <c r="AC11" i="13"/>
  <c r="AB11" i="13"/>
  <c r="AA11" i="13"/>
  <c r="Y11" i="13"/>
  <c r="X11" i="13"/>
  <c r="W11" i="13"/>
  <c r="V11" i="13"/>
  <c r="T11" i="13"/>
  <c r="S11" i="13"/>
  <c r="R11" i="13"/>
  <c r="Q11" i="13"/>
  <c r="O11" i="13"/>
  <c r="N11" i="13"/>
  <c r="M11" i="13"/>
  <c r="L11" i="13"/>
  <c r="K11" i="13"/>
  <c r="J11" i="13"/>
  <c r="I11" i="13"/>
  <c r="H11" i="13"/>
  <c r="C11" i="13"/>
  <c r="AN10" i="13"/>
  <c r="AK10" i="13"/>
  <c r="AJ10" i="13"/>
  <c r="AI10" i="13"/>
  <c r="AH10" i="13"/>
  <c r="AE10" i="13"/>
  <c r="AD10" i="13"/>
  <c r="AC10" i="13"/>
  <c r="AB10" i="13"/>
  <c r="AA10" i="13"/>
  <c r="Y10" i="13"/>
  <c r="X10" i="13"/>
  <c r="W10" i="13"/>
  <c r="V10" i="13"/>
  <c r="T10" i="13"/>
  <c r="S10" i="13"/>
  <c r="R10" i="13"/>
  <c r="Q10" i="13"/>
  <c r="O10" i="13"/>
  <c r="N10" i="13"/>
  <c r="M10" i="13"/>
  <c r="L10" i="13"/>
  <c r="K10" i="13"/>
  <c r="J10" i="13"/>
  <c r="I10" i="13"/>
  <c r="H10" i="13"/>
  <c r="C10" i="13"/>
  <c r="AN9" i="13"/>
  <c r="AK9" i="13"/>
  <c r="AJ9" i="13"/>
  <c r="AI9" i="13"/>
  <c r="AH9" i="13"/>
  <c r="AE9" i="13"/>
  <c r="AD9" i="13"/>
  <c r="AC9" i="13"/>
  <c r="AB9" i="13"/>
  <c r="AA9" i="13"/>
  <c r="Y9" i="13"/>
  <c r="X9" i="13"/>
  <c r="W9" i="13"/>
  <c r="V9" i="13"/>
  <c r="T9" i="13"/>
  <c r="S9" i="13"/>
  <c r="R9" i="13"/>
  <c r="Q9" i="13"/>
  <c r="O9" i="13"/>
  <c r="N9" i="13"/>
  <c r="M9" i="13"/>
  <c r="L9" i="13"/>
  <c r="K9" i="13"/>
  <c r="J9" i="13"/>
  <c r="I9" i="13"/>
  <c r="H9" i="13"/>
  <c r="C9" i="13"/>
  <c r="AN8" i="13"/>
  <c r="AK8" i="13"/>
  <c r="AJ8" i="13"/>
  <c r="AI8" i="13"/>
  <c r="AH8" i="13"/>
  <c r="AE8" i="13"/>
  <c r="AD8" i="13"/>
  <c r="AC8" i="13"/>
  <c r="AB8" i="13"/>
  <c r="AA8" i="13"/>
  <c r="Y8" i="13"/>
  <c r="X8" i="13"/>
  <c r="W8" i="13"/>
  <c r="V8" i="13"/>
  <c r="T8" i="13"/>
  <c r="S8" i="13"/>
  <c r="R8" i="13"/>
  <c r="Q8" i="13"/>
  <c r="O8" i="13"/>
  <c r="N8" i="13"/>
  <c r="M8" i="13"/>
  <c r="L8" i="13"/>
  <c r="K8" i="13"/>
  <c r="J8" i="13"/>
  <c r="I8" i="13"/>
  <c r="H8" i="13"/>
  <c r="C8" i="13"/>
  <c r="AN7" i="13"/>
  <c r="AK7" i="13"/>
  <c r="AJ7" i="13"/>
  <c r="AI7" i="13"/>
  <c r="AH7" i="13"/>
  <c r="AE7" i="13"/>
  <c r="AD7" i="13"/>
  <c r="AC7" i="13"/>
  <c r="AB7" i="13"/>
  <c r="AA7" i="13"/>
  <c r="Y7" i="13"/>
  <c r="X7" i="13"/>
  <c r="W7" i="13"/>
  <c r="V7" i="13"/>
  <c r="T7" i="13"/>
  <c r="S7" i="13"/>
  <c r="R7" i="13"/>
  <c r="Q7" i="13"/>
  <c r="O7" i="13"/>
  <c r="N7" i="13"/>
  <c r="M7" i="13"/>
  <c r="L7" i="13"/>
  <c r="K7" i="13"/>
  <c r="J7" i="13"/>
  <c r="I7" i="13"/>
  <c r="H7" i="13"/>
  <c r="C7" i="13"/>
  <c r="AN6" i="13"/>
  <c r="AK6" i="13"/>
  <c r="AJ6" i="13"/>
  <c r="AI6" i="13"/>
  <c r="AH6" i="13"/>
  <c r="AE6" i="13"/>
  <c r="AD6" i="13"/>
  <c r="AC6" i="13"/>
  <c r="AB6" i="13"/>
  <c r="AA6" i="13"/>
  <c r="Y6" i="13"/>
  <c r="X6" i="13"/>
  <c r="W6" i="13"/>
  <c r="V6" i="13"/>
  <c r="T6" i="13"/>
  <c r="S6" i="13"/>
  <c r="R6" i="13"/>
  <c r="Q6" i="13"/>
  <c r="O6" i="13"/>
  <c r="N6" i="13"/>
  <c r="M6" i="13"/>
  <c r="L6" i="13"/>
  <c r="K6" i="13"/>
  <c r="J6" i="13"/>
  <c r="I6" i="13"/>
  <c r="H6" i="13"/>
  <c r="C6" i="13"/>
  <c r="AN5" i="13"/>
  <c r="AK5" i="13"/>
  <c r="AJ5" i="13"/>
  <c r="AI5" i="13"/>
  <c r="AH5" i="13"/>
  <c r="AE5" i="13"/>
  <c r="AD5" i="13"/>
  <c r="AC5" i="13"/>
  <c r="AB5" i="13"/>
  <c r="AA5" i="13"/>
  <c r="Y5" i="13"/>
  <c r="X5" i="13"/>
  <c r="W5" i="13"/>
  <c r="V5" i="13"/>
  <c r="T5" i="13"/>
  <c r="S5" i="13"/>
  <c r="R5" i="13"/>
  <c r="Q5" i="13"/>
  <c r="O5" i="13"/>
  <c r="N5" i="13"/>
  <c r="M5" i="13"/>
  <c r="L5" i="13"/>
  <c r="K5" i="13"/>
  <c r="J5" i="13"/>
  <c r="I5" i="13"/>
  <c r="H5" i="13"/>
  <c r="C5" i="13"/>
  <c r="AN4" i="13"/>
  <c r="AK4" i="13"/>
  <c r="AJ4" i="13"/>
  <c r="AI4" i="13"/>
  <c r="AH4" i="13"/>
  <c r="AE4" i="13"/>
  <c r="AD4" i="13"/>
  <c r="AC4" i="13"/>
  <c r="AB4" i="13"/>
  <c r="AA4" i="13"/>
  <c r="Y4" i="13"/>
  <c r="X4" i="13"/>
  <c r="W4" i="13"/>
  <c r="V4" i="13"/>
  <c r="T4" i="13"/>
  <c r="S4" i="13"/>
  <c r="R4" i="13"/>
  <c r="Q4" i="13"/>
  <c r="O4" i="13"/>
  <c r="N4" i="13"/>
  <c r="M4" i="13"/>
  <c r="L4" i="13"/>
  <c r="K4" i="13"/>
  <c r="J4" i="13"/>
  <c r="I4" i="13"/>
  <c r="H4" i="13"/>
  <c r="C4" i="13"/>
  <c r="AN3" i="13"/>
  <c r="AK3" i="13"/>
  <c r="AJ3" i="13"/>
  <c r="AI3" i="13"/>
  <c r="AH3" i="13"/>
  <c r="AE3" i="13"/>
  <c r="AD3" i="13"/>
  <c r="AC3" i="13"/>
  <c r="AB3" i="13"/>
  <c r="AA3" i="13"/>
  <c r="Y3" i="13"/>
  <c r="X3" i="13"/>
  <c r="W3" i="13"/>
  <c r="V3" i="13"/>
  <c r="T3" i="13"/>
  <c r="S3" i="13"/>
  <c r="R3" i="13"/>
  <c r="Q3" i="13"/>
  <c r="O3" i="13"/>
  <c r="N3" i="13"/>
  <c r="M3" i="13"/>
  <c r="L3" i="13"/>
  <c r="K3" i="13"/>
  <c r="J3" i="13"/>
  <c r="I3" i="13"/>
  <c r="H3" i="13"/>
  <c r="C3" i="13"/>
  <c r="AN74" i="13"/>
  <c r="AK74" i="13"/>
  <c r="E2" i="4"/>
  <c r="F3" i="15" s="1"/>
  <c r="E3" i="4"/>
  <c r="F4" i="15" s="1"/>
  <c r="E4" i="4"/>
  <c r="F5" i="15" s="1"/>
  <c r="E5" i="4"/>
  <c r="F6" i="15" s="1"/>
  <c r="E6" i="4"/>
  <c r="F7" i="15" s="1"/>
  <c r="E7" i="4"/>
  <c r="F8" i="15" s="1"/>
  <c r="E8" i="4"/>
  <c r="F9" i="15" s="1"/>
  <c r="E9" i="4"/>
  <c r="F10" i="15" s="1"/>
  <c r="E10" i="4"/>
  <c r="F11" i="15" s="1"/>
  <c r="E11" i="4"/>
  <c r="F12" i="15" s="1"/>
  <c r="E12" i="4"/>
  <c r="F13" i="15" s="1"/>
  <c r="E13" i="4"/>
  <c r="F14" i="15" s="1"/>
  <c r="E14" i="4"/>
  <c r="F15" i="15" s="1"/>
  <c r="E15" i="4"/>
  <c r="F16" i="15" s="1"/>
  <c r="E16" i="4"/>
  <c r="F17" i="15" s="1"/>
  <c r="E17" i="4"/>
  <c r="F18" i="15" s="1"/>
  <c r="E18" i="4"/>
  <c r="F19" i="15" s="1"/>
  <c r="E19" i="4"/>
  <c r="F20" i="15" s="1"/>
  <c r="E20" i="4"/>
  <c r="F21" i="15" s="1"/>
  <c r="E21" i="4"/>
  <c r="F22" i="15" s="1"/>
  <c r="E22" i="4"/>
  <c r="F23" i="15" s="1"/>
  <c r="E23" i="4"/>
  <c r="F24" i="15" s="1"/>
  <c r="E24" i="4"/>
  <c r="F25" i="15" s="1"/>
  <c r="E25" i="4"/>
  <c r="F26" i="15" s="1"/>
  <c r="E26" i="4"/>
  <c r="F27" i="15" s="1"/>
  <c r="E27" i="4"/>
  <c r="F28" i="15" s="1"/>
  <c r="E28" i="4"/>
  <c r="F29" i="15" s="1"/>
  <c r="E29" i="4"/>
  <c r="F30" i="15" s="1"/>
  <c r="E30" i="4"/>
  <c r="F31" i="15" s="1"/>
  <c r="E31" i="4"/>
  <c r="F32" i="15" s="1"/>
  <c r="E32" i="4"/>
  <c r="F33" i="15" s="1"/>
  <c r="E33" i="4"/>
  <c r="F34" i="15" s="1"/>
  <c r="E34" i="4"/>
  <c r="F35" i="15" s="1"/>
  <c r="E35" i="4"/>
  <c r="F36" i="15" s="1"/>
  <c r="E36" i="4"/>
  <c r="F37" i="15" s="1"/>
  <c r="E37" i="4"/>
  <c r="F38" i="15" s="1"/>
  <c r="E38" i="4"/>
  <c r="F39" i="15" s="1"/>
  <c r="E39" i="4"/>
  <c r="F40" i="15" s="1"/>
  <c r="E40" i="4"/>
  <c r="F41" i="15" s="1"/>
  <c r="E41" i="4"/>
  <c r="F42" i="15" s="1"/>
  <c r="E42" i="4"/>
  <c r="F43" i="15" s="1"/>
  <c r="E43" i="4"/>
  <c r="F44" i="15" s="1"/>
  <c r="E44" i="4"/>
  <c r="F45" i="15" s="1"/>
  <c r="E45" i="4"/>
  <c r="F46" i="15" s="1"/>
  <c r="E46" i="4"/>
  <c r="F47" i="15" s="1"/>
  <c r="E47" i="4"/>
  <c r="F48" i="15" s="1"/>
  <c r="E48" i="4"/>
  <c r="F49" i="15" s="1"/>
  <c r="E49" i="4"/>
  <c r="F50" i="15" s="1"/>
  <c r="E50" i="4"/>
  <c r="F51" i="15" s="1"/>
  <c r="E51" i="4"/>
  <c r="F52" i="15" s="1"/>
  <c r="E52" i="4"/>
  <c r="F53" i="15" s="1"/>
  <c r="E53" i="4"/>
  <c r="F54" i="15" s="1"/>
  <c r="E54" i="4"/>
  <c r="F55" i="15" s="1"/>
  <c r="E55" i="4"/>
  <c r="F56" i="15" s="1"/>
  <c r="E56" i="4"/>
  <c r="F57" i="15" s="1"/>
  <c r="E57" i="4"/>
  <c r="F58" i="15" s="1"/>
  <c r="E58" i="4"/>
  <c r="F59" i="15" s="1"/>
  <c r="E59" i="4"/>
  <c r="F60" i="15" s="1"/>
  <c r="E60" i="4"/>
  <c r="F61" i="15" s="1"/>
  <c r="E61" i="4"/>
  <c r="F62" i="15" s="1"/>
  <c r="E62" i="4"/>
  <c r="F63" i="15" s="1"/>
  <c r="E63" i="4"/>
  <c r="F64" i="15" s="1"/>
  <c r="E64" i="4"/>
  <c r="F65" i="15" s="1"/>
  <c r="E65" i="4"/>
  <c r="F66" i="15" s="1"/>
  <c r="E66" i="4"/>
  <c r="F67" i="15" s="1"/>
  <c r="E67" i="4"/>
  <c r="F68" i="15" s="1"/>
  <c r="E68" i="4"/>
  <c r="F69" i="15" s="1"/>
  <c r="E69" i="4"/>
  <c r="F70" i="15" s="1"/>
  <c r="E70" i="4"/>
  <c r="F71" i="15" s="1"/>
  <c r="E71" i="4"/>
  <c r="F72" i="15" s="1"/>
  <c r="E72" i="4"/>
  <c r="F73" i="15" s="1"/>
  <c r="E73" i="4"/>
  <c r="F74" i="15" s="1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2" i="3"/>
  <c r="F3" i="14" s="1"/>
  <c r="E3" i="3"/>
  <c r="F4" i="14" s="1"/>
  <c r="E4" i="3"/>
  <c r="F5" i="14" s="1"/>
  <c r="E5" i="3"/>
  <c r="F6" i="14" s="1"/>
  <c r="E6" i="3"/>
  <c r="F7" i="14" s="1"/>
  <c r="E7" i="3"/>
  <c r="F8" i="14" s="1"/>
  <c r="E8" i="3"/>
  <c r="F9" i="14" s="1"/>
  <c r="E9" i="3"/>
  <c r="F10" i="14" s="1"/>
  <c r="E10" i="3"/>
  <c r="F11" i="14" s="1"/>
  <c r="E11" i="3"/>
  <c r="F12" i="14" s="1"/>
  <c r="E12" i="3"/>
  <c r="F13" i="14" s="1"/>
  <c r="E13" i="3"/>
  <c r="F14" i="14" s="1"/>
  <c r="E14" i="3"/>
  <c r="F15" i="14" s="1"/>
  <c r="E15" i="3"/>
  <c r="F16" i="14" s="1"/>
  <c r="E16" i="3"/>
  <c r="F17" i="14" s="1"/>
  <c r="E17" i="3"/>
  <c r="F18" i="14" s="1"/>
  <c r="E18" i="3"/>
  <c r="F19" i="14" s="1"/>
  <c r="E19" i="3"/>
  <c r="F20" i="14" s="1"/>
  <c r="E20" i="3"/>
  <c r="F21" i="14" s="1"/>
  <c r="E21" i="3"/>
  <c r="F22" i="14" s="1"/>
  <c r="E22" i="3"/>
  <c r="F23" i="14" s="1"/>
  <c r="E23" i="3"/>
  <c r="F24" i="14" s="1"/>
  <c r="E24" i="3"/>
  <c r="F25" i="14" s="1"/>
  <c r="E25" i="3"/>
  <c r="F26" i="14" s="1"/>
  <c r="E26" i="3"/>
  <c r="F27" i="14" s="1"/>
  <c r="E27" i="3"/>
  <c r="F28" i="14" s="1"/>
  <c r="E28" i="3"/>
  <c r="F29" i="14" s="1"/>
  <c r="E29" i="3"/>
  <c r="F30" i="14" s="1"/>
  <c r="E30" i="3"/>
  <c r="F31" i="14" s="1"/>
  <c r="E31" i="3"/>
  <c r="F32" i="14" s="1"/>
  <c r="E32" i="3"/>
  <c r="F33" i="14" s="1"/>
  <c r="E33" i="3"/>
  <c r="F34" i="14" s="1"/>
  <c r="E34" i="3"/>
  <c r="F35" i="14" s="1"/>
  <c r="E35" i="3"/>
  <c r="F36" i="14" s="1"/>
  <c r="E36" i="3"/>
  <c r="F37" i="14" s="1"/>
  <c r="E37" i="3"/>
  <c r="F38" i="14" s="1"/>
  <c r="E38" i="3"/>
  <c r="F39" i="14" s="1"/>
  <c r="E39" i="3"/>
  <c r="F40" i="14" s="1"/>
  <c r="E40" i="3"/>
  <c r="F41" i="14" s="1"/>
  <c r="E41" i="3"/>
  <c r="F42" i="14" s="1"/>
  <c r="E42" i="3"/>
  <c r="F43" i="14" s="1"/>
  <c r="E43" i="3"/>
  <c r="F44" i="14" s="1"/>
  <c r="E44" i="3"/>
  <c r="F45" i="14" s="1"/>
  <c r="E45" i="3"/>
  <c r="F46" i="14" s="1"/>
  <c r="E46" i="3"/>
  <c r="F47" i="14" s="1"/>
  <c r="E47" i="3"/>
  <c r="F48" i="14" s="1"/>
  <c r="E48" i="3"/>
  <c r="F49" i="14" s="1"/>
  <c r="E49" i="3"/>
  <c r="F50" i="14" s="1"/>
  <c r="E50" i="3"/>
  <c r="F51" i="14" s="1"/>
  <c r="E51" i="3"/>
  <c r="F52" i="14" s="1"/>
  <c r="E52" i="3"/>
  <c r="F53" i="14" s="1"/>
  <c r="E53" i="3"/>
  <c r="F54" i="14" s="1"/>
  <c r="E54" i="3"/>
  <c r="F55" i="14" s="1"/>
  <c r="E55" i="3"/>
  <c r="F56" i="14" s="1"/>
  <c r="E56" i="3"/>
  <c r="F57" i="14" s="1"/>
  <c r="E57" i="3"/>
  <c r="F58" i="14" s="1"/>
  <c r="E58" i="3"/>
  <c r="F59" i="14" s="1"/>
  <c r="E59" i="3"/>
  <c r="F60" i="14" s="1"/>
  <c r="E60" i="3"/>
  <c r="F61" i="14" s="1"/>
  <c r="E61" i="3"/>
  <c r="F62" i="14" s="1"/>
  <c r="E62" i="3"/>
  <c r="F63" i="14" s="1"/>
  <c r="E63" i="3"/>
  <c r="F64" i="14" s="1"/>
  <c r="E64" i="3"/>
  <c r="F65" i="14" s="1"/>
  <c r="E65" i="3"/>
  <c r="F66" i="14" s="1"/>
  <c r="E66" i="3"/>
  <c r="F67" i="14" s="1"/>
  <c r="E67" i="3"/>
  <c r="F68" i="14" s="1"/>
  <c r="E68" i="3"/>
  <c r="F69" i="14" s="1"/>
  <c r="E69" i="3"/>
  <c r="F70" i="14" s="1"/>
  <c r="E70" i="3"/>
  <c r="F71" i="14" s="1"/>
  <c r="E71" i="3"/>
  <c r="F72" i="14" s="1"/>
  <c r="E72" i="3"/>
  <c r="F73" i="14" s="1"/>
  <c r="E73" i="3"/>
  <c r="F74" i="14" s="1"/>
  <c r="E74" i="3"/>
  <c r="F75" i="14" s="1"/>
  <c r="E75" i="3"/>
  <c r="F76" i="14" s="1"/>
  <c r="E76" i="3"/>
  <c r="F77" i="14" s="1"/>
  <c r="E77" i="3"/>
  <c r="F78" i="14" s="1"/>
  <c r="E78" i="3"/>
  <c r="F79" i="14" s="1"/>
  <c r="E79" i="3"/>
  <c r="F80" i="14" s="1"/>
  <c r="E80" i="3"/>
  <c r="F81" i="14" s="1"/>
  <c r="E81" i="3"/>
  <c r="F82" i="14" s="1"/>
  <c r="E82" i="3"/>
  <c r="F83" i="14" s="1"/>
  <c r="E83" i="3"/>
  <c r="F84" i="14" s="1"/>
  <c r="E84" i="3"/>
  <c r="F85" i="14" s="1"/>
  <c r="E85" i="3"/>
  <c r="F86" i="14" s="1"/>
  <c r="E86" i="3"/>
  <c r="F87" i="14" s="1"/>
  <c r="E87" i="3"/>
  <c r="F88" i="14" s="1"/>
  <c r="E88" i="3"/>
  <c r="F89" i="14" s="1"/>
  <c r="E89" i="3"/>
  <c r="F90" i="14" s="1"/>
  <c r="E90" i="3"/>
  <c r="F91" i="14" s="1"/>
  <c r="E91" i="3"/>
  <c r="F92" i="14" s="1"/>
  <c r="E92" i="3"/>
  <c r="F93" i="14" s="1"/>
  <c r="E93" i="3"/>
  <c r="F94" i="14" s="1"/>
  <c r="E94" i="3"/>
  <c r="F95" i="14" s="1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AR67" i="14"/>
  <c r="AR47" i="14"/>
  <c r="AR43" i="14"/>
  <c r="AR19" i="14"/>
  <c r="AR90" i="14"/>
  <c r="AQ44" i="14"/>
  <c r="AR91" i="14"/>
  <c r="AR94" i="14"/>
  <c r="AR74" i="14"/>
  <c r="AR71" i="14"/>
  <c r="AQ68" i="14"/>
  <c r="AS68" i="14" s="1"/>
  <c r="AQ64" i="14"/>
  <c r="AR95" i="14"/>
  <c r="AQ92" i="14"/>
  <c r="AR86" i="14"/>
  <c r="AR87" i="14"/>
  <c r="AQ84" i="14"/>
  <c r="AS84" i="14" s="1"/>
  <c r="AR78" i="14"/>
  <c r="AR70" i="14"/>
  <c r="AR79" i="14"/>
  <c r="AQ76" i="14"/>
  <c r="AQ56" i="14"/>
  <c r="AQ40" i="14"/>
  <c r="AS40" i="14" s="1"/>
  <c r="AR39" i="14"/>
  <c r="AQ32" i="14"/>
  <c r="AR31" i="14"/>
  <c r="AR27" i="14"/>
  <c r="AR23" i="14"/>
  <c r="AR15" i="14"/>
  <c r="AR11" i="14"/>
  <c r="AR7" i="14"/>
  <c r="AR55" i="14"/>
  <c r="AR51" i="14"/>
  <c r="AR35" i="14"/>
  <c r="AQ28" i="14"/>
  <c r="AS28" i="14" s="1"/>
  <c r="AR62" i="14"/>
  <c r="AQ52" i="14"/>
  <c r="AS52" i="14" s="1"/>
  <c r="AQ36" i="14"/>
  <c r="AR63" i="14"/>
  <c r="AS63" i="14" s="1"/>
  <c r="AQ60" i="14"/>
  <c r="AR59" i="14"/>
  <c r="AQ24" i="14"/>
  <c r="AQ16" i="14"/>
  <c r="AS16" i="14" s="1"/>
  <c r="AQ12" i="14"/>
  <c r="AQ8" i="14"/>
  <c r="AR44" i="14"/>
  <c r="AQ41" i="14"/>
  <c r="AR38" i="14"/>
  <c r="AQ38" i="14"/>
  <c r="AS38" i="14" s="1"/>
  <c r="AR30" i="14"/>
  <c r="AQ30" i="14"/>
  <c r="AS30" i="14" s="1"/>
  <c r="AR22" i="14"/>
  <c r="AQ22" i="14"/>
  <c r="AS22" i="14" s="1"/>
  <c r="AR14" i="14"/>
  <c r="AQ14" i="14"/>
  <c r="AS14" i="14" s="1"/>
  <c r="AR6" i="14"/>
  <c r="AQ6" i="14"/>
  <c r="AQ91" i="14"/>
  <c r="AQ89" i="14"/>
  <c r="AS89" i="14" s="1"/>
  <c r="AQ83" i="14"/>
  <c r="AQ81" i="14"/>
  <c r="AQ75" i="14"/>
  <c r="AQ67" i="14"/>
  <c r="AR58" i="14"/>
  <c r="AQ49" i="14"/>
  <c r="AR92" i="14"/>
  <c r="AS92" i="14" s="1"/>
  <c r="AR42" i="14"/>
  <c r="AR34" i="14"/>
  <c r="AQ34" i="14"/>
  <c r="AR26" i="14"/>
  <c r="AS26" i="14" s="1"/>
  <c r="AQ26" i="14"/>
  <c r="AR18" i="14"/>
  <c r="AQ18" i="14"/>
  <c r="AR10" i="14"/>
  <c r="AS10" i="14" s="1"/>
  <c r="AQ10" i="14"/>
  <c r="AQ95" i="14"/>
  <c r="AS95" i="14" s="1"/>
  <c r="AQ93" i="14"/>
  <c r="AS93" i="14" s="1"/>
  <c r="AQ87" i="14"/>
  <c r="AQ85" i="14"/>
  <c r="AQ79" i="14"/>
  <c r="AS79" i="14" s="1"/>
  <c r="AQ71" i="14"/>
  <c r="AS71" i="14" s="1"/>
  <c r="AQ63" i="14"/>
  <c r="AQ57" i="14"/>
  <c r="AS57" i="14" s="1"/>
  <c r="AR50" i="14"/>
  <c r="AQ19" i="14"/>
  <c r="AS19" i="14" s="1"/>
  <c r="AQ55" i="14"/>
  <c r="AS55" i="14"/>
  <c r="AQ54" i="14"/>
  <c r="AR52" i="14"/>
  <c r="AR45" i="14"/>
  <c r="AQ35" i="14"/>
  <c r="AS35" i="14" s="1"/>
  <c r="AQ27" i="14"/>
  <c r="AS27" i="14" s="1"/>
  <c r="AQ94" i="14"/>
  <c r="AS94" i="14" s="1"/>
  <c r="AR93" i="14"/>
  <c r="AQ90" i="14"/>
  <c r="AS90" i="14" s="1"/>
  <c r="AR89" i="14"/>
  <c r="AQ86" i="14"/>
  <c r="AS86" i="14" s="1"/>
  <c r="AR85" i="14"/>
  <c r="AS85" i="14" s="1"/>
  <c r="AQ82" i="14"/>
  <c r="AR81" i="14"/>
  <c r="AS81" i="14" s="1"/>
  <c r="AQ78" i="14"/>
  <c r="AS78" i="14" s="1"/>
  <c r="AR77" i="14"/>
  <c r="AQ74" i="14"/>
  <c r="AR73" i="14"/>
  <c r="AQ70" i="14"/>
  <c r="AR69" i="14"/>
  <c r="AQ66" i="14"/>
  <c r="AR65" i="14"/>
  <c r="AS65" i="14" s="1"/>
  <c r="AQ62" i="14"/>
  <c r="AS62" i="14" s="1"/>
  <c r="AR61" i="14"/>
  <c r="AQ47" i="14"/>
  <c r="AS47" i="14"/>
  <c r="AQ46" i="14"/>
  <c r="AQ39" i="14"/>
  <c r="AS39" i="14" s="1"/>
  <c r="AQ31" i="14"/>
  <c r="AS31" i="14"/>
  <c r="AR88" i="14"/>
  <c r="AR84" i="14"/>
  <c r="AR80" i="14"/>
  <c r="AQ77" i="14"/>
  <c r="AS77" i="14"/>
  <c r="AR76" i="14"/>
  <c r="AQ73" i="14"/>
  <c r="AS73" i="14" s="1"/>
  <c r="AR72" i="14"/>
  <c r="AQ69" i="14"/>
  <c r="AR68" i="14"/>
  <c r="AQ65" i="14"/>
  <c r="AR64" i="14"/>
  <c r="AS64" i="14" s="1"/>
  <c r="AQ61" i="14"/>
  <c r="AR60" i="14"/>
  <c r="AS60" i="14" s="1"/>
  <c r="AR53" i="14"/>
  <c r="AQ15" i="14"/>
  <c r="AR57" i="14"/>
  <c r="AQ53" i="14"/>
  <c r="AS53" i="14"/>
  <c r="AR49" i="14"/>
  <c r="AQ45" i="14"/>
  <c r="AS45" i="14" s="1"/>
  <c r="AR41" i="14"/>
  <c r="AR40" i="14"/>
  <c r="AR37" i="14"/>
  <c r="AS37" i="14" s="1"/>
  <c r="AQ37" i="14"/>
  <c r="AR36" i="14"/>
  <c r="AR33" i="14"/>
  <c r="AQ33" i="14"/>
  <c r="AS33" i="14" s="1"/>
  <c r="AR32" i="14"/>
  <c r="AR29" i="14"/>
  <c r="AQ29" i="14"/>
  <c r="AR28" i="14"/>
  <c r="AR25" i="14"/>
  <c r="AQ25" i="14"/>
  <c r="AS25" i="14" s="1"/>
  <c r="AR24" i="14"/>
  <c r="AR21" i="14"/>
  <c r="AQ21" i="14"/>
  <c r="AR20" i="14"/>
  <c r="AR17" i="14"/>
  <c r="AQ17" i="14"/>
  <c r="AR16" i="14"/>
  <c r="AR13" i="14"/>
  <c r="AQ13" i="14"/>
  <c r="AR12" i="14"/>
  <c r="AS12" i="14" s="1"/>
  <c r="AR9" i="14"/>
  <c r="AQ9" i="14"/>
  <c r="AS9" i="14" s="1"/>
  <c r="AR8" i="14"/>
  <c r="AR5" i="14"/>
  <c r="AQ5" i="14"/>
  <c r="AR4" i="14"/>
  <c r="AQ23" i="14"/>
  <c r="AS23" i="14"/>
  <c r="AQ11" i="14"/>
  <c r="AS11" i="14" s="1"/>
  <c r="AQ7" i="14"/>
  <c r="AQ59" i="14"/>
  <c r="AQ58" i="14"/>
  <c r="AS58" i="14" s="1"/>
  <c r="AR56" i="14"/>
  <c r="AS56" i="14"/>
  <c r="AR54" i="14"/>
  <c r="AQ51" i="14"/>
  <c r="AS51" i="14" s="1"/>
  <c r="AQ50" i="14"/>
  <c r="AS50" i="14" s="1"/>
  <c r="AR48" i="14"/>
  <c r="AR46" i="14"/>
  <c r="AQ43" i="14"/>
  <c r="AQ42" i="14"/>
  <c r="AS42" i="14" s="1"/>
  <c r="AS59" i="14"/>
  <c r="AS87" i="14"/>
  <c r="AS6" i="14"/>
  <c r="AS61" i="14"/>
  <c r="AS17" i="14"/>
  <c r="AS54" i="14"/>
  <c r="E2" i="2"/>
  <c r="F3" i="13" s="1"/>
  <c r="E3" i="2"/>
  <c r="F4" i="13" s="1"/>
  <c r="E4" i="2"/>
  <c r="F5" i="13" s="1"/>
  <c r="E5" i="2"/>
  <c r="F6" i="13" s="1"/>
  <c r="E6" i="2"/>
  <c r="F7" i="13" s="1"/>
  <c r="E7" i="2"/>
  <c r="F8" i="13" s="1"/>
  <c r="E8" i="2"/>
  <c r="F9" i="13" s="1"/>
  <c r="E9" i="2"/>
  <c r="F10" i="13" s="1"/>
  <c r="E10" i="2"/>
  <c r="F11" i="13" s="1"/>
  <c r="E11" i="2"/>
  <c r="F12" i="13" s="1"/>
  <c r="E12" i="2"/>
  <c r="F13" i="13" s="1"/>
  <c r="E13" i="2"/>
  <c r="F14" i="13" s="1"/>
  <c r="E14" i="2"/>
  <c r="F15" i="13" s="1"/>
  <c r="E15" i="2"/>
  <c r="F16" i="13" s="1"/>
  <c r="E16" i="2"/>
  <c r="F17" i="13" s="1"/>
  <c r="E17" i="2"/>
  <c r="F18" i="13" s="1"/>
  <c r="E18" i="2"/>
  <c r="F19" i="13" s="1"/>
  <c r="E19" i="2"/>
  <c r="F20" i="13" s="1"/>
  <c r="E20" i="2"/>
  <c r="F21" i="13" s="1"/>
  <c r="E21" i="2"/>
  <c r="F22" i="13" s="1"/>
  <c r="E22" i="2"/>
  <c r="F23" i="13" s="1"/>
  <c r="E23" i="2"/>
  <c r="F24" i="13" s="1"/>
  <c r="E24" i="2"/>
  <c r="F25" i="13" s="1"/>
  <c r="E25" i="2"/>
  <c r="F26" i="13" s="1"/>
  <c r="E26" i="2"/>
  <c r="F27" i="13" s="1"/>
  <c r="E27" i="2"/>
  <c r="F28" i="13" s="1"/>
  <c r="E28" i="2"/>
  <c r="F29" i="13" s="1"/>
  <c r="E29" i="2"/>
  <c r="F30" i="13" s="1"/>
  <c r="E30" i="2"/>
  <c r="F31" i="13" s="1"/>
  <c r="E31" i="2"/>
  <c r="F32" i="13" s="1"/>
  <c r="E32" i="2"/>
  <c r="F33" i="13" s="1"/>
  <c r="E33" i="2"/>
  <c r="F34" i="13" s="1"/>
  <c r="E34" i="2"/>
  <c r="F35" i="13" s="1"/>
  <c r="E35" i="2"/>
  <c r="F36" i="13" s="1"/>
  <c r="E36" i="2"/>
  <c r="F37" i="13" s="1"/>
  <c r="E37" i="2"/>
  <c r="F38" i="13" s="1"/>
  <c r="E38" i="2"/>
  <c r="F39" i="13" s="1"/>
  <c r="E39" i="2"/>
  <c r="F40" i="13" s="1"/>
  <c r="E40" i="2"/>
  <c r="F41" i="13" s="1"/>
  <c r="E41" i="2"/>
  <c r="F42" i="13" s="1"/>
  <c r="E42" i="2"/>
  <c r="F43" i="13" s="1"/>
  <c r="E43" i="2"/>
  <c r="F44" i="13" s="1"/>
  <c r="E44" i="2"/>
  <c r="F45" i="13" s="1"/>
  <c r="E45" i="2"/>
  <c r="F46" i="13" s="1"/>
  <c r="E46" i="2"/>
  <c r="F47" i="13" s="1"/>
  <c r="E47" i="2"/>
  <c r="F48" i="13" s="1"/>
  <c r="E48" i="2"/>
  <c r="F49" i="13" s="1"/>
  <c r="E49" i="2"/>
  <c r="F50" i="13" s="1"/>
  <c r="E50" i="2"/>
  <c r="F51" i="13" s="1"/>
  <c r="E51" i="2"/>
  <c r="F52" i="13" s="1"/>
  <c r="E52" i="2"/>
  <c r="F53" i="13" s="1"/>
  <c r="E53" i="2"/>
  <c r="F54" i="13" s="1"/>
  <c r="E54" i="2"/>
  <c r="F55" i="13" s="1"/>
  <c r="E55" i="2"/>
  <c r="F56" i="13" s="1"/>
  <c r="E56" i="2"/>
  <c r="F57" i="13" s="1"/>
  <c r="E57" i="2"/>
  <c r="F58" i="13" s="1"/>
  <c r="E58" i="2"/>
  <c r="F59" i="13" s="1"/>
  <c r="E59" i="2"/>
  <c r="F60" i="13" s="1"/>
  <c r="E60" i="2"/>
  <c r="F61" i="13" s="1"/>
  <c r="E61" i="2"/>
  <c r="F62" i="13" s="1"/>
  <c r="E62" i="2"/>
  <c r="F63" i="13" s="1"/>
  <c r="E63" i="2"/>
  <c r="F64" i="13" s="1"/>
  <c r="E64" i="2"/>
  <c r="F65" i="13" s="1"/>
  <c r="E65" i="2"/>
  <c r="F66" i="13" s="1"/>
  <c r="E66" i="2"/>
  <c r="F67" i="13" s="1"/>
  <c r="E67" i="2"/>
  <c r="F68" i="13" s="1"/>
  <c r="E68" i="2"/>
  <c r="F69" i="13" s="1"/>
  <c r="E69" i="2"/>
  <c r="F70" i="13" s="1"/>
  <c r="E70" i="2"/>
  <c r="F71" i="13" s="1"/>
  <c r="E71" i="2"/>
  <c r="F72" i="13" s="1"/>
  <c r="E72" i="2"/>
  <c r="F73" i="13" s="1"/>
  <c r="E73" i="2"/>
  <c r="F74" i="13" s="1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AQ3" i="14"/>
  <c r="AQ62" i="13"/>
  <c r="AS62" i="13" s="1"/>
  <c r="AQ61" i="13"/>
  <c r="AR60" i="13"/>
  <c r="AS60" i="13" s="1"/>
  <c r="AR59" i="13"/>
  <c r="AQ59" i="13"/>
  <c r="AS59" i="13" s="1"/>
  <c r="AQ58" i="13"/>
  <c r="AQ57" i="13"/>
  <c r="AS57" i="13" s="1"/>
  <c r="AR56" i="13"/>
  <c r="AR55" i="13"/>
  <c r="AQ55" i="13"/>
  <c r="AQ54" i="13"/>
  <c r="AS54" i="13" s="1"/>
  <c r="AQ53" i="13"/>
  <c r="AR52" i="13"/>
  <c r="AR51" i="13"/>
  <c r="AQ51" i="13"/>
  <c r="AS51" i="13" s="1"/>
  <c r="AQ50" i="13"/>
  <c r="AQ49" i="13"/>
  <c r="AS49" i="13" s="1"/>
  <c r="AR48" i="13"/>
  <c r="AR47" i="13"/>
  <c r="AS47" i="13" s="1"/>
  <c r="AQ47" i="13"/>
  <c r="AQ46" i="13"/>
  <c r="AQ45" i="13"/>
  <c r="AR44" i="13"/>
  <c r="AS44" i="13" s="1"/>
  <c r="AR43" i="13"/>
  <c r="AQ43" i="13"/>
  <c r="AS43" i="13" s="1"/>
  <c r="AQ42" i="13"/>
  <c r="AQ41" i="13"/>
  <c r="AS41" i="13" s="1"/>
  <c r="AR40" i="13"/>
  <c r="AR39" i="13"/>
  <c r="AQ39" i="13"/>
  <c r="AQ38" i="13"/>
  <c r="AS38" i="13" s="1"/>
  <c r="AQ37" i="13"/>
  <c r="AR36" i="13"/>
  <c r="AS36" i="13" s="1"/>
  <c r="AR35" i="13"/>
  <c r="AQ35" i="13"/>
  <c r="AS35" i="13" s="1"/>
  <c r="AQ34" i="13"/>
  <c r="AR32" i="13"/>
  <c r="AQ31" i="13"/>
  <c r="AR28" i="13"/>
  <c r="AS28" i="13" s="1"/>
  <c r="AR27" i="13"/>
  <c r="AQ27" i="13"/>
  <c r="AS27" i="13" s="1"/>
  <c r="AQ23" i="13"/>
  <c r="AS23" i="13" s="1"/>
  <c r="AQ22" i="13"/>
  <c r="AR21" i="13"/>
  <c r="AR20" i="13"/>
  <c r="AR16" i="13"/>
  <c r="AQ16" i="13"/>
  <c r="AS16" i="13" s="1"/>
  <c r="AR15" i="13"/>
  <c r="AQ15" i="13"/>
  <c r="AR14" i="13"/>
  <c r="AQ14" i="13"/>
  <c r="AS14" i="13" s="1"/>
  <c r="AQ13" i="13"/>
  <c r="AR12" i="13"/>
  <c r="AS12" i="13" s="1"/>
  <c r="AR11" i="13"/>
  <c r="AQ11" i="13"/>
  <c r="AS11" i="13" s="1"/>
  <c r="AR10" i="13"/>
  <c r="AQ10" i="13"/>
  <c r="AS10" i="13" s="1"/>
  <c r="AR9" i="13"/>
  <c r="AQ9" i="13"/>
  <c r="AS9" i="13" s="1"/>
  <c r="AR8" i="13"/>
  <c r="AQ8" i="13"/>
  <c r="AR7" i="13"/>
  <c r="AQ7" i="13"/>
  <c r="AS7" i="13" s="1"/>
  <c r="AR6" i="13"/>
  <c r="AQ6" i="13"/>
  <c r="AS6" i="13" s="1"/>
  <c r="AQ5" i="13"/>
  <c r="AR4" i="13"/>
  <c r="AR3" i="13"/>
  <c r="AQ3" i="13"/>
  <c r="AS3" i="13" s="1"/>
  <c r="AR73" i="13"/>
  <c r="AQ73" i="13"/>
  <c r="AQ72" i="13"/>
  <c r="AQ71" i="13"/>
  <c r="AR69" i="13"/>
  <c r="AR68" i="13"/>
  <c r="AS68" i="13" s="1"/>
  <c r="AQ68" i="13"/>
  <c r="AR66" i="13"/>
  <c r="AR65" i="13"/>
  <c r="AQ64" i="13"/>
  <c r="AS64" i="13" s="1"/>
  <c r="AR62" i="13"/>
  <c r="AR61" i="13"/>
  <c r="AQ60" i="13"/>
  <c r="AR58" i="13"/>
  <c r="AS58" i="13" s="1"/>
  <c r="AR57" i="13"/>
  <c r="AQ56" i="13"/>
  <c r="AS56" i="13" s="1"/>
  <c r="AR54" i="13"/>
  <c r="AR53" i="13"/>
  <c r="AS53" i="13" s="1"/>
  <c r="AQ52" i="13"/>
  <c r="AR50" i="13"/>
  <c r="AS50" i="13" s="1"/>
  <c r="AR49" i="13"/>
  <c r="AQ48" i="13"/>
  <c r="AS48" i="13" s="1"/>
  <c r="AR46" i="13"/>
  <c r="AR45" i="13"/>
  <c r="AQ44" i="13"/>
  <c r="AR42" i="13"/>
  <c r="AS42" i="13" s="1"/>
  <c r="AR41" i="13"/>
  <c r="AQ40" i="13"/>
  <c r="AR38" i="13"/>
  <c r="AR37" i="13"/>
  <c r="AS37" i="13" s="1"/>
  <c r="AQ36" i="13"/>
  <c r="AR34" i="13"/>
  <c r="AR33" i="13"/>
  <c r="AQ32" i="13"/>
  <c r="AS32" i="13" s="1"/>
  <c r="AR29" i="13"/>
  <c r="AQ28" i="13"/>
  <c r="AR25" i="13"/>
  <c r="AR24" i="13"/>
  <c r="AS24" i="13" s="1"/>
  <c r="AQ24" i="13"/>
  <c r="AQ20" i="13"/>
  <c r="AS20" i="13" s="1"/>
  <c r="AR17" i="13"/>
  <c r="AR13" i="13"/>
  <c r="AS13" i="13" s="1"/>
  <c r="AQ12" i="13"/>
  <c r="AR5" i="13"/>
  <c r="AQ4" i="13"/>
  <c r="AS4" i="13" s="1"/>
  <c r="AS73" i="13"/>
  <c r="AR3" i="14"/>
  <c r="AS3" i="14"/>
  <c r="AQ17" i="13"/>
  <c r="AS17" i="13"/>
  <c r="AQ18" i="13"/>
  <c r="AR19" i="13"/>
  <c r="AQ21" i="13"/>
  <c r="AS21" i="13"/>
  <c r="AR23" i="13"/>
  <c r="AQ25" i="13"/>
  <c r="AS25" i="13" s="1"/>
  <c r="AQ29" i="13"/>
  <c r="AS29" i="13" s="1"/>
  <c r="AR31" i="13"/>
  <c r="AQ33" i="13"/>
  <c r="AS33" i="13" s="1"/>
  <c r="AQ19" i="13"/>
  <c r="AS34" i="13"/>
  <c r="AS46" i="13"/>
  <c r="AQ63" i="13"/>
  <c r="AR63" i="13"/>
  <c r="AR64" i="13"/>
  <c r="AQ65" i="13"/>
  <c r="AS65" i="13"/>
  <c r="AQ66" i="13"/>
  <c r="AQ67" i="13"/>
  <c r="AR67" i="13"/>
  <c r="AQ69" i="13"/>
  <c r="AS69" i="13" s="1"/>
  <c r="AQ70" i="13"/>
  <c r="AR71" i="13"/>
  <c r="AR72" i="13"/>
  <c r="AS72" i="13" s="1"/>
  <c r="AS15" i="13"/>
  <c r="AS45" i="13"/>
  <c r="AS61" i="13"/>
  <c r="AS8" i="13"/>
  <c r="AS31" i="13"/>
  <c r="AS5" i="13"/>
  <c r="AS71" i="13"/>
  <c r="AR18" i="13"/>
  <c r="AR22" i="13"/>
  <c r="AS22" i="13"/>
  <c r="AQ26" i="13"/>
  <c r="AR26" i="13"/>
  <c r="AQ30" i="13"/>
  <c r="AR30" i="13"/>
  <c r="AS30" i="13" s="1"/>
  <c r="AS40" i="13"/>
  <c r="AS52" i="13"/>
  <c r="AQ74" i="13"/>
  <c r="AR74" i="13"/>
  <c r="AR70" i="13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55" i="3"/>
  <c r="B56" i="14" s="1"/>
  <c r="C55" i="3"/>
  <c r="D56" i="14" s="1"/>
  <c r="D55" i="3"/>
  <c r="E56" i="14" s="1"/>
  <c r="F55" i="3"/>
  <c r="G55" i="3"/>
  <c r="B56" i="3"/>
  <c r="B57" i="14" s="1"/>
  <c r="C56" i="3"/>
  <c r="D57" i="14" s="1"/>
  <c r="D56" i="3"/>
  <c r="E57" i="14" s="1"/>
  <c r="F56" i="3"/>
  <c r="G56" i="3"/>
  <c r="B57" i="3"/>
  <c r="B58" i="14" s="1"/>
  <c r="C57" i="3"/>
  <c r="D58" i="14" s="1"/>
  <c r="D57" i="3"/>
  <c r="E58" i="14" s="1"/>
  <c r="F57" i="3"/>
  <c r="G57" i="3"/>
  <c r="B58" i="3"/>
  <c r="B59" i="14" s="1"/>
  <c r="C58" i="3"/>
  <c r="D59" i="14" s="1"/>
  <c r="D58" i="3"/>
  <c r="E59" i="14" s="1"/>
  <c r="F58" i="3"/>
  <c r="G58" i="3"/>
  <c r="B59" i="3"/>
  <c r="B60" i="14" s="1"/>
  <c r="C59" i="3"/>
  <c r="D60" i="14" s="1"/>
  <c r="D59" i="3"/>
  <c r="E60" i="14" s="1"/>
  <c r="F59" i="3"/>
  <c r="G59" i="3"/>
  <c r="B60" i="3"/>
  <c r="B61" i="14" s="1"/>
  <c r="C60" i="3"/>
  <c r="D61" i="14" s="1"/>
  <c r="D60" i="3"/>
  <c r="E61" i="14" s="1"/>
  <c r="F60" i="3"/>
  <c r="G60" i="3"/>
  <c r="B61" i="3"/>
  <c r="B62" i="14" s="1"/>
  <c r="C61" i="3"/>
  <c r="D62" i="14" s="1"/>
  <c r="D61" i="3"/>
  <c r="E62" i="14" s="1"/>
  <c r="F61" i="3"/>
  <c r="G61" i="3"/>
  <c r="B62" i="3"/>
  <c r="B63" i="14" s="1"/>
  <c r="C62" i="3"/>
  <c r="D63" i="14" s="1"/>
  <c r="D62" i="3"/>
  <c r="E63" i="14" s="1"/>
  <c r="F62" i="3"/>
  <c r="G62" i="3"/>
  <c r="B63" i="3"/>
  <c r="B64" i="14" s="1"/>
  <c r="C63" i="3"/>
  <c r="D64" i="14" s="1"/>
  <c r="D63" i="3"/>
  <c r="E64" i="14" s="1"/>
  <c r="F63" i="3"/>
  <c r="G63" i="3"/>
  <c r="B64" i="3"/>
  <c r="B65" i="14" s="1"/>
  <c r="C64" i="3"/>
  <c r="D65" i="14" s="1"/>
  <c r="D64" i="3"/>
  <c r="E65" i="14" s="1"/>
  <c r="F64" i="3"/>
  <c r="G64" i="3"/>
  <c r="B65" i="3"/>
  <c r="B66" i="14" s="1"/>
  <c r="C65" i="3"/>
  <c r="D66" i="14" s="1"/>
  <c r="D65" i="3"/>
  <c r="E66" i="14" s="1"/>
  <c r="F65" i="3"/>
  <c r="G65" i="3"/>
  <c r="B66" i="3"/>
  <c r="B67" i="14" s="1"/>
  <c r="C66" i="3"/>
  <c r="D67" i="14" s="1"/>
  <c r="D66" i="3"/>
  <c r="E67" i="14" s="1"/>
  <c r="F66" i="3"/>
  <c r="G66" i="3"/>
  <c r="B67" i="3"/>
  <c r="B68" i="14" s="1"/>
  <c r="C67" i="3"/>
  <c r="D68" i="14" s="1"/>
  <c r="D67" i="3"/>
  <c r="E68" i="14" s="1"/>
  <c r="F67" i="3"/>
  <c r="G67" i="3"/>
  <c r="B68" i="3"/>
  <c r="B69" i="14" s="1"/>
  <c r="C68" i="3"/>
  <c r="D69" i="14" s="1"/>
  <c r="D68" i="3"/>
  <c r="E69" i="14" s="1"/>
  <c r="F68" i="3"/>
  <c r="G68" i="3"/>
  <c r="B69" i="3"/>
  <c r="B70" i="14" s="1"/>
  <c r="C69" i="3"/>
  <c r="D70" i="14" s="1"/>
  <c r="D69" i="3"/>
  <c r="E70" i="14" s="1"/>
  <c r="F69" i="3"/>
  <c r="G69" i="3"/>
  <c r="B70" i="3"/>
  <c r="B71" i="14" s="1"/>
  <c r="C70" i="3"/>
  <c r="D71" i="14" s="1"/>
  <c r="D70" i="3"/>
  <c r="E71" i="14" s="1"/>
  <c r="F70" i="3"/>
  <c r="G70" i="3"/>
  <c r="B71" i="3"/>
  <c r="B72" i="14" s="1"/>
  <c r="C71" i="3"/>
  <c r="D72" i="14" s="1"/>
  <c r="D71" i="3"/>
  <c r="E72" i="14" s="1"/>
  <c r="F71" i="3"/>
  <c r="G71" i="3"/>
  <c r="B72" i="3"/>
  <c r="B73" i="14" s="1"/>
  <c r="C72" i="3"/>
  <c r="D73" i="14" s="1"/>
  <c r="D72" i="3"/>
  <c r="E73" i="14" s="1"/>
  <c r="F72" i="3"/>
  <c r="G72" i="3"/>
  <c r="B73" i="3"/>
  <c r="B74" i="14" s="1"/>
  <c r="C73" i="3"/>
  <c r="D74" i="14" s="1"/>
  <c r="D73" i="3"/>
  <c r="E74" i="14" s="1"/>
  <c r="F73" i="3"/>
  <c r="G73" i="3"/>
  <c r="B74" i="3"/>
  <c r="B75" i="14" s="1"/>
  <c r="C74" i="3"/>
  <c r="D75" i="14" s="1"/>
  <c r="D74" i="3"/>
  <c r="E75" i="14" s="1"/>
  <c r="F74" i="3"/>
  <c r="G74" i="3"/>
  <c r="B75" i="3"/>
  <c r="B76" i="14" s="1"/>
  <c r="C75" i="3"/>
  <c r="D76" i="14" s="1"/>
  <c r="D75" i="3"/>
  <c r="E76" i="14" s="1"/>
  <c r="F75" i="3"/>
  <c r="G75" i="3"/>
  <c r="B76" i="3"/>
  <c r="B77" i="14" s="1"/>
  <c r="C76" i="3"/>
  <c r="D77" i="14" s="1"/>
  <c r="D76" i="3"/>
  <c r="E77" i="14" s="1"/>
  <c r="F76" i="3"/>
  <c r="G76" i="3"/>
  <c r="B77" i="3"/>
  <c r="B78" i="14" s="1"/>
  <c r="C77" i="3"/>
  <c r="D78" i="14" s="1"/>
  <c r="D77" i="3"/>
  <c r="E78" i="14" s="1"/>
  <c r="F77" i="3"/>
  <c r="G77" i="3"/>
  <c r="B78" i="3"/>
  <c r="B79" i="14" s="1"/>
  <c r="C78" i="3"/>
  <c r="D79" i="14" s="1"/>
  <c r="D78" i="3"/>
  <c r="E79" i="14" s="1"/>
  <c r="F78" i="3"/>
  <c r="G78" i="3"/>
  <c r="B79" i="3"/>
  <c r="B80" i="14" s="1"/>
  <c r="C79" i="3"/>
  <c r="D80" i="14" s="1"/>
  <c r="D79" i="3"/>
  <c r="E80" i="14" s="1"/>
  <c r="F79" i="3"/>
  <c r="G79" i="3"/>
  <c r="B80" i="3"/>
  <c r="B81" i="14" s="1"/>
  <c r="C80" i="3"/>
  <c r="D81" i="14" s="1"/>
  <c r="D80" i="3"/>
  <c r="E81" i="14" s="1"/>
  <c r="F80" i="3"/>
  <c r="G80" i="3"/>
  <c r="B81" i="3"/>
  <c r="B82" i="14" s="1"/>
  <c r="C81" i="3"/>
  <c r="D82" i="14" s="1"/>
  <c r="D81" i="3"/>
  <c r="E82" i="14" s="1"/>
  <c r="F81" i="3"/>
  <c r="G81" i="3"/>
  <c r="B82" i="3"/>
  <c r="B83" i="14" s="1"/>
  <c r="C82" i="3"/>
  <c r="D83" i="14" s="1"/>
  <c r="D82" i="3"/>
  <c r="E83" i="14" s="1"/>
  <c r="F82" i="3"/>
  <c r="G82" i="3"/>
  <c r="B83" i="3"/>
  <c r="B84" i="14" s="1"/>
  <c r="C83" i="3"/>
  <c r="D84" i="14" s="1"/>
  <c r="D83" i="3"/>
  <c r="E84" i="14" s="1"/>
  <c r="F83" i="3"/>
  <c r="G83" i="3"/>
  <c r="B84" i="3"/>
  <c r="B85" i="14" s="1"/>
  <c r="C84" i="3"/>
  <c r="D85" i="14" s="1"/>
  <c r="D84" i="3"/>
  <c r="E85" i="14" s="1"/>
  <c r="F84" i="3"/>
  <c r="G84" i="3"/>
  <c r="B85" i="3"/>
  <c r="B86" i="14" s="1"/>
  <c r="C85" i="3"/>
  <c r="D86" i="14" s="1"/>
  <c r="D85" i="3"/>
  <c r="E86" i="14" s="1"/>
  <c r="F85" i="3"/>
  <c r="G85" i="3"/>
  <c r="B86" i="3"/>
  <c r="B87" i="14" s="1"/>
  <c r="C86" i="3"/>
  <c r="D87" i="14" s="1"/>
  <c r="D86" i="3"/>
  <c r="E87" i="14" s="1"/>
  <c r="F86" i="3"/>
  <c r="G86" i="3"/>
  <c r="B87" i="3"/>
  <c r="B88" i="14" s="1"/>
  <c r="C87" i="3"/>
  <c r="D88" i="14" s="1"/>
  <c r="D87" i="3"/>
  <c r="E88" i="14" s="1"/>
  <c r="F87" i="3"/>
  <c r="G87" i="3"/>
  <c r="B88" i="3"/>
  <c r="B89" i="14" s="1"/>
  <c r="C88" i="3"/>
  <c r="D89" i="14" s="1"/>
  <c r="D88" i="3"/>
  <c r="E89" i="14" s="1"/>
  <c r="F88" i="3"/>
  <c r="G88" i="3"/>
  <c r="B89" i="3"/>
  <c r="B90" i="14" s="1"/>
  <c r="C89" i="3"/>
  <c r="D90" i="14" s="1"/>
  <c r="D89" i="3"/>
  <c r="E90" i="14" s="1"/>
  <c r="F89" i="3"/>
  <c r="G89" i="3"/>
  <c r="B90" i="3"/>
  <c r="B91" i="14" s="1"/>
  <c r="C90" i="3"/>
  <c r="D91" i="14" s="1"/>
  <c r="D90" i="3"/>
  <c r="E91" i="14" s="1"/>
  <c r="F90" i="3"/>
  <c r="G90" i="3"/>
  <c r="B91" i="3"/>
  <c r="B92" i="14" s="1"/>
  <c r="C91" i="3"/>
  <c r="D92" i="14" s="1"/>
  <c r="D91" i="3"/>
  <c r="E92" i="14" s="1"/>
  <c r="F91" i="3"/>
  <c r="G91" i="3"/>
  <c r="B92" i="3"/>
  <c r="B93" i="14" s="1"/>
  <c r="C92" i="3"/>
  <c r="D93" i="14" s="1"/>
  <c r="D92" i="3"/>
  <c r="E93" i="14" s="1"/>
  <c r="F92" i="3"/>
  <c r="G92" i="3"/>
  <c r="B93" i="3"/>
  <c r="B94" i="14" s="1"/>
  <c r="C93" i="3"/>
  <c r="D94" i="14" s="1"/>
  <c r="D93" i="3"/>
  <c r="E94" i="14" s="1"/>
  <c r="F93" i="3"/>
  <c r="G93" i="3"/>
  <c r="B94" i="3"/>
  <c r="B95" i="14" s="1"/>
  <c r="C94" i="3"/>
  <c r="D95" i="14" s="1"/>
  <c r="D94" i="3"/>
  <c r="E95" i="14" s="1"/>
  <c r="F94" i="3"/>
  <c r="G94" i="3"/>
  <c r="B95" i="3"/>
  <c r="C95" i="3"/>
  <c r="D95" i="3"/>
  <c r="F95" i="3"/>
  <c r="G95" i="3"/>
  <c r="B96" i="3"/>
  <c r="C96" i="3"/>
  <c r="D96" i="3"/>
  <c r="F96" i="3"/>
  <c r="G96" i="3"/>
  <c r="B97" i="3"/>
  <c r="C97" i="3"/>
  <c r="D97" i="3"/>
  <c r="F97" i="3"/>
  <c r="G97" i="3"/>
  <c r="B98" i="3"/>
  <c r="C98" i="3"/>
  <c r="D98" i="3"/>
  <c r="F98" i="3"/>
  <c r="G98" i="3"/>
  <c r="B99" i="3"/>
  <c r="C99" i="3"/>
  <c r="D99" i="3"/>
  <c r="F99" i="3"/>
  <c r="G99" i="3"/>
  <c r="B100" i="3"/>
  <c r="C100" i="3"/>
  <c r="D100" i="3"/>
  <c r="F100" i="3"/>
  <c r="G100" i="3"/>
  <c r="B101" i="3"/>
  <c r="C101" i="3"/>
  <c r="D101" i="3"/>
  <c r="F101" i="3"/>
  <c r="G101" i="3"/>
  <c r="B102" i="3"/>
  <c r="C102" i="3"/>
  <c r="D102" i="3"/>
  <c r="F102" i="3"/>
  <c r="G102" i="3"/>
  <c r="B103" i="3"/>
  <c r="C103" i="3"/>
  <c r="D103" i="3"/>
  <c r="F103" i="3"/>
  <c r="G103" i="3"/>
  <c r="B104" i="3"/>
  <c r="C104" i="3"/>
  <c r="D104" i="3"/>
  <c r="F104" i="3"/>
  <c r="G104" i="3"/>
  <c r="B105" i="3"/>
  <c r="C105" i="3"/>
  <c r="D105" i="3"/>
  <c r="F105" i="3"/>
  <c r="G105" i="3"/>
  <c r="B106" i="3"/>
  <c r="C106" i="3"/>
  <c r="D106" i="3"/>
  <c r="F106" i="3"/>
  <c r="G106" i="3"/>
  <c r="B107" i="3"/>
  <c r="C107" i="3"/>
  <c r="D107" i="3"/>
  <c r="F107" i="3"/>
  <c r="G107" i="3"/>
  <c r="B108" i="3"/>
  <c r="C108" i="3"/>
  <c r="D108" i="3"/>
  <c r="F108" i="3"/>
  <c r="G108" i="3"/>
  <c r="B109" i="3"/>
  <c r="C109" i="3"/>
  <c r="D109" i="3"/>
  <c r="F109" i="3"/>
  <c r="G109" i="3"/>
  <c r="B110" i="3"/>
  <c r="C110" i="3"/>
  <c r="D110" i="3"/>
  <c r="F110" i="3"/>
  <c r="G110" i="3"/>
  <c r="B111" i="3"/>
  <c r="C111" i="3"/>
  <c r="D111" i="3"/>
  <c r="F111" i="3"/>
  <c r="G111" i="3"/>
  <c r="B112" i="3"/>
  <c r="C112" i="3"/>
  <c r="D112" i="3"/>
  <c r="F112" i="3"/>
  <c r="G112" i="3"/>
  <c r="B113" i="3"/>
  <c r="C113" i="3"/>
  <c r="D113" i="3"/>
  <c r="F113" i="3"/>
  <c r="G113" i="3"/>
  <c r="B114" i="3"/>
  <c r="C114" i="3"/>
  <c r="D114" i="3"/>
  <c r="F114" i="3"/>
  <c r="G114" i="3"/>
  <c r="B115" i="3"/>
  <c r="C115" i="3"/>
  <c r="D115" i="3"/>
  <c r="F115" i="3"/>
  <c r="G115" i="3"/>
  <c r="B116" i="3"/>
  <c r="C116" i="3"/>
  <c r="D116" i="3"/>
  <c r="F116" i="3"/>
  <c r="G116" i="3"/>
  <c r="B117" i="3"/>
  <c r="C117" i="3"/>
  <c r="D117" i="3"/>
  <c r="F117" i="3"/>
  <c r="G117" i="3"/>
  <c r="B118" i="3"/>
  <c r="C118" i="3"/>
  <c r="D118" i="3"/>
  <c r="F118" i="3"/>
  <c r="G118" i="3"/>
  <c r="B119" i="3"/>
  <c r="C119" i="3"/>
  <c r="D119" i="3"/>
  <c r="F119" i="3"/>
  <c r="G119" i="3"/>
  <c r="B120" i="3"/>
  <c r="C120" i="3"/>
  <c r="D120" i="3"/>
  <c r="F120" i="3"/>
  <c r="G120" i="3"/>
  <c r="B121" i="3"/>
  <c r="C121" i="3"/>
  <c r="D121" i="3"/>
  <c r="F121" i="3"/>
  <c r="G121" i="3"/>
  <c r="B122" i="3"/>
  <c r="C122" i="3"/>
  <c r="D122" i="3"/>
  <c r="F122" i="3"/>
  <c r="G122" i="3"/>
  <c r="B123" i="3"/>
  <c r="C123" i="3"/>
  <c r="D123" i="3"/>
  <c r="F123" i="3"/>
  <c r="G123" i="3"/>
  <c r="B124" i="3"/>
  <c r="C124" i="3"/>
  <c r="D124" i="3"/>
  <c r="F124" i="3"/>
  <c r="G124" i="3"/>
  <c r="B125" i="3"/>
  <c r="C125" i="3"/>
  <c r="D125" i="3"/>
  <c r="F125" i="3"/>
  <c r="G125" i="3"/>
  <c r="B126" i="3"/>
  <c r="C126" i="3"/>
  <c r="D126" i="3"/>
  <c r="F126" i="3"/>
  <c r="G126" i="3"/>
  <c r="B127" i="3"/>
  <c r="C127" i="3"/>
  <c r="D127" i="3"/>
  <c r="F127" i="3"/>
  <c r="G127" i="3"/>
  <c r="B128" i="3"/>
  <c r="C128" i="3"/>
  <c r="D128" i="3"/>
  <c r="F128" i="3"/>
  <c r="G128" i="3"/>
  <c r="B129" i="3"/>
  <c r="C129" i="3"/>
  <c r="D129" i="3"/>
  <c r="F129" i="3"/>
  <c r="G129" i="3"/>
  <c r="B130" i="3"/>
  <c r="C130" i="3"/>
  <c r="D130" i="3"/>
  <c r="F130" i="3"/>
  <c r="G130" i="3"/>
  <c r="B131" i="3"/>
  <c r="C131" i="3"/>
  <c r="D131" i="3"/>
  <c r="F131" i="3"/>
  <c r="G131" i="3"/>
  <c r="B132" i="3"/>
  <c r="C132" i="3"/>
  <c r="D132" i="3"/>
  <c r="F132" i="3"/>
  <c r="G132" i="3"/>
  <c r="B133" i="3"/>
  <c r="C133" i="3"/>
  <c r="D133" i="3"/>
  <c r="F133" i="3"/>
  <c r="G133" i="3"/>
  <c r="B134" i="3"/>
  <c r="C134" i="3"/>
  <c r="D134" i="3"/>
  <c r="F134" i="3"/>
  <c r="G134" i="3"/>
  <c r="B135" i="3"/>
  <c r="C135" i="3"/>
  <c r="D135" i="3"/>
  <c r="F135" i="3"/>
  <c r="G135" i="3"/>
  <c r="B136" i="3"/>
  <c r="C136" i="3"/>
  <c r="D136" i="3"/>
  <c r="F136" i="3"/>
  <c r="G136" i="3"/>
  <c r="B137" i="3"/>
  <c r="C137" i="3"/>
  <c r="D137" i="3"/>
  <c r="F137" i="3"/>
  <c r="G137" i="3"/>
  <c r="B138" i="3"/>
  <c r="C138" i="3"/>
  <c r="D138" i="3"/>
  <c r="F138" i="3"/>
  <c r="G138" i="3"/>
  <c r="B139" i="3"/>
  <c r="C139" i="3"/>
  <c r="D139" i="3"/>
  <c r="F139" i="3"/>
  <c r="G139" i="3"/>
  <c r="B140" i="3"/>
  <c r="C140" i="3"/>
  <c r="D140" i="3"/>
  <c r="F140" i="3"/>
  <c r="G140" i="3"/>
  <c r="B141" i="3"/>
  <c r="C141" i="3"/>
  <c r="D141" i="3"/>
  <c r="F141" i="3"/>
  <c r="G141" i="3"/>
  <c r="B142" i="3"/>
  <c r="C142" i="3"/>
  <c r="D142" i="3"/>
  <c r="F142" i="3"/>
  <c r="G142" i="3"/>
  <c r="B143" i="3"/>
  <c r="C143" i="3"/>
  <c r="D143" i="3"/>
  <c r="F143" i="3"/>
  <c r="G143" i="3"/>
  <c r="B144" i="3"/>
  <c r="C144" i="3"/>
  <c r="D144" i="3"/>
  <c r="F144" i="3"/>
  <c r="G144" i="3"/>
  <c r="B145" i="3"/>
  <c r="C145" i="3"/>
  <c r="D145" i="3"/>
  <c r="F145" i="3"/>
  <c r="G145" i="3"/>
  <c r="B146" i="3"/>
  <c r="C146" i="3"/>
  <c r="D146" i="3"/>
  <c r="F146" i="3"/>
  <c r="G146" i="3"/>
  <c r="B147" i="3"/>
  <c r="C147" i="3"/>
  <c r="D147" i="3"/>
  <c r="F147" i="3"/>
  <c r="G147" i="3"/>
  <c r="B148" i="3"/>
  <c r="C148" i="3"/>
  <c r="D148" i="3"/>
  <c r="F148" i="3"/>
  <c r="G148" i="3"/>
  <c r="B149" i="3"/>
  <c r="C149" i="3"/>
  <c r="D149" i="3"/>
  <c r="F149" i="3"/>
  <c r="G149" i="3"/>
  <c r="B150" i="3"/>
  <c r="C150" i="3"/>
  <c r="D150" i="3"/>
  <c r="F150" i="3"/>
  <c r="G150" i="3"/>
  <c r="B81" i="2"/>
  <c r="C81" i="2"/>
  <c r="D81" i="2"/>
  <c r="F81" i="2"/>
  <c r="G81" i="2"/>
  <c r="B82" i="2"/>
  <c r="C82" i="2"/>
  <c r="D82" i="2"/>
  <c r="F82" i="2"/>
  <c r="G82" i="2"/>
  <c r="B83" i="2"/>
  <c r="C83" i="2"/>
  <c r="D83" i="2"/>
  <c r="F83" i="2"/>
  <c r="G83" i="2"/>
  <c r="B84" i="2"/>
  <c r="C84" i="2"/>
  <c r="D84" i="2"/>
  <c r="F84" i="2"/>
  <c r="G84" i="2"/>
  <c r="B85" i="2"/>
  <c r="C85" i="2"/>
  <c r="D85" i="2"/>
  <c r="F85" i="2"/>
  <c r="G85" i="2"/>
  <c r="B86" i="2"/>
  <c r="C86" i="2"/>
  <c r="D86" i="2"/>
  <c r="F86" i="2"/>
  <c r="G86" i="2"/>
  <c r="B87" i="2"/>
  <c r="C87" i="2"/>
  <c r="D87" i="2"/>
  <c r="F87" i="2"/>
  <c r="G87" i="2"/>
  <c r="B88" i="2"/>
  <c r="C88" i="2"/>
  <c r="D88" i="2"/>
  <c r="F88" i="2"/>
  <c r="G88" i="2"/>
  <c r="B89" i="2"/>
  <c r="C89" i="2"/>
  <c r="D89" i="2"/>
  <c r="F89" i="2"/>
  <c r="G89" i="2"/>
  <c r="B90" i="2"/>
  <c r="C90" i="2"/>
  <c r="D90" i="2"/>
  <c r="F90" i="2"/>
  <c r="G90" i="2"/>
  <c r="B91" i="2"/>
  <c r="C91" i="2"/>
  <c r="D91" i="2"/>
  <c r="F91" i="2"/>
  <c r="G91" i="2"/>
  <c r="B92" i="2"/>
  <c r="C92" i="2"/>
  <c r="D92" i="2"/>
  <c r="F92" i="2"/>
  <c r="G92" i="2"/>
  <c r="B93" i="2"/>
  <c r="C93" i="2"/>
  <c r="D93" i="2"/>
  <c r="F93" i="2"/>
  <c r="G93" i="2"/>
  <c r="B94" i="2"/>
  <c r="C94" i="2"/>
  <c r="D94" i="2"/>
  <c r="F94" i="2"/>
  <c r="G94" i="2"/>
  <c r="B95" i="2"/>
  <c r="C95" i="2"/>
  <c r="D95" i="2"/>
  <c r="F95" i="2"/>
  <c r="G95" i="2"/>
  <c r="B96" i="2"/>
  <c r="C96" i="2"/>
  <c r="D96" i="2"/>
  <c r="F96" i="2"/>
  <c r="G96" i="2"/>
  <c r="B97" i="2"/>
  <c r="C97" i="2"/>
  <c r="D97" i="2"/>
  <c r="F97" i="2"/>
  <c r="G97" i="2"/>
  <c r="B98" i="2"/>
  <c r="C98" i="2"/>
  <c r="D98" i="2"/>
  <c r="F98" i="2"/>
  <c r="G98" i="2"/>
  <c r="B99" i="2"/>
  <c r="C99" i="2"/>
  <c r="D99" i="2"/>
  <c r="F99" i="2"/>
  <c r="G99" i="2"/>
  <c r="B100" i="2"/>
  <c r="C100" i="2"/>
  <c r="D100" i="2"/>
  <c r="F100" i="2"/>
  <c r="G100" i="2"/>
  <c r="B101" i="2"/>
  <c r="C101" i="2"/>
  <c r="D101" i="2"/>
  <c r="F101" i="2"/>
  <c r="G101" i="2"/>
  <c r="B102" i="2"/>
  <c r="C102" i="2"/>
  <c r="D102" i="2"/>
  <c r="F102" i="2"/>
  <c r="G102" i="2"/>
  <c r="B103" i="2"/>
  <c r="C103" i="2"/>
  <c r="D103" i="2"/>
  <c r="F103" i="2"/>
  <c r="G103" i="2"/>
  <c r="B104" i="2"/>
  <c r="C104" i="2"/>
  <c r="D104" i="2"/>
  <c r="F104" i="2"/>
  <c r="G104" i="2"/>
  <c r="B105" i="2"/>
  <c r="C105" i="2"/>
  <c r="D105" i="2"/>
  <c r="F105" i="2"/>
  <c r="G105" i="2"/>
  <c r="B106" i="2"/>
  <c r="C106" i="2"/>
  <c r="D106" i="2"/>
  <c r="F106" i="2"/>
  <c r="G106" i="2"/>
  <c r="B107" i="2"/>
  <c r="C107" i="2"/>
  <c r="D107" i="2"/>
  <c r="F107" i="2"/>
  <c r="G107" i="2"/>
  <c r="B108" i="2"/>
  <c r="C108" i="2"/>
  <c r="D108" i="2"/>
  <c r="F108" i="2"/>
  <c r="G108" i="2"/>
  <c r="B109" i="2"/>
  <c r="C109" i="2"/>
  <c r="D109" i="2"/>
  <c r="F109" i="2"/>
  <c r="G109" i="2"/>
  <c r="B110" i="2"/>
  <c r="C110" i="2"/>
  <c r="D110" i="2"/>
  <c r="F110" i="2"/>
  <c r="G110" i="2"/>
  <c r="B111" i="2"/>
  <c r="C111" i="2"/>
  <c r="D111" i="2"/>
  <c r="F111" i="2"/>
  <c r="G111" i="2"/>
  <c r="B112" i="2"/>
  <c r="C112" i="2"/>
  <c r="D112" i="2"/>
  <c r="F112" i="2"/>
  <c r="G112" i="2"/>
  <c r="B113" i="2"/>
  <c r="C113" i="2"/>
  <c r="D113" i="2"/>
  <c r="F113" i="2"/>
  <c r="G113" i="2"/>
  <c r="B114" i="2"/>
  <c r="C114" i="2"/>
  <c r="D114" i="2"/>
  <c r="F114" i="2"/>
  <c r="G114" i="2"/>
  <c r="B115" i="2"/>
  <c r="C115" i="2"/>
  <c r="D115" i="2"/>
  <c r="F115" i="2"/>
  <c r="G115" i="2"/>
  <c r="B116" i="2"/>
  <c r="C116" i="2"/>
  <c r="D116" i="2"/>
  <c r="F116" i="2"/>
  <c r="G116" i="2"/>
  <c r="B117" i="2"/>
  <c r="C117" i="2"/>
  <c r="D117" i="2"/>
  <c r="F117" i="2"/>
  <c r="G117" i="2"/>
  <c r="B118" i="2"/>
  <c r="C118" i="2"/>
  <c r="D118" i="2"/>
  <c r="F118" i="2"/>
  <c r="G118" i="2"/>
  <c r="B119" i="2"/>
  <c r="C119" i="2"/>
  <c r="D119" i="2"/>
  <c r="F119" i="2"/>
  <c r="G119" i="2"/>
  <c r="B120" i="2"/>
  <c r="C120" i="2"/>
  <c r="D120" i="2"/>
  <c r="F120" i="2"/>
  <c r="G120" i="2"/>
  <c r="B121" i="2"/>
  <c r="C121" i="2"/>
  <c r="D121" i="2"/>
  <c r="F121" i="2"/>
  <c r="G121" i="2"/>
  <c r="B122" i="2"/>
  <c r="C122" i="2"/>
  <c r="D122" i="2"/>
  <c r="F122" i="2"/>
  <c r="G122" i="2"/>
  <c r="B123" i="2"/>
  <c r="C123" i="2"/>
  <c r="D123" i="2"/>
  <c r="F123" i="2"/>
  <c r="G123" i="2"/>
  <c r="B124" i="2"/>
  <c r="C124" i="2"/>
  <c r="D124" i="2"/>
  <c r="F124" i="2"/>
  <c r="G124" i="2"/>
  <c r="B125" i="2"/>
  <c r="C125" i="2"/>
  <c r="D125" i="2"/>
  <c r="F125" i="2"/>
  <c r="G125" i="2"/>
  <c r="B126" i="2"/>
  <c r="C126" i="2"/>
  <c r="D126" i="2"/>
  <c r="F126" i="2"/>
  <c r="G126" i="2"/>
  <c r="B127" i="2"/>
  <c r="C127" i="2"/>
  <c r="D127" i="2"/>
  <c r="F127" i="2"/>
  <c r="G127" i="2"/>
  <c r="B128" i="2"/>
  <c r="C128" i="2"/>
  <c r="D128" i="2"/>
  <c r="F128" i="2"/>
  <c r="G128" i="2"/>
  <c r="B129" i="2"/>
  <c r="C129" i="2"/>
  <c r="D129" i="2"/>
  <c r="F129" i="2"/>
  <c r="G129" i="2"/>
  <c r="B130" i="2"/>
  <c r="C130" i="2"/>
  <c r="D130" i="2"/>
  <c r="F130" i="2"/>
  <c r="G130" i="2"/>
  <c r="B131" i="2"/>
  <c r="C131" i="2"/>
  <c r="D131" i="2"/>
  <c r="F131" i="2"/>
  <c r="G131" i="2"/>
  <c r="B132" i="2"/>
  <c r="C132" i="2"/>
  <c r="D132" i="2"/>
  <c r="F132" i="2"/>
  <c r="G132" i="2"/>
  <c r="B133" i="2"/>
  <c r="C133" i="2"/>
  <c r="D133" i="2"/>
  <c r="F133" i="2"/>
  <c r="G133" i="2"/>
  <c r="B134" i="2"/>
  <c r="C134" i="2"/>
  <c r="D134" i="2"/>
  <c r="F134" i="2"/>
  <c r="G134" i="2"/>
  <c r="B135" i="2"/>
  <c r="C135" i="2"/>
  <c r="D135" i="2"/>
  <c r="F135" i="2"/>
  <c r="G135" i="2"/>
  <c r="B136" i="2"/>
  <c r="C136" i="2"/>
  <c r="D136" i="2"/>
  <c r="F136" i="2"/>
  <c r="G136" i="2"/>
  <c r="B137" i="2"/>
  <c r="C137" i="2"/>
  <c r="D137" i="2"/>
  <c r="F137" i="2"/>
  <c r="G137" i="2"/>
  <c r="B138" i="2"/>
  <c r="C138" i="2"/>
  <c r="D138" i="2"/>
  <c r="F138" i="2"/>
  <c r="G138" i="2"/>
  <c r="B139" i="2"/>
  <c r="C139" i="2"/>
  <c r="D139" i="2"/>
  <c r="F139" i="2"/>
  <c r="G139" i="2"/>
  <c r="B140" i="2"/>
  <c r="C140" i="2"/>
  <c r="D140" i="2"/>
  <c r="F140" i="2"/>
  <c r="G140" i="2"/>
  <c r="B141" i="2"/>
  <c r="C141" i="2"/>
  <c r="D141" i="2"/>
  <c r="F141" i="2"/>
  <c r="G141" i="2"/>
  <c r="B142" i="2"/>
  <c r="C142" i="2"/>
  <c r="D142" i="2"/>
  <c r="F142" i="2"/>
  <c r="G142" i="2"/>
  <c r="B143" i="2"/>
  <c r="C143" i="2"/>
  <c r="D143" i="2"/>
  <c r="F143" i="2"/>
  <c r="G143" i="2"/>
  <c r="B144" i="2"/>
  <c r="C144" i="2"/>
  <c r="D144" i="2"/>
  <c r="F144" i="2"/>
  <c r="G144" i="2"/>
  <c r="B145" i="2"/>
  <c r="C145" i="2"/>
  <c r="D145" i="2"/>
  <c r="F145" i="2"/>
  <c r="G145" i="2"/>
  <c r="B146" i="2"/>
  <c r="C146" i="2"/>
  <c r="D146" i="2"/>
  <c r="F146" i="2"/>
  <c r="G146" i="2"/>
  <c r="B147" i="2"/>
  <c r="C147" i="2"/>
  <c r="D147" i="2"/>
  <c r="F147" i="2"/>
  <c r="G147" i="2"/>
  <c r="B148" i="2"/>
  <c r="C148" i="2"/>
  <c r="D148" i="2"/>
  <c r="F148" i="2"/>
  <c r="G148" i="2"/>
  <c r="B149" i="2"/>
  <c r="C149" i="2"/>
  <c r="D149" i="2"/>
  <c r="F149" i="2"/>
  <c r="G149" i="2"/>
  <c r="B150" i="2"/>
  <c r="C150" i="2"/>
  <c r="D150" i="2"/>
  <c r="F150" i="2"/>
  <c r="G150" i="2"/>
  <c r="AS63" i="13"/>
  <c r="AS19" i="13"/>
  <c r="AS67" i="13"/>
  <c r="AS70" i="13"/>
  <c r="AS18" i="13"/>
  <c r="AS74" i="13"/>
  <c r="AS26" i="13"/>
  <c r="AC3" i="1"/>
  <c r="AC4" i="1"/>
  <c r="AC5" i="1"/>
  <c r="AC6" i="1"/>
  <c r="AC7" i="1"/>
  <c r="AC8" i="1"/>
  <c r="AC9" i="1"/>
  <c r="AC10" i="1"/>
  <c r="AC12" i="1"/>
  <c r="AC13" i="1"/>
  <c r="AC14" i="1"/>
  <c r="AC15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8" i="1"/>
  <c r="AC49" i="1"/>
  <c r="AC50" i="1"/>
  <c r="AC51" i="1"/>
  <c r="AC55" i="1"/>
  <c r="AC56" i="1"/>
  <c r="B70" i="4"/>
  <c r="B71" i="15" s="1"/>
  <c r="B71" i="4"/>
  <c r="B72" i="15" s="1"/>
  <c r="B72" i="4"/>
  <c r="B73" i="15" s="1"/>
  <c r="B73" i="4"/>
  <c r="B74" i="15" s="1"/>
  <c r="B74" i="4"/>
  <c r="C70" i="4"/>
  <c r="D71" i="15" s="1"/>
  <c r="C71" i="4"/>
  <c r="D72" i="15" s="1"/>
  <c r="C72" i="4"/>
  <c r="D73" i="15" s="1"/>
  <c r="C73" i="4"/>
  <c r="D74" i="15" s="1"/>
  <c r="C74" i="4"/>
  <c r="D70" i="4"/>
  <c r="E71" i="15" s="1"/>
  <c r="D71" i="4"/>
  <c r="E72" i="15" s="1"/>
  <c r="D72" i="4"/>
  <c r="E73" i="15" s="1"/>
  <c r="D73" i="4"/>
  <c r="E74" i="15" s="1"/>
  <c r="D74" i="4"/>
  <c r="F70" i="4"/>
  <c r="F71" i="4"/>
  <c r="F72" i="4"/>
  <c r="F73" i="4"/>
  <c r="F74" i="4"/>
  <c r="G70" i="4"/>
  <c r="G71" i="4"/>
  <c r="G72" i="4"/>
  <c r="G73" i="4"/>
  <c r="G74" i="4"/>
  <c r="B65" i="4"/>
  <c r="B66" i="15" s="1"/>
  <c r="B66" i="4"/>
  <c r="B67" i="15" s="1"/>
  <c r="B67" i="4"/>
  <c r="B68" i="15" s="1"/>
  <c r="B68" i="4"/>
  <c r="B69" i="15" s="1"/>
  <c r="B69" i="4"/>
  <c r="B70" i="15" s="1"/>
  <c r="C65" i="4"/>
  <c r="D66" i="15" s="1"/>
  <c r="C66" i="4"/>
  <c r="D67" i="15" s="1"/>
  <c r="C67" i="4"/>
  <c r="D68" i="15" s="1"/>
  <c r="C68" i="4"/>
  <c r="D69" i="15" s="1"/>
  <c r="C69" i="4"/>
  <c r="D70" i="15" s="1"/>
  <c r="D65" i="4"/>
  <c r="E66" i="15" s="1"/>
  <c r="D66" i="4"/>
  <c r="E67" i="15" s="1"/>
  <c r="D67" i="4"/>
  <c r="E68" i="15" s="1"/>
  <c r="D68" i="4"/>
  <c r="E69" i="15" s="1"/>
  <c r="D69" i="4"/>
  <c r="E70" i="15" s="1"/>
  <c r="F65" i="4"/>
  <c r="F66" i="4"/>
  <c r="F67" i="4"/>
  <c r="F68" i="4"/>
  <c r="F69" i="4"/>
  <c r="G65" i="4"/>
  <c r="G66" i="4"/>
  <c r="G67" i="4"/>
  <c r="G68" i="4"/>
  <c r="G69" i="4"/>
  <c r="B54" i="4"/>
  <c r="B55" i="15" s="1"/>
  <c r="B55" i="4"/>
  <c r="B56" i="15" s="1"/>
  <c r="B56" i="4"/>
  <c r="B57" i="15" s="1"/>
  <c r="B57" i="4"/>
  <c r="B58" i="15" s="1"/>
  <c r="B58" i="4"/>
  <c r="B59" i="15" s="1"/>
  <c r="B59" i="4"/>
  <c r="B60" i="15" s="1"/>
  <c r="B60" i="4"/>
  <c r="B61" i="15" s="1"/>
  <c r="B61" i="4"/>
  <c r="B62" i="15" s="1"/>
  <c r="B62" i="4"/>
  <c r="B63" i="15" s="1"/>
  <c r="B63" i="4"/>
  <c r="B64" i="15" s="1"/>
  <c r="B64" i="4"/>
  <c r="B65" i="15" s="1"/>
  <c r="C54" i="4"/>
  <c r="D55" i="15" s="1"/>
  <c r="C55" i="4"/>
  <c r="D56" i="15" s="1"/>
  <c r="C56" i="4"/>
  <c r="D57" i="15" s="1"/>
  <c r="C57" i="4"/>
  <c r="D58" i="15" s="1"/>
  <c r="C58" i="4"/>
  <c r="D59" i="15" s="1"/>
  <c r="C59" i="4"/>
  <c r="D60" i="15" s="1"/>
  <c r="C60" i="4"/>
  <c r="D61" i="15" s="1"/>
  <c r="C61" i="4"/>
  <c r="D62" i="15" s="1"/>
  <c r="C62" i="4"/>
  <c r="D63" i="15" s="1"/>
  <c r="C63" i="4"/>
  <c r="D64" i="15" s="1"/>
  <c r="C64" i="4"/>
  <c r="D65" i="15" s="1"/>
  <c r="D54" i="4"/>
  <c r="E55" i="15" s="1"/>
  <c r="D55" i="4"/>
  <c r="E56" i="15" s="1"/>
  <c r="D56" i="4"/>
  <c r="E57" i="15" s="1"/>
  <c r="D57" i="4"/>
  <c r="E58" i="15" s="1"/>
  <c r="D58" i="4"/>
  <c r="E59" i="15" s="1"/>
  <c r="D59" i="4"/>
  <c r="E60" i="15" s="1"/>
  <c r="D60" i="4"/>
  <c r="E61" i="15" s="1"/>
  <c r="D61" i="4"/>
  <c r="E62" i="15" s="1"/>
  <c r="D62" i="4"/>
  <c r="E63" i="15" s="1"/>
  <c r="D63" i="4"/>
  <c r="E64" i="15" s="1"/>
  <c r="D64" i="4"/>
  <c r="E65" i="15" s="1"/>
  <c r="F54" i="4"/>
  <c r="F55" i="4"/>
  <c r="F56" i="4"/>
  <c r="F57" i="4"/>
  <c r="F58" i="4"/>
  <c r="F59" i="4"/>
  <c r="F60" i="4"/>
  <c r="F61" i="4"/>
  <c r="F62" i="4"/>
  <c r="F63" i="4"/>
  <c r="F64" i="4"/>
  <c r="G54" i="4"/>
  <c r="G55" i="4"/>
  <c r="G56" i="4"/>
  <c r="G57" i="4"/>
  <c r="G58" i="4"/>
  <c r="G59" i="4"/>
  <c r="G60" i="4"/>
  <c r="G61" i="4"/>
  <c r="G62" i="4"/>
  <c r="G63" i="4"/>
  <c r="G64" i="4"/>
  <c r="B53" i="4"/>
  <c r="B54" i="15" s="1"/>
  <c r="C53" i="4"/>
  <c r="D54" i="15" s="1"/>
  <c r="D53" i="4"/>
  <c r="E54" i="15" s="1"/>
  <c r="F53" i="4"/>
  <c r="G53" i="4"/>
  <c r="B52" i="4"/>
  <c r="B53" i="15" s="1"/>
  <c r="C52" i="4"/>
  <c r="D53" i="15" s="1"/>
  <c r="D52" i="4"/>
  <c r="E53" i="15" s="1"/>
  <c r="F52" i="4"/>
  <c r="G52" i="4"/>
  <c r="B51" i="4"/>
  <c r="B52" i="15" s="1"/>
  <c r="C51" i="4"/>
  <c r="D52" i="15" s="1"/>
  <c r="D51" i="4"/>
  <c r="E52" i="15" s="1"/>
  <c r="F51" i="4"/>
  <c r="G51" i="4"/>
  <c r="B50" i="4"/>
  <c r="B51" i="15" s="1"/>
  <c r="C50" i="4"/>
  <c r="D51" i="15" s="1"/>
  <c r="D50" i="4"/>
  <c r="E51" i="15" s="1"/>
  <c r="F50" i="4"/>
  <c r="G50" i="4"/>
  <c r="B49" i="4"/>
  <c r="B50" i="15" s="1"/>
  <c r="C49" i="4"/>
  <c r="D50" i="15" s="1"/>
  <c r="D49" i="4"/>
  <c r="E50" i="15" s="1"/>
  <c r="F49" i="4"/>
  <c r="G49" i="4"/>
  <c r="B48" i="4"/>
  <c r="B49" i="15" s="1"/>
  <c r="C48" i="4"/>
  <c r="D49" i="15" s="1"/>
  <c r="D48" i="4"/>
  <c r="E49" i="15" s="1"/>
  <c r="F48" i="4"/>
  <c r="G48" i="4"/>
  <c r="B47" i="4"/>
  <c r="B48" i="15" s="1"/>
  <c r="C47" i="4"/>
  <c r="D48" i="15" s="1"/>
  <c r="D47" i="4"/>
  <c r="E48" i="15" s="1"/>
  <c r="F47" i="4"/>
  <c r="G47" i="4"/>
  <c r="B46" i="4"/>
  <c r="B47" i="15" s="1"/>
  <c r="C46" i="4"/>
  <c r="D47" i="15" s="1"/>
  <c r="D46" i="4"/>
  <c r="E47" i="15" s="1"/>
  <c r="F46" i="4"/>
  <c r="G46" i="4"/>
  <c r="B45" i="4"/>
  <c r="B46" i="15" s="1"/>
  <c r="C45" i="4"/>
  <c r="D46" i="15" s="1"/>
  <c r="D45" i="4"/>
  <c r="E46" i="15" s="1"/>
  <c r="F45" i="4"/>
  <c r="G45" i="4"/>
  <c r="B44" i="4"/>
  <c r="B45" i="15" s="1"/>
  <c r="C44" i="4"/>
  <c r="D45" i="15" s="1"/>
  <c r="D44" i="4"/>
  <c r="E45" i="15" s="1"/>
  <c r="F44" i="4"/>
  <c r="G44" i="4"/>
  <c r="B43" i="4"/>
  <c r="B44" i="15" s="1"/>
  <c r="C43" i="4"/>
  <c r="D44" i="15" s="1"/>
  <c r="D43" i="4"/>
  <c r="E44" i="15" s="1"/>
  <c r="F43" i="4"/>
  <c r="G43" i="4"/>
  <c r="B39" i="4"/>
  <c r="B40" i="15" s="1"/>
  <c r="B40" i="4"/>
  <c r="B41" i="15" s="1"/>
  <c r="B41" i="4"/>
  <c r="B42" i="15" s="1"/>
  <c r="B42" i="4"/>
  <c r="B43" i="15" s="1"/>
  <c r="C39" i="4"/>
  <c r="D40" i="15" s="1"/>
  <c r="C40" i="4"/>
  <c r="D41" i="15" s="1"/>
  <c r="C41" i="4"/>
  <c r="D42" i="15" s="1"/>
  <c r="C42" i="4"/>
  <c r="D43" i="15" s="1"/>
  <c r="D39" i="4"/>
  <c r="E40" i="15" s="1"/>
  <c r="D40" i="4"/>
  <c r="E41" i="15" s="1"/>
  <c r="D41" i="4"/>
  <c r="E42" i="15" s="1"/>
  <c r="D42" i="4"/>
  <c r="E43" i="15" s="1"/>
  <c r="F39" i="4"/>
  <c r="F40" i="4"/>
  <c r="F41" i="4"/>
  <c r="F42" i="4"/>
  <c r="G39" i="4"/>
  <c r="G40" i="4"/>
  <c r="G41" i="4"/>
  <c r="G42" i="4"/>
  <c r="B38" i="4"/>
  <c r="B39" i="15" s="1"/>
  <c r="C38" i="4"/>
  <c r="D39" i="15" s="1"/>
  <c r="D38" i="4"/>
  <c r="E39" i="15" s="1"/>
  <c r="F38" i="4"/>
  <c r="G38" i="4"/>
  <c r="B37" i="4"/>
  <c r="B38" i="15" s="1"/>
  <c r="C37" i="4"/>
  <c r="D38" i="15" s="1"/>
  <c r="D37" i="4"/>
  <c r="E38" i="15" s="1"/>
  <c r="F37" i="4"/>
  <c r="G37" i="4"/>
  <c r="B36" i="4"/>
  <c r="B37" i="15" s="1"/>
  <c r="C36" i="4"/>
  <c r="D37" i="15" s="1"/>
  <c r="D36" i="4"/>
  <c r="E37" i="15" s="1"/>
  <c r="F36" i="4"/>
  <c r="G36" i="4"/>
  <c r="B35" i="4"/>
  <c r="B36" i="15" s="1"/>
  <c r="C35" i="4"/>
  <c r="D36" i="15" s="1"/>
  <c r="D35" i="4"/>
  <c r="E36" i="15" s="1"/>
  <c r="F35" i="4"/>
  <c r="G35" i="4"/>
  <c r="B34" i="4"/>
  <c r="B35" i="15" s="1"/>
  <c r="C34" i="4"/>
  <c r="D35" i="15" s="1"/>
  <c r="D34" i="4"/>
  <c r="E35" i="15" s="1"/>
  <c r="F34" i="4"/>
  <c r="G34" i="4"/>
  <c r="G21" i="4"/>
  <c r="F21" i="4"/>
  <c r="D21" i="4"/>
  <c r="E22" i="15" s="1"/>
  <c r="C21" i="4"/>
  <c r="D22" i="15" s="1"/>
  <c r="B21" i="4"/>
  <c r="B22" i="15" s="1"/>
  <c r="G54" i="3"/>
  <c r="F54" i="3"/>
  <c r="D54" i="3"/>
  <c r="E55" i="14" s="1"/>
  <c r="C54" i="3"/>
  <c r="D55" i="14" s="1"/>
  <c r="B54" i="3"/>
  <c r="B55" i="14" s="1"/>
  <c r="G53" i="3"/>
  <c r="F53" i="3"/>
  <c r="D53" i="3"/>
  <c r="E54" i="14" s="1"/>
  <c r="C53" i="3"/>
  <c r="D54" i="14" s="1"/>
  <c r="B53" i="3"/>
  <c r="B54" i="14" s="1"/>
  <c r="G52" i="3"/>
  <c r="F52" i="3"/>
  <c r="D52" i="3"/>
  <c r="E53" i="14" s="1"/>
  <c r="C52" i="3"/>
  <c r="D53" i="14" s="1"/>
  <c r="B52" i="3"/>
  <c r="B53" i="14" s="1"/>
  <c r="G51" i="3"/>
  <c r="F51" i="3"/>
  <c r="D51" i="3"/>
  <c r="E52" i="14" s="1"/>
  <c r="C51" i="3"/>
  <c r="D52" i="14" s="1"/>
  <c r="B51" i="3"/>
  <c r="B52" i="14" s="1"/>
  <c r="G50" i="3"/>
  <c r="F50" i="3"/>
  <c r="D50" i="3"/>
  <c r="E51" i="14" s="1"/>
  <c r="C50" i="3"/>
  <c r="D51" i="14" s="1"/>
  <c r="B50" i="3"/>
  <c r="B51" i="14" s="1"/>
  <c r="G49" i="3"/>
  <c r="F49" i="3"/>
  <c r="D49" i="3"/>
  <c r="E50" i="14" s="1"/>
  <c r="C49" i="3"/>
  <c r="D50" i="14" s="1"/>
  <c r="B49" i="3"/>
  <c r="B50" i="14" s="1"/>
  <c r="G48" i="3"/>
  <c r="F48" i="3"/>
  <c r="D48" i="3"/>
  <c r="E49" i="14" s="1"/>
  <c r="C48" i="3"/>
  <c r="D49" i="14" s="1"/>
  <c r="B48" i="3"/>
  <c r="B49" i="14" s="1"/>
  <c r="B47" i="3"/>
  <c r="B48" i="14" s="1"/>
  <c r="C47" i="3"/>
  <c r="D48" i="14" s="1"/>
  <c r="D47" i="3"/>
  <c r="E48" i="14" s="1"/>
  <c r="F47" i="3"/>
  <c r="G47" i="3"/>
  <c r="B46" i="3"/>
  <c r="B47" i="14" s="1"/>
  <c r="C46" i="3"/>
  <c r="D47" i="14" s="1"/>
  <c r="D46" i="3"/>
  <c r="E47" i="14" s="1"/>
  <c r="F46" i="3"/>
  <c r="G46" i="3"/>
  <c r="B31" i="3"/>
  <c r="B32" i="14" s="1"/>
  <c r="B32" i="3"/>
  <c r="B33" i="14" s="1"/>
  <c r="B33" i="3"/>
  <c r="B34" i="14" s="1"/>
  <c r="B34" i="3"/>
  <c r="B35" i="14" s="1"/>
  <c r="B35" i="3"/>
  <c r="B36" i="14" s="1"/>
  <c r="B36" i="3"/>
  <c r="B37" i="14" s="1"/>
  <c r="B37" i="3"/>
  <c r="B38" i="14" s="1"/>
  <c r="B38" i="3"/>
  <c r="B39" i="14" s="1"/>
  <c r="B39" i="3"/>
  <c r="B40" i="14" s="1"/>
  <c r="B40" i="3"/>
  <c r="B41" i="14" s="1"/>
  <c r="B41" i="3"/>
  <c r="B42" i="14" s="1"/>
  <c r="B42" i="3"/>
  <c r="B43" i="14" s="1"/>
  <c r="B43" i="3"/>
  <c r="B44" i="14" s="1"/>
  <c r="B44" i="3"/>
  <c r="B45" i="14" s="1"/>
  <c r="B45" i="3"/>
  <c r="B46" i="14" s="1"/>
  <c r="C31" i="3"/>
  <c r="D32" i="14" s="1"/>
  <c r="C32" i="3"/>
  <c r="D33" i="14" s="1"/>
  <c r="C33" i="3"/>
  <c r="D34" i="14" s="1"/>
  <c r="C34" i="3"/>
  <c r="D35" i="14" s="1"/>
  <c r="C35" i="3"/>
  <c r="D36" i="14" s="1"/>
  <c r="C36" i="3"/>
  <c r="D37" i="14" s="1"/>
  <c r="C37" i="3"/>
  <c r="D38" i="14" s="1"/>
  <c r="C38" i="3"/>
  <c r="D39" i="14" s="1"/>
  <c r="C39" i="3"/>
  <c r="D40" i="14" s="1"/>
  <c r="C40" i="3"/>
  <c r="D41" i="14" s="1"/>
  <c r="C41" i="3"/>
  <c r="D42" i="14" s="1"/>
  <c r="C42" i="3"/>
  <c r="D43" i="14" s="1"/>
  <c r="C43" i="3"/>
  <c r="D44" i="14" s="1"/>
  <c r="C44" i="3"/>
  <c r="D45" i="14" s="1"/>
  <c r="C45" i="3"/>
  <c r="D46" i="14" s="1"/>
  <c r="D31" i="3"/>
  <c r="E32" i="14" s="1"/>
  <c r="D32" i="3"/>
  <c r="E33" i="14" s="1"/>
  <c r="D33" i="3"/>
  <c r="E34" i="14" s="1"/>
  <c r="D34" i="3"/>
  <c r="E35" i="14" s="1"/>
  <c r="D35" i="3"/>
  <c r="E36" i="14" s="1"/>
  <c r="D36" i="3"/>
  <c r="E37" i="14" s="1"/>
  <c r="D37" i="3"/>
  <c r="E38" i="14" s="1"/>
  <c r="D38" i="3"/>
  <c r="E39" i="14" s="1"/>
  <c r="D39" i="3"/>
  <c r="E40" i="14" s="1"/>
  <c r="D40" i="3"/>
  <c r="E41" i="14" s="1"/>
  <c r="D41" i="3"/>
  <c r="E42" i="14" s="1"/>
  <c r="D42" i="3"/>
  <c r="E43" i="14" s="1"/>
  <c r="D43" i="3"/>
  <c r="E44" i="14" s="1"/>
  <c r="D44" i="3"/>
  <c r="E45" i="14" s="1"/>
  <c r="D45" i="3"/>
  <c r="E46" i="14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19" i="3"/>
  <c r="F19" i="3"/>
  <c r="D19" i="3"/>
  <c r="E20" i="14" s="1"/>
  <c r="C19" i="3"/>
  <c r="D20" i="14" s="1"/>
  <c r="B19" i="3"/>
  <c r="B20" i="14" s="1"/>
  <c r="B15" i="3"/>
  <c r="B16" i="14" s="1"/>
  <c r="C15" i="3"/>
  <c r="D16" i="14" s="1"/>
  <c r="D15" i="3"/>
  <c r="E16" i="14" s="1"/>
  <c r="F15" i="3"/>
  <c r="G15" i="3"/>
  <c r="B13" i="3"/>
  <c r="B14" i="14" s="1"/>
  <c r="C13" i="3"/>
  <c r="D14" i="14" s="1"/>
  <c r="D13" i="3"/>
  <c r="E14" i="14" s="1"/>
  <c r="F13" i="3"/>
  <c r="G13" i="3"/>
  <c r="G80" i="2"/>
  <c r="F80" i="2"/>
  <c r="D80" i="2"/>
  <c r="C80" i="2"/>
  <c r="B80" i="2"/>
  <c r="B77" i="2"/>
  <c r="C77" i="2"/>
  <c r="D77" i="2"/>
  <c r="F77" i="2"/>
  <c r="G77" i="2"/>
  <c r="G74" i="2"/>
  <c r="F74" i="2"/>
  <c r="D74" i="2"/>
  <c r="C74" i="2"/>
  <c r="B74" i="2"/>
  <c r="G73" i="2"/>
  <c r="F73" i="2"/>
  <c r="D73" i="2"/>
  <c r="E74" i="13" s="1"/>
  <c r="C73" i="2"/>
  <c r="D74" i="13" s="1"/>
  <c r="B73" i="2"/>
  <c r="B74" i="13" s="1"/>
  <c r="G56" i="2"/>
  <c r="F56" i="2"/>
  <c r="D56" i="2"/>
  <c r="E57" i="13" s="1"/>
  <c r="C56" i="2"/>
  <c r="D57" i="13" s="1"/>
  <c r="B56" i="2"/>
  <c r="B57" i="13" s="1"/>
  <c r="G54" i="2"/>
  <c r="F54" i="2"/>
  <c r="D54" i="2"/>
  <c r="E55" i="13" s="1"/>
  <c r="C54" i="2"/>
  <c r="D55" i="13" s="1"/>
  <c r="B54" i="2"/>
  <c r="B55" i="13" s="1"/>
  <c r="G44" i="2"/>
  <c r="F44" i="2"/>
  <c r="D44" i="2"/>
  <c r="E45" i="13" s="1"/>
  <c r="C44" i="2"/>
  <c r="D45" i="13" s="1"/>
  <c r="B44" i="2"/>
  <c r="B45" i="13" s="1"/>
  <c r="B35" i="2"/>
  <c r="B36" i="13" s="1"/>
  <c r="B36" i="2"/>
  <c r="B37" i="13" s="1"/>
  <c r="B37" i="2"/>
  <c r="B38" i="13" s="1"/>
  <c r="B38" i="2"/>
  <c r="B39" i="13" s="1"/>
  <c r="B39" i="2"/>
  <c r="B40" i="13" s="1"/>
  <c r="B40" i="2"/>
  <c r="B41" i="13" s="1"/>
  <c r="B41" i="2"/>
  <c r="B42" i="13" s="1"/>
  <c r="B42" i="2"/>
  <c r="B43" i="13" s="1"/>
  <c r="B43" i="2"/>
  <c r="B44" i="13" s="1"/>
  <c r="B45" i="2"/>
  <c r="B46" i="13" s="1"/>
  <c r="B46" i="2"/>
  <c r="B47" i="13" s="1"/>
  <c r="B47" i="2"/>
  <c r="B48" i="13" s="1"/>
  <c r="B48" i="2"/>
  <c r="B49" i="13" s="1"/>
  <c r="B49" i="2"/>
  <c r="B50" i="13" s="1"/>
  <c r="B50" i="2"/>
  <c r="B51" i="13" s="1"/>
  <c r="B51" i="2"/>
  <c r="B52" i="13" s="1"/>
  <c r="B52" i="2"/>
  <c r="B53" i="13" s="1"/>
  <c r="B53" i="2"/>
  <c r="B54" i="13" s="1"/>
  <c r="B55" i="2"/>
  <c r="B56" i="13" s="1"/>
  <c r="B57" i="2"/>
  <c r="B58" i="13" s="1"/>
  <c r="B58" i="2"/>
  <c r="B59" i="13" s="1"/>
  <c r="B59" i="2"/>
  <c r="B60" i="13" s="1"/>
  <c r="B60" i="2"/>
  <c r="B61" i="13" s="1"/>
  <c r="B61" i="2"/>
  <c r="B62" i="13" s="1"/>
  <c r="B62" i="2"/>
  <c r="B63" i="13" s="1"/>
  <c r="B63" i="2"/>
  <c r="B64" i="13" s="1"/>
  <c r="B64" i="2"/>
  <c r="B65" i="13" s="1"/>
  <c r="B65" i="2"/>
  <c r="B66" i="13" s="1"/>
  <c r="B66" i="2"/>
  <c r="B67" i="13" s="1"/>
  <c r="B67" i="2"/>
  <c r="B68" i="13" s="1"/>
  <c r="B68" i="2"/>
  <c r="B69" i="13" s="1"/>
  <c r="B69" i="2"/>
  <c r="B70" i="13" s="1"/>
  <c r="B70" i="2"/>
  <c r="B71" i="13" s="1"/>
  <c r="B71" i="2"/>
  <c r="B72" i="13" s="1"/>
  <c r="B72" i="2"/>
  <c r="B73" i="13" s="1"/>
  <c r="B75" i="2"/>
  <c r="B76" i="2"/>
  <c r="B78" i="2"/>
  <c r="B79" i="2"/>
  <c r="C35" i="2"/>
  <c r="D36" i="13" s="1"/>
  <c r="C36" i="2"/>
  <c r="D37" i="13" s="1"/>
  <c r="C37" i="2"/>
  <c r="D38" i="13" s="1"/>
  <c r="C38" i="2"/>
  <c r="D39" i="13" s="1"/>
  <c r="C39" i="2"/>
  <c r="D40" i="13" s="1"/>
  <c r="C40" i="2"/>
  <c r="D41" i="13" s="1"/>
  <c r="C41" i="2"/>
  <c r="D42" i="13" s="1"/>
  <c r="C42" i="2"/>
  <c r="D43" i="13" s="1"/>
  <c r="C43" i="2"/>
  <c r="D44" i="13" s="1"/>
  <c r="C45" i="2"/>
  <c r="D46" i="13" s="1"/>
  <c r="C46" i="2"/>
  <c r="D47" i="13" s="1"/>
  <c r="C47" i="2"/>
  <c r="D48" i="13" s="1"/>
  <c r="C48" i="2"/>
  <c r="D49" i="13" s="1"/>
  <c r="C49" i="2"/>
  <c r="D50" i="13" s="1"/>
  <c r="C50" i="2"/>
  <c r="D51" i="13" s="1"/>
  <c r="C51" i="2"/>
  <c r="D52" i="13" s="1"/>
  <c r="C52" i="2"/>
  <c r="D53" i="13" s="1"/>
  <c r="C53" i="2"/>
  <c r="D54" i="13" s="1"/>
  <c r="C55" i="2"/>
  <c r="D56" i="13" s="1"/>
  <c r="C57" i="2"/>
  <c r="D58" i="13" s="1"/>
  <c r="C58" i="2"/>
  <c r="D59" i="13" s="1"/>
  <c r="C59" i="2"/>
  <c r="D60" i="13" s="1"/>
  <c r="C60" i="2"/>
  <c r="D61" i="13" s="1"/>
  <c r="C61" i="2"/>
  <c r="D62" i="13" s="1"/>
  <c r="C62" i="2"/>
  <c r="D63" i="13" s="1"/>
  <c r="C63" i="2"/>
  <c r="D64" i="13" s="1"/>
  <c r="C64" i="2"/>
  <c r="D65" i="13" s="1"/>
  <c r="C65" i="2"/>
  <c r="D66" i="13" s="1"/>
  <c r="C66" i="2"/>
  <c r="D67" i="13" s="1"/>
  <c r="C67" i="2"/>
  <c r="D68" i="13" s="1"/>
  <c r="C68" i="2"/>
  <c r="D69" i="13" s="1"/>
  <c r="C69" i="2"/>
  <c r="D70" i="13" s="1"/>
  <c r="C70" i="2"/>
  <c r="D71" i="13" s="1"/>
  <c r="C71" i="2"/>
  <c r="D72" i="13" s="1"/>
  <c r="C72" i="2"/>
  <c r="D73" i="13" s="1"/>
  <c r="C75" i="2"/>
  <c r="C76" i="2"/>
  <c r="C78" i="2"/>
  <c r="C79" i="2"/>
  <c r="D35" i="2"/>
  <c r="E36" i="13" s="1"/>
  <c r="D36" i="2"/>
  <c r="E37" i="13" s="1"/>
  <c r="D37" i="2"/>
  <c r="E38" i="13" s="1"/>
  <c r="D38" i="2"/>
  <c r="E39" i="13" s="1"/>
  <c r="D39" i="2"/>
  <c r="E40" i="13" s="1"/>
  <c r="D40" i="2"/>
  <c r="E41" i="13" s="1"/>
  <c r="D41" i="2"/>
  <c r="E42" i="13" s="1"/>
  <c r="D42" i="2"/>
  <c r="E43" i="13" s="1"/>
  <c r="D43" i="2"/>
  <c r="E44" i="13" s="1"/>
  <c r="D45" i="2"/>
  <c r="E46" i="13" s="1"/>
  <c r="D46" i="2"/>
  <c r="E47" i="13" s="1"/>
  <c r="D47" i="2"/>
  <c r="E48" i="13" s="1"/>
  <c r="D48" i="2"/>
  <c r="E49" i="13" s="1"/>
  <c r="D49" i="2"/>
  <c r="E50" i="13" s="1"/>
  <c r="D50" i="2"/>
  <c r="E51" i="13" s="1"/>
  <c r="D51" i="2"/>
  <c r="E52" i="13" s="1"/>
  <c r="D52" i="2"/>
  <c r="E53" i="13" s="1"/>
  <c r="D53" i="2"/>
  <c r="E54" i="13" s="1"/>
  <c r="D55" i="2"/>
  <c r="E56" i="13" s="1"/>
  <c r="D57" i="2"/>
  <c r="E58" i="13" s="1"/>
  <c r="D58" i="2"/>
  <c r="E59" i="13" s="1"/>
  <c r="D59" i="2"/>
  <c r="E60" i="13" s="1"/>
  <c r="D60" i="2"/>
  <c r="E61" i="13" s="1"/>
  <c r="D61" i="2"/>
  <c r="E62" i="13" s="1"/>
  <c r="D62" i="2"/>
  <c r="E63" i="13" s="1"/>
  <c r="D63" i="2"/>
  <c r="E64" i="13" s="1"/>
  <c r="D64" i="2"/>
  <c r="E65" i="13" s="1"/>
  <c r="D65" i="2"/>
  <c r="E66" i="13" s="1"/>
  <c r="D66" i="2"/>
  <c r="E67" i="13" s="1"/>
  <c r="D67" i="2"/>
  <c r="E68" i="13" s="1"/>
  <c r="D68" i="2"/>
  <c r="E69" i="13" s="1"/>
  <c r="D69" i="2"/>
  <c r="E70" i="13" s="1"/>
  <c r="D70" i="2"/>
  <c r="E71" i="13" s="1"/>
  <c r="D71" i="2"/>
  <c r="E72" i="13" s="1"/>
  <c r="D72" i="2"/>
  <c r="E73" i="13" s="1"/>
  <c r="D75" i="2"/>
  <c r="D76" i="2"/>
  <c r="D78" i="2"/>
  <c r="D79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1" i="2"/>
  <c r="F52" i="2"/>
  <c r="F53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8" i="2"/>
  <c r="F79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5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5" i="2"/>
  <c r="G76" i="2"/>
  <c r="G78" i="2"/>
  <c r="G79" i="2"/>
  <c r="G33" i="2"/>
  <c r="F33" i="2"/>
  <c r="D33" i="2"/>
  <c r="E34" i="13" s="1"/>
  <c r="C33" i="2"/>
  <c r="D34" i="13" s="1"/>
  <c r="B33" i="2"/>
  <c r="B34" i="13" s="1"/>
  <c r="G31" i="2"/>
  <c r="F31" i="2"/>
  <c r="D31" i="2"/>
  <c r="E32" i="13" s="1"/>
  <c r="C31" i="2"/>
  <c r="D32" i="13" s="1"/>
  <c r="B31" i="2"/>
  <c r="B32" i="13" s="1"/>
  <c r="G30" i="2"/>
  <c r="F30" i="2"/>
  <c r="D30" i="2"/>
  <c r="E31" i="13" s="1"/>
  <c r="C30" i="2"/>
  <c r="D31" i="13" s="1"/>
  <c r="B30" i="2"/>
  <c r="B31" i="13" s="1"/>
  <c r="G29" i="2"/>
  <c r="F29" i="2"/>
  <c r="D29" i="2"/>
  <c r="E30" i="13" s="1"/>
  <c r="C29" i="2"/>
  <c r="D30" i="13" s="1"/>
  <c r="B29" i="2"/>
  <c r="B30" i="13" s="1"/>
  <c r="G28" i="2"/>
  <c r="F28" i="2"/>
  <c r="D28" i="2"/>
  <c r="E29" i="13" s="1"/>
  <c r="C28" i="2"/>
  <c r="D29" i="13" s="1"/>
  <c r="B28" i="2"/>
  <c r="B29" i="13" s="1"/>
  <c r="G27" i="2"/>
  <c r="F27" i="2"/>
  <c r="D27" i="2"/>
  <c r="E28" i="13" s="1"/>
  <c r="C27" i="2"/>
  <c r="D28" i="13" s="1"/>
  <c r="B27" i="2"/>
  <c r="B28" i="13" s="1"/>
  <c r="G26" i="2"/>
  <c r="F26" i="2"/>
  <c r="D26" i="2"/>
  <c r="E27" i="13" s="1"/>
  <c r="C26" i="2"/>
  <c r="D27" i="13" s="1"/>
  <c r="B26" i="2"/>
  <c r="B27" i="13" s="1"/>
  <c r="B25" i="2"/>
  <c r="B26" i="13" s="1"/>
  <c r="C25" i="2"/>
  <c r="D26" i="13" s="1"/>
  <c r="D25" i="2"/>
  <c r="E26" i="13" s="1"/>
  <c r="F25" i="2"/>
  <c r="G25" i="2"/>
  <c r="A55" i="1"/>
  <c r="T55" i="1" s="1"/>
  <c r="A56" i="1"/>
  <c r="M56" i="1" s="1"/>
  <c r="N18" i="7"/>
  <c r="N19" i="7"/>
  <c r="N20" i="7"/>
  <c r="N21" i="7"/>
  <c r="N22" i="7"/>
  <c r="H18" i="7"/>
  <c r="H19" i="7"/>
  <c r="H20" i="7"/>
  <c r="H21" i="7"/>
  <c r="H22" i="7"/>
  <c r="B18" i="7"/>
  <c r="B19" i="7"/>
  <c r="B20" i="7"/>
  <c r="B21" i="7"/>
  <c r="B22" i="7"/>
  <c r="A4" i="1"/>
  <c r="R4" i="1" s="1"/>
  <c r="A5" i="1"/>
  <c r="C5" i="1" s="1"/>
  <c r="A6" i="1"/>
  <c r="K6" i="1" s="1"/>
  <c r="A7" i="1"/>
  <c r="M7" i="1" s="1"/>
  <c r="A8" i="1"/>
  <c r="M8" i="1" s="1"/>
  <c r="A9" i="1"/>
  <c r="A10" i="1"/>
  <c r="A12" i="1"/>
  <c r="T12" i="1" s="1"/>
  <c r="A13" i="1"/>
  <c r="D13" i="1" s="1"/>
  <c r="A14" i="1"/>
  <c r="R14" i="1" s="1"/>
  <c r="A15" i="1"/>
  <c r="L15" i="1" s="1"/>
  <c r="A18" i="1"/>
  <c r="K18" i="1" s="1"/>
  <c r="A19" i="1"/>
  <c r="D19" i="1" s="1"/>
  <c r="A20" i="1"/>
  <c r="A21" i="1"/>
  <c r="R21" i="1" s="1"/>
  <c r="A22" i="1"/>
  <c r="R22" i="1" s="1"/>
  <c r="A23" i="1"/>
  <c r="A24" i="1"/>
  <c r="F24" i="1" s="1"/>
  <c r="A25" i="1"/>
  <c r="M25" i="1" s="1"/>
  <c r="A26" i="1"/>
  <c r="A27" i="1"/>
  <c r="D27" i="1" s="1"/>
  <c r="A28" i="1"/>
  <c r="K28" i="1" s="1"/>
  <c r="A29" i="1"/>
  <c r="M29" i="1" s="1"/>
  <c r="A30" i="1"/>
  <c r="M30" i="1" s="1"/>
  <c r="A31" i="1"/>
  <c r="S31" i="1" s="1"/>
  <c r="A32" i="1"/>
  <c r="R32" i="1" s="1"/>
  <c r="A33" i="1"/>
  <c r="T33" i="1" s="1"/>
  <c r="A34" i="1"/>
  <c r="T34" i="1" s="1"/>
  <c r="A35" i="1"/>
  <c r="F35" i="1" s="1"/>
  <c r="A36" i="1"/>
  <c r="K36" i="1" s="1"/>
  <c r="A37" i="1"/>
  <c r="R37" i="1" s="1"/>
  <c r="A38" i="1"/>
  <c r="M38" i="1" s="1"/>
  <c r="A39" i="1"/>
  <c r="S39" i="1" s="1"/>
  <c r="A40" i="1"/>
  <c r="K40" i="1" s="1"/>
  <c r="A41" i="1"/>
  <c r="T41" i="1" s="1"/>
  <c r="A42" i="1"/>
  <c r="M42" i="1" s="1"/>
  <c r="A43" i="1"/>
  <c r="A44" i="1"/>
  <c r="M44" i="1" s="1"/>
  <c r="A45" i="1"/>
  <c r="A46" i="1"/>
  <c r="M46" i="1" s="1"/>
  <c r="A48" i="1"/>
  <c r="S48" i="1" s="1"/>
  <c r="A49" i="1"/>
  <c r="R49" i="1" s="1"/>
  <c r="A50" i="1"/>
  <c r="M50" i="1" s="1"/>
  <c r="A51" i="1"/>
  <c r="K51" i="1" s="1"/>
  <c r="A3" i="1"/>
  <c r="R3" i="1" s="1"/>
  <c r="B34" i="2"/>
  <c r="B35" i="13" s="1"/>
  <c r="C34" i="2"/>
  <c r="D35" i="13" s="1"/>
  <c r="D34" i="2"/>
  <c r="E35" i="13" s="1"/>
  <c r="F34" i="2"/>
  <c r="G34" i="2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4" i="7"/>
  <c r="G33" i="4"/>
  <c r="F33" i="4"/>
  <c r="D33" i="4"/>
  <c r="E34" i="15" s="1"/>
  <c r="C33" i="4"/>
  <c r="D34" i="15" s="1"/>
  <c r="B33" i="4"/>
  <c r="B34" i="15" s="1"/>
  <c r="G32" i="4"/>
  <c r="F32" i="4"/>
  <c r="D32" i="4"/>
  <c r="E33" i="15" s="1"/>
  <c r="C32" i="4"/>
  <c r="D33" i="15" s="1"/>
  <c r="B32" i="4"/>
  <c r="B33" i="15" s="1"/>
  <c r="G31" i="4"/>
  <c r="F31" i="4"/>
  <c r="D31" i="4"/>
  <c r="E32" i="15" s="1"/>
  <c r="C31" i="4"/>
  <c r="D32" i="15" s="1"/>
  <c r="B31" i="4"/>
  <c r="B32" i="15" s="1"/>
  <c r="G30" i="4"/>
  <c r="F30" i="4"/>
  <c r="D30" i="4"/>
  <c r="E31" i="15" s="1"/>
  <c r="C30" i="4"/>
  <c r="D31" i="15" s="1"/>
  <c r="B30" i="4"/>
  <c r="B31" i="15" s="1"/>
  <c r="G29" i="4"/>
  <c r="F29" i="4"/>
  <c r="D29" i="4"/>
  <c r="E30" i="15" s="1"/>
  <c r="C29" i="4"/>
  <c r="D30" i="15" s="1"/>
  <c r="B29" i="4"/>
  <c r="B30" i="15" s="1"/>
  <c r="G28" i="4"/>
  <c r="F28" i="4"/>
  <c r="D28" i="4"/>
  <c r="E29" i="15" s="1"/>
  <c r="C28" i="4"/>
  <c r="D29" i="15" s="1"/>
  <c r="B28" i="4"/>
  <c r="B29" i="15" s="1"/>
  <c r="G27" i="4"/>
  <c r="F27" i="4"/>
  <c r="D27" i="4"/>
  <c r="E28" i="15" s="1"/>
  <c r="C27" i="4"/>
  <c r="D28" i="15" s="1"/>
  <c r="B27" i="4"/>
  <c r="B28" i="15" s="1"/>
  <c r="G26" i="4"/>
  <c r="F26" i="4"/>
  <c r="D26" i="4"/>
  <c r="E27" i="15" s="1"/>
  <c r="C26" i="4"/>
  <c r="D27" i="15" s="1"/>
  <c r="B26" i="4"/>
  <c r="B27" i="15" s="1"/>
  <c r="G25" i="4"/>
  <c r="F25" i="4"/>
  <c r="D25" i="4"/>
  <c r="E26" i="15" s="1"/>
  <c r="C25" i="4"/>
  <c r="D26" i="15" s="1"/>
  <c r="B25" i="4"/>
  <c r="B26" i="15" s="1"/>
  <c r="G24" i="4"/>
  <c r="F24" i="4"/>
  <c r="D24" i="4"/>
  <c r="E25" i="15" s="1"/>
  <c r="C24" i="4"/>
  <c r="D25" i="15" s="1"/>
  <c r="B24" i="4"/>
  <c r="B25" i="15" s="1"/>
  <c r="G23" i="4"/>
  <c r="F23" i="4"/>
  <c r="D23" i="4"/>
  <c r="E24" i="15" s="1"/>
  <c r="C23" i="4"/>
  <c r="D24" i="15" s="1"/>
  <c r="B23" i="4"/>
  <c r="B24" i="15" s="1"/>
  <c r="G22" i="4"/>
  <c r="F22" i="4"/>
  <c r="D22" i="4"/>
  <c r="E23" i="15" s="1"/>
  <c r="C22" i="4"/>
  <c r="D23" i="15" s="1"/>
  <c r="B22" i="4"/>
  <c r="B23" i="15" s="1"/>
  <c r="G20" i="4"/>
  <c r="F20" i="4"/>
  <c r="D20" i="4"/>
  <c r="E21" i="15" s="1"/>
  <c r="C20" i="4"/>
  <c r="D21" i="15" s="1"/>
  <c r="B20" i="4"/>
  <c r="B21" i="15" s="1"/>
  <c r="G19" i="4"/>
  <c r="F19" i="4"/>
  <c r="D19" i="4"/>
  <c r="E20" i="15" s="1"/>
  <c r="C19" i="4"/>
  <c r="D20" i="15" s="1"/>
  <c r="B19" i="4"/>
  <c r="B20" i="15" s="1"/>
  <c r="G18" i="4"/>
  <c r="F18" i="4"/>
  <c r="D18" i="4"/>
  <c r="E19" i="15" s="1"/>
  <c r="C18" i="4"/>
  <c r="D19" i="15" s="1"/>
  <c r="B18" i="4"/>
  <c r="B19" i="15" s="1"/>
  <c r="G17" i="4"/>
  <c r="F17" i="4"/>
  <c r="D17" i="4"/>
  <c r="E18" i="15" s="1"/>
  <c r="C17" i="4"/>
  <c r="D18" i="15" s="1"/>
  <c r="B17" i="4"/>
  <c r="B18" i="15" s="1"/>
  <c r="G16" i="4"/>
  <c r="F16" i="4"/>
  <c r="D16" i="4"/>
  <c r="E17" i="15" s="1"/>
  <c r="C16" i="4"/>
  <c r="D17" i="15" s="1"/>
  <c r="B16" i="4"/>
  <c r="B17" i="15" s="1"/>
  <c r="G15" i="4"/>
  <c r="F15" i="4"/>
  <c r="D15" i="4"/>
  <c r="E16" i="15" s="1"/>
  <c r="C15" i="4"/>
  <c r="D16" i="15" s="1"/>
  <c r="B15" i="4"/>
  <c r="B16" i="15" s="1"/>
  <c r="G14" i="4"/>
  <c r="F14" i="4"/>
  <c r="D14" i="4"/>
  <c r="E15" i="15" s="1"/>
  <c r="C14" i="4"/>
  <c r="D15" i="15" s="1"/>
  <c r="B14" i="4"/>
  <c r="B15" i="15" s="1"/>
  <c r="G13" i="4"/>
  <c r="F13" i="4"/>
  <c r="D13" i="4"/>
  <c r="E14" i="15" s="1"/>
  <c r="C13" i="4"/>
  <c r="D14" i="15" s="1"/>
  <c r="B13" i="4"/>
  <c r="B14" i="15" s="1"/>
  <c r="G12" i="4"/>
  <c r="F12" i="4"/>
  <c r="D12" i="4"/>
  <c r="E13" i="15" s="1"/>
  <c r="C12" i="4"/>
  <c r="D13" i="15" s="1"/>
  <c r="B12" i="4"/>
  <c r="B13" i="15" s="1"/>
  <c r="G11" i="4"/>
  <c r="F11" i="4"/>
  <c r="D11" i="4"/>
  <c r="E12" i="15" s="1"/>
  <c r="C11" i="4"/>
  <c r="D12" i="15" s="1"/>
  <c r="B11" i="4"/>
  <c r="B12" i="15" s="1"/>
  <c r="G10" i="4"/>
  <c r="F10" i="4"/>
  <c r="D10" i="4"/>
  <c r="E11" i="15" s="1"/>
  <c r="C10" i="4"/>
  <c r="D11" i="15" s="1"/>
  <c r="B10" i="4"/>
  <c r="B11" i="15" s="1"/>
  <c r="G9" i="4"/>
  <c r="F9" i="4"/>
  <c r="D9" i="4"/>
  <c r="E10" i="15" s="1"/>
  <c r="C9" i="4"/>
  <c r="D10" i="15" s="1"/>
  <c r="B9" i="4"/>
  <c r="B10" i="15" s="1"/>
  <c r="G8" i="4"/>
  <c r="F8" i="4"/>
  <c r="D8" i="4"/>
  <c r="E9" i="15" s="1"/>
  <c r="C8" i="4"/>
  <c r="D9" i="15" s="1"/>
  <c r="B8" i="4"/>
  <c r="B9" i="15" s="1"/>
  <c r="G7" i="4"/>
  <c r="F7" i="4"/>
  <c r="D7" i="4"/>
  <c r="E8" i="15" s="1"/>
  <c r="C7" i="4"/>
  <c r="D8" i="15" s="1"/>
  <c r="B7" i="4"/>
  <c r="B8" i="15" s="1"/>
  <c r="G6" i="4"/>
  <c r="F6" i="4"/>
  <c r="D6" i="4"/>
  <c r="E7" i="15" s="1"/>
  <c r="C6" i="4"/>
  <c r="D7" i="15" s="1"/>
  <c r="B6" i="4"/>
  <c r="B7" i="15" s="1"/>
  <c r="G5" i="4"/>
  <c r="F5" i="4"/>
  <c r="D5" i="4"/>
  <c r="E6" i="15" s="1"/>
  <c r="C5" i="4"/>
  <c r="D6" i="15" s="1"/>
  <c r="B5" i="4"/>
  <c r="B6" i="15" s="1"/>
  <c r="G4" i="4"/>
  <c r="F4" i="4"/>
  <c r="D4" i="4"/>
  <c r="E5" i="15" s="1"/>
  <c r="C4" i="4"/>
  <c r="D5" i="15" s="1"/>
  <c r="B4" i="4"/>
  <c r="B5" i="15" s="1"/>
  <c r="G3" i="4"/>
  <c r="F3" i="4"/>
  <c r="D3" i="4"/>
  <c r="E4" i="15" s="1"/>
  <c r="C3" i="4"/>
  <c r="D4" i="15" s="1"/>
  <c r="B3" i="4"/>
  <c r="B4" i="15" s="1"/>
  <c r="G2" i="4"/>
  <c r="F2" i="4"/>
  <c r="D2" i="4"/>
  <c r="C2" i="4"/>
  <c r="D3" i="15" s="1"/>
  <c r="B2" i="4"/>
  <c r="B3" i="15" s="1"/>
  <c r="G30" i="3"/>
  <c r="F30" i="3"/>
  <c r="D30" i="3"/>
  <c r="E31" i="14" s="1"/>
  <c r="C30" i="3"/>
  <c r="D31" i="14" s="1"/>
  <c r="B30" i="3"/>
  <c r="B31" i="14" s="1"/>
  <c r="G29" i="3"/>
  <c r="F29" i="3"/>
  <c r="D29" i="3"/>
  <c r="E30" i="14" s="1"/>
  <c r="C29" i="3"/>
  <c r="D30" i="14" s="1"/>
  <c r="B29" i="3"/>
  <c r="B30" i="14" s="1"/>
  <c r="G28" i="3"/>
  <c r="F28" i="3"/>
  <c r="D28" i="3"/>
  <c r="E29" i="14" s="1"/>
  <c r="C28" i="3"/>
  <c r="D29" i="14" s="1"/>
  <c r="B28" i="3"/>
  <c r="B29" i="14" s="1"/>
  <c r="G27" i="3"/>
  <c r="F27" i="3"/>
  <c r="D27" i="3"/>
  <c r="E28" i="14" s="1"/>
  <c r="C27" i="3"/>
  <c r="D28" i="14" s="1"/>
  <c r="B27" i="3"/>
  <c r="B28" i="14" s="1"/>
  <c r="G26" i="3"/>
  <c r="F26" i="3"/>
  <c r="D26" i="3"/>
  <c r="E27" i="14" s="1"/>
  <c r="C26" i="3"/>
  <c r="D27" i="14" s="1"/>
  <c r="B26" i="3"/>
  <c r="B27" i="14" s="1"/>
  <c r="G25" i="3"/>
  <c r="F25" i="3"/>
  <c r="D25" i="3"/>
  <c r="E26" i="14" s="1"/>
  <c r="C25" i="3"/>
  <c r="D26" i="14" s="1"/>
  <c r="B25" i="3"/>
  <c r="B26" i="14" s="1"/>
  <c r="G24" i="3"/>
  <c r="F24" i="3"/>
  <c r="D24" i="3"/>
  <c r="E25" i="14" s="1"/>
  <c r="C24" i="3"/>
  <c r="D25" i="14" s="1"/>
  <c r="B24" i="3"/>
  <c r="B25" i="14" s="1"/>
  <c r="G23" i="3"/>
  <c r="F23" i="3"/>
  <c r="D23" i="3"/>
  <c r="E24" i="14" s="1"/>
  <c r="C23" i="3"/>
  <c r="D24" i="14" s="1"/>
  <c r="B23" i="3"/>
  <c r="B24" i="14" s="1"/>
  <c r="G22" i="3"/>
  <c r="F22" i="3"/>
  <c r="D22" i="3"/>
  <c r="E23" i="14" s="1"/>
  <c r="C22" i="3"/>
  <c r="D23" i="14" s="1"/>
  <c r="B22" i="3"/>
  <c r="B23" i="14" s="1"/>
  <c r="G21" i="3"/>
  <c r="F21" i="3"/>
  <c r="D21" i="3"/>
  <c r="E22" i="14" s="1"/>
  <c r="C21" i="3"/>
  <c r="D22" i="14" s="1"/>
  <c r="B21" i="3"/>
  <c r="B22" i="14" s="1"/>
  <c r="G20" i="3"/>
  <c r="F20" i="3"/>
  <c r="D20" i="3"/>
  <c r="E21" i="14" s="1"/>
  <c r="C20" i="3"/>
  <c r="D21" i="14" s="1"/>
  <c r="B20" i="3"/>
  <c r="B21" i="14" s="1"/>
  <c r="G18" i="3"/>
  <c r="F18" i="3"/>
  <c r="D18" i="3"/>
  <c r="E19" i="14" s="1"/>
  <c r="C18" i="3"/>
  <c r="D19" i="14" s="1"/>
  <c r="B18" i="3"/>
  <c r="B19" i="14" s="1"/>
  <c r="G17" i="3"/>
  <c r="F17" i="3"/>
  <c r="D17" i="3"/>
  <c r="E18" i="14" s="1"/>
  <c r="C17" i="3"/>
  <c r="D18" i="14" s="1"/>
  <c r="B17" i="3"/>
  <c r="B18" i="14" s="1"/>
  <c r="G16" i="3"/>
  <c r="F16" i="3"/>
  <c r="D16" i="3"/>
  <c r="E17" i="14" s="1"/>
  <c r="C16" i="3"/>
  <c r="D17" i="14" s="1"/>
  <c r="B16" i="3"/>
  <c r="B17" i="14" s="1"/>
  <c r="G14" i="3"/>
  <c r="F14" i="3"/>
  <c r="D14" i="3"/>
  <c r="E15" i="14" s="1"/>
  <c r="C14" i="3"/>
  <c r="D15" i="14" s="1"/>
  <c r="B14" i="3"/>
  <c r="B15" i="14" s="1"/>
  <c r="G12" i="3"/>
  <c r="F12" i="3"/>
  <c r="D12" i="3"/>
  <c r="E13" i="14" s="1"/>
  <c r="C12" i="3"/>
  <c r="D13" i="14" s="1"/>
  <c r="B12" i="3"/>
  <c r="B13" i="14" s="1"/>
  <c r="G11" i="3"/>
  <c r="F11" i="3"/>
  <c r="D11" i="3"/>
  <c r="E12" i="14" s="1"/>
  <c r="C11" i="3"/>
  <c r="D12" i="14" s="1"/>
  <c r="B11" i="3"/>
  <c r="B12" i="14" s="1"/>
  <c r="G10" i="3"/>
  <c r="F10" i="3"/>
  <c r="D10" i="3"/>
  <c r="E11" i="14" s="1"/>
  <c r="C10" i="3"/>
  <c r="D11" i="14" s="1"/>
  <c r="B10" i="3"/>
  <c r="B11" i="14" s="1"/>
  <c r="G9" i="3"/>
  <c r="F9" i="3"/>
  <c r="D9" i="3"/>
  <c r="E10" i="14" s="1"/>
  <c r="C9" i="3"/>
  <c r="D10" i="14" s="1"/>
  <c r="B9" i="3"/>
  <c r="B10" i="14" s="1"/>
  <c r="G8" i="3"/>
  <c r="F8" i="3"/>
  <c r="D8" i="3"/>
  <c r="E9" i="14" s="1"/>
  <c r="C8" i="3"/>
  <c r="D9" i="14" s="1"/>
  <c r="B8" i="3"/>
  <c r="B9" i="14" s="1"/>
  <c r="G7" i="3"/>
  <c r="F7" i="3"/>
  <c r="D7" i="3"/>
  <c r="E8" i="14" s="1"/>
  <c r="C7" i="3"/>
  <c r="D8" i="14" s="1"/>
  <c r="B7" i="3"/>
  <c r="B8" i="14" s="1"/>
  <c r="G6" i="3"/>
  <c r="F6" i="3"/>
  <c r="D6" i="3"/>
  <c r="E7" i="14" s="1"/>
  <c r="C6" i="3"/>
  <c r="D7" i="14" s="1"/>
  <c r="B6" i="3"/>
  <c r="B7" i="14" s="1"/>
  <c r="G5" i="3"/>
  <c r="F5" i="3"/>
  <c r="D5" i="3"/>
  <c r="E6" i="14" s="1"/>
  <c r="C5" i="3"/>
  <c r="D6" i="14" s="1"/>
  <c r="B5" i="3"/>
  <c r="B6" i="14" s="1"/>
  <c r="G4" i="3"/>
  <c r="F4" i="3"/>
  <c r="D4" i="3"/>
  <c r="E5" i="14" s="1"/>
  <c r="C4" i="3"/>
  <c r="D5" i="14" s="1"/>
  <c r="B4" i="3"/>
  <c r="B5" i="14" s="1"/>
  <c r="G3" i="3"/>
  <c r="F3" i="3"/>
  <c r="D3" i="3"/>
  <c r="E4" i="14" s="1"/>
  <c r="C3" i="3"/>
  <c r="D4" i="14" s="1"/>
  <c r="B3" i="3"/>
  <c r="B4" i="14" s="1"/>
  <c r="G2" i="3"/>
  <c r="F2" i="3"/>
  <c r="D2" i="3"/>
  <c r="E3" i="14" s="1"/>
  <c r="C2" i="3"/>
  <c r="B2" i="3"/>
  <c r="B3" i="14" s="1"/>
  <c r="B32" i="2"/>
  <c r="B33" i="13" s="1"/>
  <c r="C32" i="2"/>
  <c r="D33" i="13" s="1"/>
  <c r="D32" i="2"/>
  <c r="E33" i="13" s="1"/>
  <c r="F32" i="2"/>
  <c r="G32" i="2"/>
  <c r="B3" i="2"/>
  <c r="B4" i="13" s="1"/>
  <c r="B4" i="2"/>
  <c r="B5" i="13" s="1"/>
  <c r="B5" i="2"/>
  <c r="B6" i="13" s="1"/>
  <c r="B6" i="2"/>
  <c r="B7" i="13" s="1"/>
  <c r="B7" i="2"/>
  <c r="B8" i="13" s="1"/>
  <c r="B8" i="2"/>
  <c r="B9" i="13" s="1"/>
  <c r="B9" i="2"/>
  <c r="B10" i="13" s="1"/>
  <c r="B10" i="2"/>
  <c r="B11" i="13" s="1"/>
  <c r="B11" i="2"/>
  <c r="B12" i="13" s="1"/>
  <c r="B12" i="2"/>
  <c r="B13" i="13" s="1"/>
  <c r="B13" i="2"/>
  <c r="B14" i="13" s="1"/>
  <c r="B14" i="2"/>
  <c r="B15" i="13" s="1"/>
  <c r="B15" i="2"/>
  <c r="B16" i="13" s="1"/>
  <c r="B16" i="2"/>
  <c r="B17" i="13" s="1"/>
  <c r="B17" i="2"/>
  <c r="B18" i="13" s="1"/>
  <c r="B18" i="2"/>
  <c r="B19" i="13" s="1"/>
  <c r="B19" i="2"/>
  <c r="B20" i="13" s="1"/>
  <c r="B20" i="2"/>
  <c r="B21" i="13" s="1"/>
  <c r="B21" i="2"/>
  <c r="B22" i="13" s="1"/>
  <c r="B22" i="2"/>
  <c r="B23" i="13" s="1"/>
  <c r="B23" i="2"/>
  <c r="B24" i="13" s="1"/>
  <c r="B24" i="2"/>
  <c r="B25" i="13" s="1"/>
  <c r="C3" i="2"/>
  <c r="D4" i="13" s="1"/>
  <c r="C4" i="2"/>
  <c r="D5" i="13" s="1"/>
  <c r="C5" i="2"/>
  <c r="D6" i="13" s="1"/>
  <c r="C6" i="2"/>
  <c r="D7" i="13" s="1"/>
  <c r="C7" i="2"/>
  <c r="D8" i="13" s="1"/>
  <c r="C8" i="2"/>
  <c r="D9" i="13" s="1"/>
  <c r="C9" i="2"/>
  <c r="D10" i="13" s="1"/>
  <c r="C10" i="2"/>
  <c r="D11" i="13" s="1"/>
  <c r="C11" i="2"/>
  <c r="D12" i="13" s="1"/>
  <c r="C12" i="2"/>
  <c r="D13" i="13" s="1"/>
  <c r="C13" i="2"/>
  <c r="D14" i="13" s="1"/>
  <c r="C14" i="2"/>
  <c r="D15" i="13" s="1"/>
  <c r="C15" i="2"/>
  <c r="D16" i="13" s="1"/>
  <c r="C16" i="2"/>
  <c r="D17" i="13" s="1"/>
  <c r="C17" i="2"/>
  <c r="D18" i="13" s="1"/>
  <c r="C18" i="2"/>
  <c r="D19" i="13" s="1"/>
  <c r="C19" i="2"/>
  <c r="D20" i="13" s="1"/>
  <c r="C20" i="2"/>
  <c r="D21" i="13" s="1"/>
  <c r="C21" i="2"/>
  <c r="D22" i="13" s="1"/>
  <c r="C22" i="2"/>
  <c r="D23" i="13" s="1"/>
  <c r="C23" i="2"/>
  <c r="D24" i="13" s="1"/>
  <c r="C24" i="2"/>
  <c r="D25" i="13" s="1"/>
  <c r="D3" i="2"/>
  <c r="E4" i="13" s="1"/>
  <c r="D4" i="2"/>
  <c r="E5" i="13" s="1"/>
  <c r="D5" i="2"/>
  <c r="E6" i="13" s="1"/>
  <c r="D6" i="2"/>
  <c r="E7" i="13" s="1"/>
  <c r="D7" i="2"/>
  <c r="E8" i="13" s="1"/>
  <c r="D8" i="2"/>
  <c r="E9" i="13" s="1"/>
  <c r="D9" i="2"/>
  <c r="E10" i="13" s="1"/>
  <c r="D10" i="2"/>
  <c r="E11" i="13" s="1"/>
  <c r="D11" i="2"/>
  <c r="E12" i="13" s="1"/>
  <c r="D12" i="2"/>
  <c r="E13" i="13" s="1"/>
  <c r="D13" i="2"/>
  <c r="E14" i="13" s="1"/>
  <c r="D14" i="2"/>
  <c r="E15" i="13" s="1"/>
  <c r="D15" i="2"/>
  <c r="E16" i="13" s="1"/>
  <c r="D16" i="2"/>
  <c r="E17" i="13" s="1"/>
  <c r="D17" i="2"/>
  <c r="E18" i="13" s="1"/>
  <c r="D18" i="2"/>
  <c r="E19" i="13" s="1"/>
  <c r="D19" i="2"/>
  <c r="E20" i="13" s="1"/>
  <c r="D20" i="2"/>
  <c r="E21" i="13" s="1"/>
  <c r="D21" i="2"/>
  <c r="E22" i="13" s="1"/>
  <c r="D22" i="2"/>
  <c r="E23" i="13" s="1"/>
  <c r="D23" i="2"/>
  <c r="E24" i="13" s="1"/>
  <c r="D24" i="2"/>
  <c r="E25" i="13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" i="2"/>
  <c r="F2" i="2"/>
  <c r="D2" i="2"/>
  <c r="E3" i="13" s="1"/>
  <c r="C2" i="2"/>
  <c r="D3" i="13" s="1"/>
  <c r="B2" i="2"/>
  <c r="K8" i="1"/>
  <c r="I21" i="1"/>
  <c r="C35" i="1"/>
  <c r="S33" i="1" l="1"/>
  <c r="K42" i="1"/>
  <c r="L30" i="1"/>
  <c r="L50" i="1"/>
  <c r="I46" i="1"/>
  <c r="B46" i="1"/>
  <c r="Q34" i="1"/>
  <c r="I18" i="1"/>
  <c r="P55" i="1"/>
  <c r="L46" i="1"/>
  <c r="R12" i="1"/>
  <c r="J30" i="1"/>
  <c r="E5" i="1"/>
  <c r="I39" i="1"/>
  <c r="J38" i="1"/>
  <c r="Q22" i="1"/>
  <c r="K30" i="1"/>
  <c r="J18" i="1"/>
  <c r="J42" i="1"/>
  <c r="Q12" i="1"/>
  <c r="Q48" i="1"/>
  <c r="L38" i="1"/>
  <c r="S34" i="1"/>
  <c r="K7" i="1"/>
  <c r="K38" i="1"/>
  <c r="C18" i="1"/>
  <c r="B5" i="1"/>
  <c r="J7" i="1"/>
  <c r="I38" i="1"/>
  <c r="J46" i="1"/>
  <c r="P34" i="1"/>
  <c r="L18" i="1"/>
  <c r="E46" i="1"/>
  <c r="T32" i="1"/>
  <c r="M18" i="1"/>
  <c r="I29" i="1"/>
  <c r="Q55" i="1"/>
  <c r="Q37" i="1"/>
  <c r="L6" i="1"/>
  <c r="C55" i="1"/>
  <c r="I44" i="1"/>
  <c r="L29" i="1"/>
  <c r="K21" i="1"/>
  <c r="R41" i="1"/>
  <c r="E55" i="1"/>
  <c r="B55" i="1"/>
  <c r="S37" i="1"/>
  <c r="M15" i="1"/>
  <c r="K37" i="1"/>
  <c r="Q6" i="1"/>
  <c r="B37" i="1"/>
  <c r="I6" i="1"/>
  <c r="J50" i="1"/>
  <c r="K29" i="1"/>
  <c r="S49" i="1"/>
  <c r="F21" i="1"/>
  <c r="S29" i="1"/>
  <c r="I15" i="1"/>
  <c r="I37" i="1"/>
  <c r="Q33" i="1"/>
  <c r="P49" i="1"/>
  <c r="L21" i="1"/>
  <c r="M21" i="1"/>
  <c r="R33" i="1"/>
  <c r="F37" i="1"/>
  <c r="R55" i="1"/>
  <c r="I25" i="1"/>
  <c r="P41" i="1"/>
  <c r="L37" i="1"/>
  <c r="M6" i="1"/>
  <c r="K25" i="1"/>
  <c r="M37" i="1"/>
  <c r="T49" i="1"/>
  <c r="C37" i="1"/>
  <c r="J15" i="1"/>
  <c r="J25" i="1"/>
  <c r="J37" i="1"/>
  <c r="P21" i="1"/>
  <c r="P37" i="1"/>
  <c r="Q13" i="1"/>
  <c r="L25" i="1"/>
  <c r="E37" i="1"/>
  <c r="K15" i="1"/>
  <c r="F29" i="1"/>
  <c r="D37" i="1"/>
  <c r="Y37" i="1" s="1"/>
  <c r="T37" i="1"/>
  <c r="S41" i="1"/>
  <c r="E6" i="1"/>
  <c r="C19" i="1"/>
  <c r="I8" i="1"/>
  <c r="J6" i="1"/>
  <c r="J21" i="1"/>
  <c r="J29" i="1"/>
  <c r="P33" i="1"/>
  <c r="Q41" i="1"/>
  <c r="Q49" i="1"/>
  <c r="E29" i="1"/>
  <c r="T35" i="1"/>
  <c r="B33" i="1"/>
  <c r="C10" i="1"/>
  <c r="I51" i="1"/>
  <c r="Q39" i="1"/>
  <c r="E27" i="1"/>
  <c r="R13" i="1"/>
  <c r="M48" i="1"/>
  <c r="M19" i="1"/>
  <c r="T22" i="1"/>
  <c r="K46" i="1"/>
  <c r="P4" i="1"/>
  <c r="P35" i="1"/>
  <c r="T39" i="1"/>
  <c r="T31" i="1"/>
  <c r="M51" i="1"/>
  <c r="S12" i="1"/>
  <c r="R34" i="1"/>
  <c r="V34" i="1" s="1"/>
  <c r="K50" i="1"/>
  <c r="F55" i="1"/>
  <c r="S55" i="1"/>
  <c r="I14" i="1"/>
  <c r="J56" i="1"/>
  <c r="P40" i="1"/>
  <c r="M14" i="1"/>
  <c r="T40" i="1"/>
  <c r="M3" i="1"/>
  <c r="L56" i="1"/>
  <c r="I7" i="1"/>
  <c r="I30" i="1"/>
  <c r="I42" i="1"/>
  <c r="I50" i="1"/>
  <c r="P12" i="1"/>
  <c r="P22" i="1"/>
  <c r="L51" i="1"/>
  <c r="L7" i="1"/>
  <c r="L42" i="1"/>
  <c r="K39" i="1"/>
  <c r="D24" i="1"/>
  <c r="S40" i="1"/>
  <c r="S22" i="1"/>
  <c r="F26" i="1"/>
  <c r="M12" i="1"/>
  <c r="D55" i="1"/>
  <c r="K56" i="1"/>
  <c r="C36" i="1"/>
  <c r="I56" i="1"/>
  <c r="J3" i="1"/>
  <c r="P14" i="1"/>
  <c r="L36" i="1"/>
  <c r="M36" i="1"/>
  <c r="D3" i="1"/>
  <c r="D7" i="1"/>
  <c r="J8" i="1"/>
  <c r="J51" i="1"/>
  <c r="B19" i="1"/>
  <c r="B35" i="1"/>
  <c r="J19" i="1"/>
  <c r="J48" i="1"/>
  <c r="P13" i="1"/>
  <c r="P39" i="1"/>
  <c r="P48" i="1"/>
  <c r="E19" i="1"/>
  <c r="L48" i="1"/>
  <c r="R39" i="1"/>
  <c r="S4" i="1"/>
  <c r="T13" i="1"/>
  <c r="K19" i="1"/>
  <c r="F27" i="1"/>
  <c r="D35" i="1"/>
  <c r="S35" i="1"/>
  <c r="R48" i="1"/>
  <c r="D29" i="1"/>
  <c r="C49" i="1"/>
  <c r="D42" i="1"/>
  <c r="B13" i="1"/>
  <c r="S45" i="1"/>
  <c r="P23" i="1"/>
  <c r="AS66" i="13"/>
  <c r="AS8" i="14"/>
  <c r="AS13" i="14"/>
  <c r="AS29" i="14"/>
  <c r="AS15" i="14"/>
  <c r="AS76" i="14"/>
  <c r="AS74" i="14"/>
  <c r="AS67" i="14"/>
  <c r="AR83" i="14"/>
  <c r="AS83" i="14" s="1"/>
  <c r="AR66" i="14"/>
  <c r="AS66" i="14" s="1"/>
  <c r="AQ48" i="14"/>
  <c r="AS48" i="14" s="1"/>
  <c r="AS20" i="14"/>
  <c r="AS69" i="14"/>
  <c r="AS41" i="14"/>
  <c r="AS7" i="14"/>
  <c r="J39" i="1"/>
  <c r="Q4" i="1"/>
  <c r="Q35" i="1"/>
  <c r="P31" i="1"/>
  <c r="L8" i="1"/>
  <c r="E35" i="1"/>
  <c r="T4" i="1"/>
  <c r="S13" i="1"/>
  <c r="F19" i="1"/>
  <c r="R31" i="1"/>
  <c r="R35" i="1"/>
  <c r="M39" i="1"/>
  <c r="T48" i="1"/>
  <c r="M35" i="1"/>
  <c r="J55" i="1"/>
  <c r="T9" i="1"/>
  <c r="Q21" i="1"/>
  <c r="AS39" i="13"/>
  <c r="AS55" i="13"/>
  <c r="AS43" i="14"/>
  <c r="AS5" i="14"/>
  <c r="AS21" i="14"/>
  <c r="AS32" i="14"/>
  <c r="AS88" i="14"/>
  <c r="AS46" i="14"/>
  <c r="AS70" i="14"/>
  <c r="AS18" i="14"/>
  <c r="AS34" i="14"/>
  <c r="AS49" i="14"/>
  <c r="AS91" i="14"/>
  <c r="AS24" i="14"/>
  <c r="AS36" i="14"/>
  <c r="AS44" i="14"/>
  <c r="AQ72" i="14"/>
  <c r="AS72" i="14" s="1"/>
  <c r="B27" i="1"/>
  <c r="C27" i="1"/>
  <c r="I19" i="1"/>
  <c r="I48" i="1"/>
  <c r="Q31" i="1"/>
  <c r="L19" i="1"/>
  <c r="L39" i="1"/>
  <c r="K48" i="1"/>
  <c r="K43" i="1"/>
  <c r="M45" i="1"/>
  <c r="AR82" i="14"/>
  <c r="AS82" i="14" s="1"/>
  <c r="AQ80" i="14"/>
  <c r="AS80" i="14" s="1"/>
  <c r="AQ4" i="14"/>
  <c r="AS4" i="14" s="1"/>
  <c r="T21" i="1"/>
  <c r="R9" i="1"/>
  <c r="S21" i="1"/>
  <c r="E18" i="1"/>
  <c r="C50" i="1"/>
  <c r="C29" i="1"/>
  <c r="I43" i="1"/>
  <c r="J45" i="1"/>
  <c r="P9" i="1"/>
  <c r="P32" i="1"/>
  <c r="Q3" i="1"/>
  <c r="E24" i="1"/>
  <c r="E40" i="1"/>
  <c r="E3" i="1"/>
  <c r="E42" i="1"/>
  <c r="M43" i="1"/>
  <c r="D5" i="1"/>
  <c r="S9" i="1"/>
  <c r="K14" i="1"/>
  <c r="M28" i="1"/>
  <c r="S32" i="1"/>
  <c r="D40" i="1"/>
  <c r="R40" i="1"/>
  <c r="K44" i="1"/>
  <c r="K3" i="1"/>
  <c r="S3" i="1"/>
  <c r="K45" i="1"/>
  <c r="E28" i="1"/>
  <c r="L24" i="1"/>
  <c r="R24" i="1"/>
  <c r="B22" i="1"/>
  <c r="B14" i="1"/>
  <c r="L9" i="1"/>
  <c r="R10" i="1"/>
  <c r="S27" i="1"/>
  <c r="B24" i="1"/>
  <c r="C40" i="1"/>
  <c r="B42" i="1"/>
  <c r="B3" i="1"/>
  <c r="I28" i="1"/>
  <c r="I40" i="1"/>
  <c r="C24" i="1"/>
  <c r="C42" i="1"/>
  <c r="C3" i="1"/>
  <c r="J43" i="1"/>
  <c r="J28" i="1"/>
  <c r="J40" i="1"/>
  <c r="I3" i="1"/>
  <c r="Q14" i="1"/>
  <c r="Q40" i="1"/>
  <c r="L28" i="1"/>
  <c r="L44" i="1"/>
  <c r="L45" i="1"/>
  <c r="F13" i="1"/>
  <c r="F5" i="1"/>
  <c r="T14" i="1"/>
  <c r="S14" i="1"/>
  <c r="D36" i="1"/>
  <c r="M40" i="1"/>
  <c r="F40" i="1"/>
  <c r="F3" i="1"/>
  <c r="F20" i="1"/>
  <c r="C45" i="1"/>
  <c r="P8" i="1"/>
  <c r="K55" i="1"/>
  <c r="M34" i="1"/>
  <c r="B40" i="1"/>
  <c r="B29" i="1"/>
  <c r="J14" i="1"/>
  <c r="J44" i="1"/>
  <c r="I45" i="1"/>
  <c r="Q9" i="1"/>
  <c r="Q32" i="1"/>
  <c r="P3" i="1"/>
  <c r="L43" i="1"/>
  <c r="L14" i="1"/>
  <c r="L40" i="1"/>
  <c r="L3" i="1"/>
  <c r="T3" i="1"/>
  <c r="R5" i="1"/>
  <c r="F46" i="1"/>
  <c r="T46" i="1"/>
  <c r="T20" i="1"/>
  <c r="S26" i="1"/>
  <c r="M32" i="1"/>
  <c r="E31" i="1"/>
  <c r="B6" i="1"/>
  <c r="C44" i="1"/>
  <c r="J32" i="1"/>
  <c r="I55" i="1"/>
  <c r="L32" i="1"/>
  <c r="K32" i="1"/>
  <c r="L55" i="1"/>
  <c r="L34" i="1"/>
  <c r="M55" i="1"/>
  <c r="B41" i="1"/>
  <c r="E13" i="1"/>
  <c r="E44" i="1"/>
  <c r="E36" i="1"/>
  <c r="I32" i="1"/>
  <c r="C13" i="1"/>
  <c r="C46" i="1"/>
  <c r="P24" i="1"/>
  <c r="D46" i="1"/>
  <c r="K26" i="1"/>
  <c r="K22" i="1"/>
  <c r="J41" i="1"/>
  <c r="C6" i="1"/>
  <c r="F6" i="1"/>
  <c r="C28" i="1"/>
  <c r="C12" i="1"/>
  <c r="C22" i="1"/>
  <c r="F9" i="1"/>
  <c r="D28" i="1"/>
  <c r="C31" i="1"/>
  <c r="D33" i="1"/>
  <c r="K20" i="1"/>
  <c r="C23" i="1"/>
  <c r="E22" i="1"/>
  <c r="F31" i="1"/>
  <c r="M9" i="1"/>
  <c r="D22" i="1"/>
  <c r="C14" i="1"/>
  <c r="B21" i="1"/>
  <c r="D6" i="1"/>
  <c r="C9" i="1"/>
  <c r="B28" i="1"/>
  <c r="J35" i="1"/>
  <c r="C51" i="1"/>
  <c r="F28" i="1"/>
  <c r="G53" i="14"/>
  <c r="AP53" i="14" s="1"/>
  <c r="AO53" i="14" s="1"/>
  <c r="C43" i="1"/>
  <c r="J31" i="1"/>
  <c r="F42" i="1"/>
  <c r="G79" i="14"/>
  <c r="AP79" i="14" s="1"/>
  <c r="AO79" i="14" s="1"/>
  <c r="M49" i="1"/>
  <c r="C15" i="1"/>
  <c r="B48" i="1"/>
  <c r="M20" i="1"/>
  <c r="G42" i="14"/>
  <c r="AP42" i="14" s="1"/>
  <c r="AO42" i="14" s="1"/>
  <c r="J5" i="1"/>
  <c r="G69" i="13"/>
  <c r="AP69" i="13" s="1"/>
  <c r="AO69" i="13" s="1"/>
  <c r="P27" i="1"/>
  <c r="L22" i="1"/>
  <c r="T10" i="1"/>
  <c r="K41" i="1"/>
  <c r="F12" i="1"/>
  <c r="M26" i="1"/>
  <c r="F4" i="1"/>
  <c r="L31" i="1"/>
  <c r="E51" i="1"/>
  <c r="L12" i="1"/>
  <c r="D32" i="1"/>
  <c r="J22" i="1"/>
  <c r="E43" i="1"/>
  <c r="I12" i="7"/>
  <c r="K12" i="7" s="1"/>
  <c r="C33" i="1"/>
  <c r="I9" i="1"/>
  <c r="I20" i="1"/>
  <c r="I41" i="1"/>
  <c r="I26" i="1"/>
  <c r="Q27" i="1"/>
  <c r="P10" i="1"/>
  <c r="L20" i="1"/>
  <c r="R27" i="1"/>
  <c r="F10" i="1"/>
  <c r="F45" i="1"/>
  <c r="M22" i="1"/>
  <c r="F41" i="1"/>
  <c r="E8" i="1"/>
  <c r="B32" i="1"/>
  <c r="L41" i="1"/>
  <c r="L26" i="1"/>
  <c r="D9" i="1"/>
  <c r="K9" i="1"/>
  <c r="D20" i="1"/>
  <c r="D10" i="1"/>
  <c r="F33" i="1"/>
  <c r="M41" i="1"/>
  <c r="J9" i="1"/>
  <c r="J20" i="1"/>
  <c r="J26" i="1"/>
  <c r="Q10" i="1"/>
  <c r="B9" i="1"/>
  <c r="I22" i="1"/>
  <c r="E9" i="1"/>
  <c r="E33" i="1"/>
  <c r="S10" i="1"/>
  <c r="G19" i="14"/>
  <c r="AP19" i="14" s="1"/>
  <c r="AO19" i="14" s="1"/>
  <c r="G46" i="13"/>
  <c r="AP46" i="13" s="1"/>
  <c r="AO46" i="13" s="1"/>
  <c r="G49" i="13"/>
  <c r="AP49" i="13" s="1"/>
  <c r="AO49" i="13" s="1"/>
  <c r="E50" i="1"/>
  <c r="M31" i="1"/>
  <c r="J24" i="1"/>
  <c r="G47" i="14"/>
  <c r="AP47" i="14" s="1"/>
  <c r="AO47" i="14" s="1"/>
  <c r="M27" i="1"/>
  <c r="D31" i="1"/>
  <c r="F30" i="1"/>
  <c r="C38" i="1"/>
  <c r="F32" i="1"/>
  <c r="G20" i="14"/>
  <c r="AP20" i="14" s="1"/>
  <c r="AO20" i="14" s="1"/>
  <c r="G39" i="14"/>
  <c r="AP39" i="14" s="1"/>
  <c r="AO39" i="14" s="1"/>
  <c r="G54" i="14"/>
  <c r="AP54" i="14" s="1"/>
  <c r="AO54" i="14" s="1"/>
  <c r="K13" i="1"/>
  <c r="C17" i="7"/>
  <c r="E17" i="7" s="1"/>
  <c r="C32" i="1"/>
  <c r="C21" i="1"/>
  <c r="C41" i="1"/>
  <c r="B7" i="1"/>
  <c r="B38" i="1"/>
  <c r="L5" i="1"/>
  <c r="E32" i="1"/>
  <c r="E45" i="1"/>
  <c r="E38" i="1"/>
  <c r="K31" i="1"/>
  <c r="M5" i="1"/>
  <c r="M24" i="1"/>
  <c r="D45" i="1"/>
  <c r="K12" i="1"/>
  <c r="F50" i="1"/>
  <c r="D38" i="1"/>
  <c r="J4" i="1"/>
  <c r="G10" i="14"/>
  <c r="AP10" i="14" s="1"/>
  <c r="AO10" i="14" s="1"/>
  <c r="G15" i="14"/>
  <c r="AP15" i="14" s="1"/>
  <c r="AO15" i="14" s="1"/>
  <c r="G21" i="14"/>
  <c r="AP21" i="14" s="1"/>
  <c r="AO21" i="14" s="1"/>
  <c r="G49" i="14"/>
  <c r="AP49" i="14" s="1"/>
  <c r="AO49" i="14" s="1"/>
  <c r="I12" i="1"/>
  <c r="K5" i="1"/>
  <c r="K24" i="1"/>
  <c r="D21" i="1"/>
  <c r="D41" i="1"/>
  <c r="F38" i="1"/>
  <c r="D50" i="1"/>
  <c r="C25" i="1"/>
  <c r="C34" i="1"/>
  <c r="G16" i="13"/>
  <c r="AP16" i="13" s="1"/>
  <c r="AO16" i="13" s="1"/>
  <c r="G8" i="13"/>
  <c r="AP8" i="13" s="1"/>
  <c r="AO8" i="13" s="1"/>
  <c r="G18" i="13"/>
  <c r="AP18" i="13" s="1"/>
  <c r="AO18" i="13" s="1"/>
  <c r="G10" i="13"/>
  <c r="AP10" i="13" s="1"/>
  <c r="AO10" i="13" s="1"/>
  <c r="F23" i="1"/>
  <c r="K10" i="1"/>
  <c r="J49" i="1"/>
  <c r="B20" i="1"/>
  <c r="B45" i="1"/>
  <c r="C7" i="1"/>
  <c r="I5" i="1"/>
  <c r="I24" i="1"/>
  <c r="C20" i="1"/>
  <c r="B50" i="1"/>
  <c r="I31" i="1"/>
  <c r="J12" i="1"/>
  <c r="E20" i="1"/>
  <c r="E21" i="1"/>
  <c r="E41" i="1"/>
  <c r="E7" i="1"/>
  <c r="F7" i="1"/>
  <c r="C8" i="1"/>
  <c r="F48" i="1"/>
  <c r="G95" i="14"/>
  <c r="AP95" i="14" s="1"/>
  <c r="AO95" i="14" s="1"/>
  <c r="K33" i="1"/>
  <c r="K27" i="1"/>
  <c r="I6" i="7"/>
  <c r="K6" i="7" s="1"/>
  <c r="C4" i="1"/>
  <c r="C48" i="1"/>
  <c r="C26" i="1"/>
  <c r="J10" i="1"/>
  <c r="L13" i="1"/>
  <c r="L27" i="1"/>
  <c r="L33" i="1"/>
  <c r="L49" i="1"/>
  <c r="E34" i="1"/>
  <c r="K4" i="1"/>
  <c r="F8" i="1"/>
  <c r="M13" i="1"/>
  <c r="D48" i="1"/>
  <c r="D14" i="1"/>
  <c r="M33" i="1"/>
  <c r="F22" i="1"/>
  <c r="K34" i="1"/>
  <c r="G48" i="14"/>
  <c r="AP48" i="14" s="1"/>
  <c r="AO48" i="14" s="1"/>
  <c r="C15" i="7"/>
  <c r="E15" i="7" s="1"/>
  <c r="B8" i="1"/>
  <c r="B10" i="1"/>
  <c r="C30" i="1"/>
  <c r="I4" i="1"/>
  <c r="I13" i="1"/>
  <c r="I27" i="1"/>
  <c r="I33" i="1"/>
  <c r="I49" i="1"/>
  <c r="I34" i="1"/>
  <c r="L4" i="1"/>
  <c r="E48" i="1"/>
  <c r="E14" i="1"/>
  <c r="E10" i="1"/>
  <c r="E26" i="1"/>
  <c r="M4" i="1"/>
  <c r="D8" i="1"/>
  <c r="D43" i="1"/>
  <c r="F14" i="1"/>
  <c r="K49" i="1"/>
  <c r="B56" i="1"/>
  <c r="I4" i="7"/>
  <c r="K4" i="7" s="1"/>
  <c r="C9" i="7"/>
  <c r="E9" i="7" s="1"/>
  <c r="B31" i="1"/>
  <c r="J13" i="1"/>
  <c r="J27" i="1"/>
  <c r="J33" i="1"/>
  <c r="J34" i="1"/>
  <c r="G89" i="14"/>
  <c r="AP89" i="14" s="1"/>
  <c r="AO89" i="14" s="1"/>
  <c r="G4" i="13"/>
  <c r="AP4" i="13" s="1"/>
  <c r="AO4" i="13" s="1"/>
  <c r="G29" i="13"/>
  <c r="AP29" i="13" s="1"/>
  <c r="AO29" i="13" s="1"/>
  <c r="G66" i="13"/>
  <c r="AP66" i="13" s="1"/>
  <c r="AO66" i="13" s="1"/>
  <c r="G44" i="14"/>
  <c r="AP44" i="14" s="1"/>
  <c r="AO44" i="14" s="1"/>
  <c r="G40" i="14"/>
  <c r="AP40" i="14" s="1"/>
  <c r="AO40" i="14" s="1"/>
  <c r="G66" i="14"/>
  <c r="AP66" i="14" s="1"/>
  <c r="AO66" i="14" s="1"/>
  <c r="G64" i="14"/>
  <c r="AP64" i="14" s="1"/>
  <c r="AO64" i="14" s="1"/>
  <c r="G87" i="14"/>
  <c r="AP87" i="14" s="1"/>
  <c r="AO87" i="14" s="1"/>
  <c r="G86" i="14"/>
  <c r="AP86" i="14" s="1"/>
  <c r="AO86" i="14" s="1"/>
  <c r="G68" i="14"/>
  <c r="AP68" i="14" s="1"/>
  <c r="AO68" i="14" s="1"/>
  <c r="G3" i="13"/>
  <c r="AP3" i="13" s="1"/>
  <c r="AO3" i="13" s="1"/>
  <c r="G20" i="13"/>
  <c r="AP20" i="13" s="1"/>
  <c r="AO20" i="13" s="1"/>
  <c r="G33" i="13"/>
  <c r="AP33" i="13" s="1"/>
  <c r="AO33" i="13" s="1"/>
  <c r="G18" i="14"/>
  <c r="AP18" i="14" s="1"/>
  <c r="AO18" i="14" s="1"/>
  <c r="G23" i="14"/>
  <c r="AP23" i="14" s="1"/>
  <c r="AO23" i="14" s="1"/>
  <c r="G28" i="14"/>
  <c r="AP28" i="14" s="1"/>
  <c r="AO28" i="14" s="1"/>
  <c r="G27" i="13"/>
  <c r="AP27" i="13" s="1"/>
  <c r="AO27" i="13" s="1"/>
  <c r="G31" i="13"/>
  <c r="AP31" i="13" s="1"/>
  <c r="AO31" i="13" s="1"/>
  <c r="G7" i="13"/>
  <c r="AP7" i="13" s="1"/>
  <c r="AO7" i="13" s="1"/>
  <c r="G62" i="13"/>
  <c r="AP62" i="13" s="1"/>
  <c r="AO62" i="13" s="1"/>
  <c r="G60" i="13"/>
  <c r="AP60" i="13" s="1"/>
  <c r="AO60" i="13" s="1"/>
  <c r="G51" i="14"/>
  <c r="AP51" i="14" s="1"/>
  <c r="AO51" i="14" s="1"/>
  <c r="G55" i="14"/>
  <c r="AP55" i="14" s="1"/>
  <c r="AO55" i="14" s="1"/>
  <c r="G94" i="14"/>
  <c r="AP94" i="14" s="1"/>
  <c r="AO94" i="14" s="1"/>
  <c r="G91" i="14"/>
  <c r="AP91" i="14" s="1"/>
  <c r="AO91" i="14" s="1"/>
  <c r="G17" i="13"/>
  <c r="AP17" i="13" s="1"/>
  <c r="AO17" i="13" s="1"/>
  <c r="G14" i="13"/>
  <c r="AP14" i="13" s="1"/>
  <c r="AO14" i="13" s="1"/>
  <c r="G30" i="13"/>
  <c r="AP30" i="13" s="1"/>
  <c r="AO30" i="13" s="1"/>
  <c r="G58" i="13"/>
  <c r="AP58" i="13" s="1"/>
  <c r="AO58" i="13" s="1"/>
  <c r="G52" i="13"/>
  <c r="AP52" i="13" s="1"/>
  <c r="AO52" i="13" s="1"/>
  <c r="G51" i="13"/>
  <c r="AP51" i="13" s="1"/>
  <c r="AO51" i="13" s="1"/>
  <c r="G37" i="13"/>
  <c r="AP37" i="13" s="1"/>
  <c r="AO37" i="13" s="1"/>
  <c r="G32" i="14"/>
  <c r="AP32" i="14" s="1"/>
  <c r="AO32" i="14" s="1"/>
  <c r="G43" i="14"/>
  <c r="AP43" i="14" s="1"/>
  <c r="AO43" i="14" s="1"/>
  <c r="G67" i="14"/>
  <c r="AP67" i="14" s="1"/>
  <c r="AO67" i="14" s="1"/>
  <c r="I13" i="7"/>
  <c r="K13" i="7" s="1"/>
  <c r="G43" i="13"/>
  <c r="AP43" i="13" s="1"/>
  <c r="AO43" i="13" s="1"/>
  <c r="G38" i="14"/>
  <c r="AP38" i="14" s="1"/>
  <c r="AO38" i="14" s="1"/>
  <c r="G50" i="14"/>
  <c r="AP50" i="14" s="1"/>
  <c r="AO50" i="14" s="1"/>
  <c r="G90" i="14"/>
  <c r="AP90" i="14" s="1"/>
  <c r="AO90" i="14" s="1"/>
  <c r="G88" i="14"/>
  <c r="AP88" i="14" s="1"/>
  <c r="AO88" i="14" s="1"/>
  <c r="G81" i="14"/>
  <c r="AP81" i="14" s="1"/>
  <c r="AO81" i="14" s="1"/>
  <c r="G56" i="14"/>
  <c r="AP56" i="14" s="1"/>
  <c r="AO56" i="14" s="1"/>
  <c r="G12" i="13"/>
  <c r="AP12" i="13" s="1"/>
  <c r="AO12" i="13" s="1"/>
  <c r="G9" i="14"/>
  <c r="AP9" i="14" s="1"/>
  <c r="AO9" i="14" s="1"/>
  <c r="G28" i="13"/>
  <c r="AP28" i="13" s="1"/>
  <c r="AO28" i="13" s="1"/>
  <c r="G70" i="13"/>
  <c r="AP70" i="13" s="1"/>
  <c r="AO70" i="13" s="1"/>
  <c r="G39" i="13"/>
  <c r="AP39" i="13" s="1"/>
  <c r="AO39" i="13" s="1"/>
  <c r="G61" i="13"/>
  <c r="AP61" i="13" s="1"/>
  <c r="AO61" i="13" s="1"/>
  <c r="G45" i="13"/>
  <c r="AP45" i="13" s="1"/>
  <c r="AO45" i="13" s="1"/>
  <c r="G57" i="13"/>
  <c r="AP57" i="13" s="1"/>
  <c r="AO57" i="13" s="1"/>
  <c r="G34" i="14"/>
  <c r="AP34" i="14" s="1"/>
  <c r="AO34" i="14" s="1"/>
  <c r="G41" i="14"/>
  <c r="AP41" i="14" s="1"/>
  <c r="AO41" i="14" s="1"/>
  <c r="G37" i="14"/>
  <c r="AP37" i="14" s="1"/>
  <c r="AO37" i="14" s="1"/>
  <c r="F39" i="1"/>
  <c r="B39" i="1"/>
  <c r="E39" i="1"/>
  <c r="M23" i="1"/>
  <c r="I23" i="1"/>
  <c r="K23" i="1"/>
  <c r="L23" i="1"/>
  <c r="G33" i="14"/>
  <c r="AP33" i="14" s="1"/>
  <c r="AO33" i="14" s="1"/>
  <c r="I14" i="7"/>
  <c r="K14" i="7" s="1"/>
  <c r="I5" i="7"/>
  <c r="K5" i="7" s="1"/>
  <c r="C8" i="7"/>
  <c r="E8" i="7" s="1"/>
  <c r="C10" i="7"/>
  <c r="E10" i="7" s="1"/>
  <c r="C39" i="1"/>
  <c r="I22" i="7"/>
  <c r="K22" i="7" s="1"/>
  <c r="G5" i="14"/>
  <c r="AP5" i="14" s="1"/>
  <c r="AO5" i="14" s="1"/>
  <c r="L35" i="1"/>
  <c r="K35" i="1"/>
  <c r="I35" i="1"/>
  <c r="L10" i="1"/>
  <c r="M10" i="1"/>
  <c r="I10" i="1"/>
  <c r="G25" i="14"/>
  <c r="AP25" i="14" s="1"/>
  <c r="AO25" i="14" s="1"/>
  <c r="I11" i="7"/>
  <c r="K11" i="7" s="1"/>
  <c r="C16" i="7"/>
  <c r="E16" i="7" s="1"/>
  <c r="C7" i="7"/>
  <c r="E7" i="7" s="1"/>
  <c r="C56" i="1"/>
  <c r="J23" i="1"/>
  <c r="C19" i="7"/>
  <c r="E19" i="7" s="1"/>
  <c r="G64" i="13"/>
  <c r="AP64" i="13" s="1"/>
  <c r="AO64" i="13" s="1"/>
  <c r="G48" i="13"/>
  <c r="AP48" i="13" s="1"/>
  <c r="AO48" i="13" s="1"/>
  <c r="D39" i="1"/>
  <c r="B3" i="13"/>
  <c r="C21" i="7"/>
  <c r="E21" i="7" s="1"/>
  <c r="C6" i="7"/>
  <c r="E6" i="7" s="1"/>
  <c r="C5" i="7"/>
  <c r="E5" i="7" s="1"/>
  <c r="C4" i="7"/>
  <c r="E4" i="7" s="1"/>
  <c r="C20" i="7"/>
  <c r="E20" i="7" s="1"/>
  <c r="C18" i="7"/>
  <c r="E18" i="7" s="1"/>
  <c r="C22" i="7"/>
  <c r="E22" i="7" s="1"/>
  <c r="C14" i="7"/>
  <c r="E14" i="7" s="1"/>
  <c r="C13" i="7"/>
  <c r="E13" i="7" s="1"/>
  <c r="C12" i="7"/>
  <c r="E12" i="7" s="1"/>
  <c r="C11" i="7"/>
  <c r="E11" i="7" s="1"/>
  <c r="D4" i="1"/>
  <c r="B25" i="1"/>
  <c r="B4" i="1"/>
  <c r="D25" i="1"/>
  <c r="E25" i="1"/>
  <c r="E4" i="1"/>
  <c r="F25" i="1"/>
  <c r="F43" i="1"/>
  <c r="B43" i="1"/>
  <c r="B34" i="1"/>
  <c r="F34" i="1"/>
  <c r="D34" i="1"/>
  <c r="B26" i="1"/>
  <c r="D26" i="1"/>
  <c r="D12" i="1"/>
  <c r="E12" i="1"/>
  <c r="B12" i="1"/>
  <c r="D15" i="1"/>
  <c r="B15" i="1"/>
  <c r="F15" i="1"/>
  <c r="E15" i="1"/>
  <c r="D3" i="14"/>
  <c r="G3" i="14" s="1"/>
  <c r="AP3" i="14" s="1"/>
  <c r="AO3" i="14" s="1"/>
  <c r="I21" i="7"/>
  <c r="K21" i="7" s="1"/>
  <c r="I17" i="7"/>
  <c r="K17" i="7" s="1"/>
  <c r="I16" i="7"/>
  <c r="K16" i="7" s="1"/>
  <c r="I15" i="7"/>
  <c r="K15" i="7" s="1"/>
  <c r="I10" i="7"/>
  <c r="K10" i="7" s="1"/>
  <c r="I19" i="7"/>
  <c r="K19" i="7" s="1"/>
  <c r="I18" i="7"/>
  <c r="K18" i="7" s="1"/>
  <c r="I20" i="7"/>
  <c r="K20" i="7" s="1"/>
  <c r="I9" i="7"/>
  <c r="K9" i="7" s="1"/>
  <c r="I8" i="7"/>
  <c r="K8" i="7" s="1"/>
  <c r="I7" i="7"/>
  <c r="K7" i="7" s="1"/>
  <c r="G7" i="14"/>
  <c r="AP7" i="14" s="1"/>
  <c r="AO7" i="14" s="1"/>
  <c r="G31" i="14"/>
  <c r="AP31" i="14" s="1"/>
  <c r="AO31" i="14" s="1"/>
  <c r="D44" i="1"/>
  <c r="F44" i="1"/>
  <c r="B44" i="1"/>
  <c r="D51" i="1"/>
  <c r="F51" i="1"/>
  <c r="B51" i="1"/>
  <c r="B49" i="1"/>
  <c r="D49" i="1"/>
  <c r="E49" i="1"/>
  <c r="F36" i="1"/>
  <c r="B36" i="1"/>
  <c r="E30" i="1"/>
  <c r="D30" i="1"/>
  <c r="B30" i="1"/>
  <c r="B23" i="1"/>
  <c r="E23" i="1"/>
  <c r="D23" i="1"/>
  <c r="B18" i="1"/>
  <c r="D18" i="1"/>
  <c r="F18" i="1"/>
  <c r="G42" i="13"/>
  <c r="AP42" i="13" s="1"/>
  <c r="AO42" i="13" s="1"/>
  <c r="G12" i="14"/>
  <c r="AP12" i="14" s="1"/>
  <c r="AO12" i="14" s="1"/>
  <c r="G13" i="14"/>
  <c r="AP13" i="14" s="1"/>
  <c r="AO13" i="14" s="1"/>
  <c r="G24" i="14"/>
  <c r="AP24" i="14" s="1"/>
  <c r="AO24" i="14" s="1"/>
  <c r="G30" i="14"/>
  <c r="AP30" i="14" s="1"/>
  <c r="AO30" i="14" s="1"/>
  <c r="G41" i="13"/>
  <c r="AP41" i="13" s="1"/>
  <c r="AO41" i="13" s="1"/>
  <c r="G71" i="13"/>
  <c r="AP71" i="13" s="1"/>
  <c r="AO71" i="13" s="1"/>
  <c r="G63" i="13"/>
  <c r="AP63" i="13" s="1"/>
  <c r="AO63" i="13" s="1"/>
  <c r="G53" i="13"/>
  <c r="AP53" i="13" s="1"/>
  <c r="AO53" i="13" s="1"/>
  <c r="G44" i="13"/>
  <c r="AP44" i="13" s="1"/>
  <c r="AO44" i="13" s="1"/>
  <c r="G36" i="13"/>
  <c r="AP36" i="13" s="1"/>
  <c r="AO36" i="13" s="1"/>
  <c r="G55" i="13"/>
  <c r="AP55" i="13" s="1"/>
  <c r="AO55" i="13" s="1"/>
  <c r="G35" i="14"/>
  <c r="AP35" i="14" s="1"/>
  <c r="AO35" i="14" s="1"/>
  <c r="G25" i="13"/>
  <c r="AP25" i="13" s="1"/>
  <c r="AO25" i="13" s="1"/>
  <c r="G22" i="13"/>
  <c r="AP22" i="13" s="1"/>
  <c r="AO22" i="13" s="1"/>
  <c r="G9" i="13"/>
  <c r="AP9" i="13" s="1"/>
  <c r="AO9" i="13" s="1"/>
  <c r="G6" i="13"/>
  <c r="AP6" i="13" s="1"/>
  <c r="AO6" i="13" s="1"/>
  <c r="G27" i="14"/>
  <c r="AP27" i="14" s="1"/>
  <c r="AO27" i="14" s="1"/>
  <c r="G35" i="13"/>
  <c r="AP35" i="13" s="1"/>
  <c r="AO35" i="13" s="1"/>
  <c r="G72" i="13"/>
  <c r="AP72" i="13" s="1"/>
  <c r="AO72" i="13" s="1"/>
  <c r="G68" i="13"/>
  <c r="AP68" i="13" s="1"/>
  <c r="AO68" i="13" s="1"/>
  <c r="G54" i="13"/>
  <c r="AP54" i="13" s="1"/>
  <c r="AO54" i="13" s="1"/>
  <c r="G50" i="13"/>
  <c r="AP50" i="13" s="1"/>
  <c r="AO50" i="13" s="1"/>
  <c r="G73" i="13"/>
  <c r="AP73" i="13" s="1"/>
  <c r="AO73" i="13" s="1"/>
  <c r="G65" i="13"/>
  <c r="AP65" i="13" s="1"/>
  <c r="AO65" i="13" s="1"/>
  <c r="G56" i="13"/>
  <c r="AP56" i="13" s="1"/>
  <c r="AO56" i="13" s="1"/>
  <c r="G47" i="13"/>
  <c r="AP47" i="13" s="1"/>
  <c r="AO47" i="13" s="1"/>
  <c r="G38" i="13"/>
  <c r="AP38" i="13" s="1"/>
  <c r="AO38" i="13" s="1"/>
  <c r="G8" i="14"/>
  <c r="AP8" i="14" s="1"/>
  <c r="AO8" i="14" s="1"/>
  <c r="G11" i="14"/>
  <c r="AP11" i="14" s="1"/>
  <c r="AO11" i="14" s="1"/>
  <c r="G17" i="14"/>
  <c r="AP17" i="14" s="1"/>
  <c r="AO17" i="14" s="1"/>
  <c r="G22" i="14"/>
  <c r="AP22" i="14" s="1"/>
  <c r="AO22" i="14" s="1"/>
  <c r="G26" i="14"/>
  <c r="AP26" i="14" s="1"/>
  <c r="AO26" i="14" s="1"/>
  <c r="G29" i="14"/>
  <c r="AP29" i="14" s="1"/>
  <c r="AO29" i="14" s="1"/>
  <c r="G32" i="13"/>
  <c r="AP32" i="13" s="1"/>
  <c r="AO32" i="13" s="1"/>
  <c r="F49" i="1"/>
  <c r="G67" i="13"/>
  <c r="AP67" i="13" s="1"/>
  <c r="AO67" i="13" s="1"/>
  <c r="G59" i="13"/>
  <c r="AP59" i="13" s="1"/>
  <c r="AO59" i="13" s="1"/>
  <c r="G40" i="13"/>
  <c r="AP40" i="13" s="1"/>
  <c r="AO40" i="13" s="1"/>
  <c r="G74" i="13"/>
  <c r="AP74" i="13" s="1"/>
  <c r="AO74" i="13" s="1"/>
  <c r="G46" i="14"/>
  <c r="AP46" i="14" s="1"/>
  <c r="AO46" i="14" s="1"/>
  <c r="G45" i="14"/>
  <c r="AP45" i="14" s="1"/>
  <c r="AO45" i="14" s="1"/>
  <c r="G14" i="14"/>
  <c r="AP14" i="14" s="1"/>
  <c r="AO14" i="14" s="1"/>
  <c r="G80" i="14"/>
  <c r="AP80" i="14" s="1"/>
  <c r="AO80" i="14" s="1"/>
  <c r="G77" i="14"/>
  <c r="AP77" i="14" s="1"/>
  <c r="AO77" i="14" s="1"/>
  <c r="G76" i="14"/>
  <c r="AP76" i="14" s="1"/>
  <c r="AO76" i="14" s="1"/>
  <c r="G75" i="14"/>
  <c r="AP75" i="14" s="1"/>
  <c r="AO75" i="14" s="1"/>
  <c r="G74" i="14"/>
  <c r="AP74" i="14" s="1"/>
  <c r="AO74" i="14" s="1"/>
  <c r="G61" i="14"/>
  <c r="AP61" i="14" s="1"/>
  <c r="AO61" i="14" s="1"/>
  <c r="G60" i="14"/>
  <c r="AP60" i="14" s="1"/>
  <c r="AO60" i="14" s="1"/>
  <c r="G59" i="14"/>
  <c r="AP59" i="14" s="1"/>
  <c r="AO59" i="14" s="1"/>
  <c r="G58" i="14"/>
  <c r="AP58" i="14" s="1"/>
  <c r="AO58" i="14" s="1"/>
  <c r="G57" i="14"/>
  <c r="AP57" i="14" s="1"/>
  <c r="AO57" i="14" s="1"/>
  <c r="G84" i="14"/>
  <c r="AP84" i="14" s="1"/>
  <c r="AO84" i="14" s="1"/>
  <c r="G83" i="14"/>
  <c r="AP83" i="14" s="1"/>
  <c r="AO83" i="14" s="1"/>
  <c r="G82" i="14"/>
  <c r="AP82" i="14" s="1"/>
  <c r="AO82" i="14" s="1"/>
  <c r="G71" i="14"/>
  <c r="AP71" i="14" s="1"/>
  <c r="AO71" i="14" s="1"/>
  <c r="G63" i="14"/>
  <c r="AP63" i="14" s="1"/>
  <c r="AO63" i="14" s="1"/>
  <c r="G52" i="14"/>
  <c r="AP52" i="14" s="1"/>
  <c r="AO52" i="14" s="1"/>
  <c r="G73" i="14"/>
  <c r="AP73" i="14" s="1"/>
  <c r="AO73" i="14" s="1"/>
  <c r="G70" i="14"/>
  <c r="AP70" i="14" s="1"/>
  <c r="AO70" i="14" s="1"/>
  <c r="G36" i="14"/>
  <c r="AP36" i="14" s="1"/>
  <c r="AO36" i="14" s="1"/>
  <c r="G21" i="13"/>
  <c r="AP21" i="13" s="1"/>
  <c r="AO21" i="13" s="1"/>
  <c r="G11" i="13"/>
  <c r="AP11" i="13" s="1"/>
  <c r="AO11" i="13" s="1"/>
  <c r="G5" i="13"/>
  <c r="AP5" i="13" s="1"/>
  <c r="AO5" i="13" s="1"/>
  <c r="G4" i="14"/>
  <c r="AP4" i="14" s="1"/>
  <c r="AO4" i="14" s="1"/>
  <c r="G19" i="13"/>
  <c r="AP19" i="13" s="1"/>
  <c r="AO19" i="13" s="1"/>
  <c r="G13" i="13"/>
  <c r="AP13" i="13" s="1"/>
  <c r="AO13" i="13" s="1"/>
  <c r="G26" i="13"/>
  <c r="AP26" i="13" s="1"/>
  <c r="AO26" i="13" s="1"/>
  <c r="G24" i="13"/>
  <c r="AP24" i="13" s="1"/>
  <c r="AO24" i="13" s="1"/>
  <c r="G23" i="13"/>
  <c r="AP23" i="13" s="1"/>
  <c r="AO23" i="13" s="1"/>
  <c r="G15" i="13"/>
  <c r="AP15" i="13" s="1"/>
  <c r="AO15" i="13" s="1"/>
  <c r="G6" i="14"/>
  <c r="AP6" i="14" s="1"/>
  <c r="AO6" i="14" s="1"/>
  <c r="D56" i="1"/>
  <c r="E56" i="1"/>
  <c r="F56" i="1"/>
  <c r="G34" i="13"/>
  <c r="AP34" i="13" s="1"/>
  <c r="AO34" i="13" s="1"/>
  <c r="G93" i="14"/>
  <c r="AP93" i="14" s="1"/>
  <c r="AO93" i="14" s="1"/>
  <c r="G62" i="14"/>
  <c r="AP62" i="14" s="1"/>
  <c r="AO62" i="14" s="1"/>
  <c r="G92" i="14"/>
  <c r="AP92" i="14" s="1"/>
  <c r="AO92" i="14" s="1"/>
  <c r="G78" i="14"/>
  <c r="AP78" i="14" s="1"/>
  <c r="AO78" i="14" s="1"/>
  <c r="G72" i="14"/>
  <c r="AP72" i="14" s="1"/>
  <c r="AO72" i="14" s="1"/>
  <c r="G69" i="14"/>
  <c r="AP69" i="14" s="1"/>
  <c r="AO69" i="14" s="1"/>
  <c r="G65" i="14"/>
  <c r="AP65" i="14" s="1"/>
  <c r="AO65" i="14" s="1"/>
  <c r="G16" i="14"/>
  <c r="AP16" i="14" s="1"/>
  <c r="AO16" i="14" s="1"/>
  <c r="G85" i="14"/>
  <c r="AP85" i="14" s="1"/>
  <c r="AO85" i="14" s="1"/>
  <c r="AR35" i="15"/>
  <c r="AR32" i="15"/>
  <c r="R56" i="1"/>
  <c r="R29" i="1"/>
  <c r="AR28" i="15"/>
  <c r="AR24" i="15"/>
  <c r="AR12" i="15"/>
  <c r="AQ11" i="15"/>
  <c r="Q46" i="1"/>
  <c r="P56" i="1"/>
  <c r="S46" i="1"/>
  <c r="S56" i="1"/>
  <c r="P46" i="1"/>
  <c r="Q56" i="1"/>
  <c r="R46" i="1"/>
  <c r="T18" i="1"/>
  <c r="S50" i="1"/>
  <c r="AQ35" i="15"/>
  <c r="Q20" i="1"/>
  <c r="T24" i="1"/>
  <c r="S24" i="1"/>
  <c r="Q42" i="1"/>
  <c r="Q24" i="1"/>
  <c r="S19" i="1"/>
  <c r="G54" i="15"/>
  <c r="AP54" i="15" s="1"/>
  <c r="Q29" i="1"/>
  <c r="P7" i="1"/>
  <c r="S25" i="1"/>
  <c r="P50" i="1"/>
  <c r="G33" i="15"/>
  <c r="AP33" i="15" s="1"/>
  <c r="T30" i="1"/>
  <c r="G22" i="15"/>
  <c r="AP22" i="15" s="1"/>
  <c r="G37" i="15"/>
  <c r="AP37" i="15" s="1"/>
  <c r="AO37" i="15" s="1"/>
  <c r="Q18" i="1"/>
  <c r="X18" i="1" s="1"/>
  <c r="G49" i="15"/>
  <c r="AP49" i="15" s="1"/>
  <c r="AO49" i="15" s="1"/>
  <c r="G53" i="15"/>
  <c r="AP53" i="15" s="1"/>
  <c r="AO53" i="15" s="1"/>
  <c r="R50" i="1"/>
  <c r="T50" i="1"/>
  <c r="AR27" i="15"/>
  <c r="AQ27" i="15"/>
  <c r="Q23" i="1"/>
  <c r="Q50" i="1"/>
  <c r="R36" i="1"/>
  <c r="G42" i="15"/>
  <c r="AP42" i="15" s="1"/>
  <c r="R23" i="1"/>
  <c r="S38" i="1"/>
  <c r="AQ7" i="15"/>
  <c r="S23" i="1"/>
  <c r="R19" i="1"/>
  <c r="S15" i="1"/>
  <c r="G47" i="15"/>
  <c r="AP47" i="15" s="1"/>
  <c r="AQ58" i="15"/>
  <c r="AQ56" i="15"/>
  <c r="AR45" i="15"/>
  <c r="AR37" i="15"/>
  <c r="AQ36" i="15"/>
  <c r="P19" i="1"/>
  <c r="P45" i="1"/>
  <c r="S5" i="1"/>
  <c r="T23" i="1"/>
  <c r="R15" i="1"/>
  <c r="R45" i="1"/>
  <c r="G14" i="15"/>
  <c r="AP14" i="15" s="1"/>
  <c r="G60" i="15"/>
  <c r="AP60" i="15" s="1"/>
  <c r="G56" i="15"/>
  <c r="AP56" i="15" s="1"/>
  <c r="G72" i="15"/>
  <c r="AP72" i="15" s="1"/>
  <c r="AR66" i="15"/>
  <c r="Q19" i="1"/>
  <c r="P15" i="1"/>
  <c r="Q45" i="1"/>
  <c r="T19" i="1"/>
  <c r="Q38" i="1"/>
  <c r="G66" i="15"/>
  <c r="AP66" i="15" s="1"/>
  <c r="AO66" i="15" s="1"/>
  <c r="S51" i="1"/>
  <c r="R51" i="1"/>
  <c r="Q51" i="1"/>
  <c r="P51" i="1"/>
  <c r="T51" i="1"/>
  <c r="R26" i="1"/>
  <c r="Q26" i="1"/>
  <c r="T26" i="1"/>
  <c r="P42" i="1"/>
  <c r="T42" i="1"/>
  <c r="P29" i="1"/>
  <c r="T29" i="1"/>
  <c r="P26" i="1"/>
  <c r="P5" i="1"/>
  <c r="Q5" i="1"/>
  <c r="T5" i="1"/>
  <c r="S36" i="1"/>
  <c r="T36" i="1"/>
  <c r="P36" i="1"/>
  <c r="Q36" i="1"/>
  <c r="AR8" i="15"/>
  <c r="G15" i="15"/>
  <c r="AP15" i="15" s="1"/>
  <c r="G45" i="15"/>
  <c r="AP45" i="15" s="1"/>
  <c r="AO45" i="15" s="1"/>
  <c r="S28" i="1"/>
  <c r="G67" i="15"/>
  <c r="AP67" i="15" s="1"/>
  <c r="AQ74" i="15"/>
  <c r="AQ72" i="15"/>
  <c r="AR71" i="15"/>
  <c r="AQ68" i="15"/>
  <c r="AR67" i="15"/>
  <c r="AR65" i="15"/>
  <c r="AR63" i="15"/>
  <c r="AQ60" i="15"/>
  <c r="AR59" i="15"/>
  <c r="AQ55" i="15"/>
  <c r="AQ51" i="15"/>
  <c r="AQ49" i="15"/>
  <c r="AR47" i="15"/>
  <c r="AR46" i="15"/>
  <c r="AQ43" i="15"/>
  <c r="AR42" i="15"/>
  <c r="AR40" i="15"/>
  <c r="AQ39" i="15"/>
  <c r="AQ38" i="15"/>
  <c r="AR33" i="15"/>
  <c r="AQ29" i="15"/>
  <c r="R42" i="1"/>
  <c r="S42" i="1"/>
  <c r="G68" i="15"/>
  <c r="AP68" i="15" s="1"/>
  <c r="AQ13" i="15"/>
  <c r="Q15" i="1"/>
  <c r="T27" i="1"/>
  <c r="T15" i="1"/>
  <c r="R25" i="1"/>
  <c r="T45" i="1"/>
  <c r="G19" i="15"/>
  <c r="AP19" i="15" s="1"/>
  <c r="G21" i="15"/>
  <c r="AP21" i="15" s="1"/>
  <c r="G24" i="15"/>
  <c r="AP24" i="15" s="1"/>
  <c r="G26" i="15"/>
  <c r="AP26" i="15" s="1"/>
  <c r="G28" i="15"/>
  <c r="AP28" i="15" s="1"/>
  <c r="G30" i="15"/>
  <c r="AP30" i="15" s="1"/>
  <c r="G32" i="15"/>
  <c r="AP32" i="15" s="1"/>
  <c r="G34" i="15"/>
  <c r="AP34" i="15" s="1"/>
  <c r="T56" i="1"/>
  <c r="G35" i="15"/>
  <c r="AP35" i="15" s="1"/>
  <c r="G64" i="15"/>
  <c r="AP64" i="15" s="1"/>
  <c r="G69" i="15"/>
  <c r="AP69" i="15" s="1"/>
  <c r="AQ19" i="15"/>
  <c r="AQ45" i="15"/>
  <c r="AR36" i="15"/>
  <c r="AQ34" i="15"/>
  <c r="AQ33" i="15"/>
  <c r="AQ30" i="15"/>
  <c r="AR29" i="15"/>
  <c r="AQ28" i="15"/>
  <c r="AR26" i="15"/>
  <c r="AQ26" i="15"/>
  <c r="AQ24" i="15"/>
  <c r="AR21" i="15"/>
  <c r="AQ57" i="15"/>
  <c r="AR43" i="15"/>
  <c r="AQ41" i="15"/>
  <c r="G18" i="15"/>
  <c r="AP18" i="15" s="1"/>
  <c r="G38" i="15"/>
  <c r="AP38" i="15" s="1"/>
  <c r="G48" i="15"/>
  <c r="AP48" i="15" s="1"/>
  <c r="AO48" i="15" s="1"/>
  <c r="G71" i="15"/>
  <c r="AP71" i="15" s="1"/>
  <c r="AR19" i="15"/>
  <c r="G51" i="15"/>
  <c r="AP51" i="15" s="1"/>
  <c r="AR64" i="15"/>
  <c r="O4" i="7"/>
  <c r="Q4" i="7" s="1"/>
  <c r="Q25" i="1"/>
  <c r="E3" i="15"/>
  <c r="G3" i="15" s="1"/>
  <c r="AP3" i="15" s="1"/>
  <c r="O22" i="7"/>
  <c r="Q22" i="7" s="1"/>
  <c r="O14" i="7"/>
  <c r="Q14" i="7" s="1"/>
  <c r="T6" i="1"/>
  <c r="S6" i="1"/>
  <c r="R6" i="1"/>
  <c r="P6" i="1"/>
  <c r="R7" i="1"/>
  <c r="S7" i="1"/>
  <c r="Q7" i="1"/>
  <c r="T7" i="1"/>
  <c r="R8" i="1"/>
  <c r="S8" i="1"/>
  <c r="T8" i="1"/>
  <c r="Q8" i="1"/>
  <c r="G39" i="15"/>
  <c r="AP39" i="15" s="1"/>
  <c r="G46" i="15"/>
  <c r="AP46" i="15" s="1"/>
  <c r="R38" i="1"/>
  <c r="P38" i="1"/>
  <c r="T38" i="1"/>
  <c r="S30" i="1"/>
  <c r="R30" i="1"/>
  <c r="Q30" i="1"/>
  <c r="P30" i="1"/>
  <c r="T25" i="1"/>
  <c r="P25" i="1"/>
  <c r="G61" i="15"/>
  <c r="AP61" i="15" s="1"/>
  <c r="AO61" i="15" s="1"/>
  <c r="G58" i="15"/>
  <c r="AP58" i="15" s="1"/>
  <c r="AO58" i="15" s="1"/>
  <c r="P20" i="1"/>
  <c r="R20" i="1"/>
  <c r="S20" i="1"/>
  <c r="G4" i="15"/>
  <c r="AP4" i="15" s="1"/>
  <c r="G5" i="15"/>
  <c r="AP5" i="15" s="1"/>
  <c r="G9" i="15"/>
  <c r="AP9" i="15" s="1"/>
  <c r="G13" i="15"/>
  <c r="AP13" i="15" s="1"/>
  <c r="G17" i="15"/>
  <c r="AP17" i="15" s="1"/>
  <c r="G63" i="15"/>
  <c r="AP63" i="15" s="1"/>
  <c r="G55" i="15"/>
  <c r="AP55" i="15" s="1"/>
  <c r="G70" i="15"/>
  <c r="AP70" i="15" s="1"/>
  <c r="G74" i="15"/>
  <c r="AP74" i="15" s="1"/>
  <c r="AR62" i="15"/>
  <c r="AR57" i="15"/>
  <c r="AR31" i="15"/>
  <c r="AQ10" i="15"/>
  <c r="AR9" i="15"/>
  <c r="AR7" i="15"/>
  <c r="O21" i="7"/>
  <c r="Q21" i="7" s="1"/>
  <c r="G20" i="15"/>
  <c r="AP20" i="15" s="1"/>
  <c r="G23" i="15"/>
  <c r="AP23" i="15" s="1"/>
  <c r="G25" i="15"/>
  <c r="AP25" i="15" s="1"/>
  <c r="G27" i="15"/>
  <c r="AP27" i="15" s="1"/>
  <c r="G29" i="15"/>
  <c r="AP29" i="15" s="1"/>
  <c r="G31" i="15"/>
  <c r="AP31" i="15" s="1"/>
  <c r="G36" i="15"/>
  <c r="AP36" i="15" s="1"/>
  <c r="G44" i="15"/>
  <c r="AP44" i="15" s="1"/>
  <c r="AO44" i="15" s="1"/>
  <c r="AR72" i="15"/>
  <c r="AR68" i="15"/>
  <c r="AQ62" i="15"/>
  <c r="AR60" i="15"/>
  <c r="AQ53" i="15"/>
  <c r="AR44" i="15"/>
  <c r="AR39" i="15"/>
  <c r="AR34" i="15"/>
  <c r="O5" i="7"/>
  <c r="Q5" i="7" s="1"/>
  <c r="T28" i="1"/>
  <c r="P28" i="1"/>
  <c r="S18" i="1"/>
  <c r="R28" i="1"/>
  <c r="G41" i="15"/>
  <c r="AP41" i="15" s="1"/>
  <c r="AO41" i="15" s="1"/>
  <c r="AQ3" i="15"/>
  <c r="AR3" i="15"/>
  <c r="AR74" i="15"/>
  <c r="AR73" i="15"/>
  <c r="AQ73" i="15"/>
  <c r="AQ71" i="15"/>
  <c r="AQ50" i="15"/>
  <c r="G65" i="15"/>
  <c r="AP65" i="15" s="1"/>
  <c r="AO65" i="15" s="1"/>
  <c r="G62" i="15"/>
  <c r="AP62" i="15" s="1"/>
  <c r="AO62" i="15" s="1"/>
  <c r="G57" i="15"/>
  <c r="AP57" i="15" s="1"/>
  <c r="AO57" i="15" s="1"/>
  <c r="S44" i="1"/>
  <c r="T44" i="1"/>
  <c r="P44" i="1"/>
  <c r="Q44" i="1"/>
  <c r="R44" i="1"/>
  <c r="AQ70" i="15"/>
  <c r="AQ66" i="15"/>
  <c r="AQ64" i="15"/>
  <c r="AR55" i="15"/>
  <c r="AR54" i="15"/>
  <c r="AR51" i="15"/>
  <c r="AR50" i="15"/>
  <c r="AQ47" i="15"/>
  <c r="AQ46" i="15"/>
  <c r="AQ42" i="15"/>
  <c r="AQ37" i="15"/>
  <c r="AQ32" i="15"/>
  <c r="O18" i="7"/>
  <c r="Q18" i="7" s="1"/>
  <c r="O20" i="7"/>
  <c r="Q20" i="7" s="1"/>
  <c r="O7" i="7"/>
  <c r="Q7" i="7" s="1"/>
  <c r="O10" i="7"/>
  <c r="Q10" i="7" s="1"/>
  <c r="O17" i="7"/>
  <c r="Q17" i="7" s="1"/>
  <c r="O9" i="7"/>
  <c r="Q9" i="7" s="1"/>
  <c r="O16" i="7"/>
  <c r="Q16" i="7" s="1"/>
  <c r="O8" i="7"/>
  <c r="Q8" i="7" s="1"/>
  <c r="O11" i="7"/>
  <c r="Q11" i="7" s="1"/>
  <c r="O19" i="7"/>
  <c r="Q19" i="7" s="1"/>
  <c r="O6" i="7"/>
  <c r="Q6" i="7" s="1"/>
  <c r="O15" i="7"/>
  <c r="Q15" i="7" s="1"/>
  <c r="G43" i="15"/>
  <c r="AP43" i="15" s="1"/>
  <c r="Q43" i="1"/>
  <c r="T43" i="1"/>
  <c r="S43" i="1"/>
  <c r="P43" i="1"/>
  <c r="O12" i="7"/>
  <c r="Q12" i="7" s="1"/>
  <c r="O13" i="7"/>
  <c r="Q13" i="7" s="1"/>
  <c r="Q28" i="1"/>
  <c r="R43" i="1"/>
  <c r="G8" i="15"/>
  <c r="AP8" i="15" s="1"/>
  <c r="AO8" i="15" s="1"/>
  <c r="G12" i="15"/>
  <c r="AP12" i="15" s="1"/>
  <c r="G16" i="15"/>
  <c r="AP16" i="15" s="1"/>
  <c r="AR70" i="15"/>
  <c r="AR69" i="15"/>
  <c r="AQ69" i="15"/>
  <c r="AQ67" i="15"/>
  <c r="AQ65" i="15"/>
  <c r="AQ63" i="15"/>
  <c r="AR61" i="15"/>
  <c r="AQ61" i="15"/>
  <c r="AQ59" i="15"/>
  <c r="AR58" i="15"/>
  <c r="AR56" i="15"/>
  <c r="AQ54" i="15"/>
  <c r="AR53" i="15"/>
  <c r="AR52" i="15"/>
  <c r="AQ52" i="15"/>
  <c r="AR49" i="15"/>
  <c r="AR48" i="15"/>
  <c r="AR23" i="15"/>
  <c r="AQ23" i="15"/>
  <c r="AR22" i="15"/>
  <c r="AQ22" i="15"/>
  <c r="AQ21" i="15"/>
  <c r="AR20" i="15"/>
  <c r="AR18" i="15"/>
  <c r="AQ18" i="15"/>
  <c r="AR17" i="15"/>
  <c r="AQ17" i="15"/>
  <c r="AQ16" i="15"/>
  <c r="AR14" i="15"/>
  <c r="AQ14" i="15"/>
  <c r="AR13" i="15"/>
  <c r="AQ12" i="15"/>
  <c r="AR11" i="15"/>
  <c r="AR10" i="15"/>
  <c r="AQ8" i="15"/>
  <c r="AR6" i="15"/>
  <c r="AQ6" i="15"/>
  <c r="AR5" i="15"/>
  <c r="AQ5" i="15"/>
  <c r="AQ4" i="15"/>
  <c r="G7" i="15"/>
  <c r="AP7" i="15" s="1"/>
  <c r="AO7" i="15" s="1"/>
  <c r="G11" i="15"/>
  <c r="AP11" i="15" s="1"/>
  <c r="G52" i="15"/>
  <c r="AP52" i="15" s="1"/>
  <c r="G6" i="15"/>
  <c r="AP6" i="15" s="1"/>
  <c r="G10" i="15"/>
  <c r="AP10" i="15" s="1"/>
  <c r="R18" i="1"/>
  <c r="P18" i="1"/>
  <c r="G40" i="15"/>
  <c r="AP40" i="15" s="1"/>
  <c r="AO40" i="15" s="1"/>
  <c r="G59" i="15"/>
  <c r="AP59" i="15" s="1"/>
  <c r="G73" i="15"/>
  <c r="AP73" i="15" s="1"/>
  <c r="G50" i="15"/>
  <c r="AP50" i="15" s="1"/>
  <c r="AO50" i="15" s="1"/>
  <c r="AQ20" i="15"/>
  <c r="AR16" i="15"/>
  <c r="AR15" i="15"/>
  <c r="AQ15" i="15"/>
  <c r="AQ9" i="15"/>
  <c r="AR4" i="15"/>
  <c r="AQ48" i="15"/>
  <c r="AQ44" i="15"/>
  <c r="AR41" i="15"/>
  <c r="AS41" i="15" s="1"/>
  <c r="AQ40" i="15"/>
  <c r="AR38" i="15"/>
  <c r="AQ31" i="15"/>
  <c r="AR30" i="15"/>
  <c r="AR25" i="15"/>
  <c r="AQ25" i="15"/>
  <c r="O46" i="1" l="1"/>
  <c r="W46" i="1"/>
  <c r="AB14" i="1"/>
  <c r="Y13" i="1"/>
  <c r="O50" i="1"/>
  <c r="X50" i="1"/>
  <c r="V33" i="1"/>
  <c r="Z18" i="1"/>
  <c r="AB19" i="1"/>
  <c r="Y36" i="1"/>
  <c r="X35" i="1"/>
  <c r="Y55" i="1"/>
  <c r="V41" i="1"/>
  <c r="O6" i="1"/>
  <c r="O18" i="1"/>
  <c r="AB29" i="1"/>
  <c r="Y19" i="1"/>
  <c r="W55" i="1"/>
  <c r="W3" i="1"/>
  <c r="AB35" i="1"/>
  <c r="Z29" i="1"/>
  <c r="O29" i="1"/>
  <c r="O38" i="1"/>
  <c r="V48" i="1"/>
  <c r="O30" i="1"/>
  <c r="O15" i="1"/>
  <c r="Z46" i="1"/>
  <c r="O25" i="1"/>
  <c r="O37" i="1"/>
  <c r="AB34" i="1"/>
  <c r="W37" i="1"/>
  <c r="AB21" i="1"/>
  <c r="X55" i="1"/>
  <c r="O7" i="1"/>
  <c r="V55" i="1"/>
  <c r="V49" i="1"/>
  <c r="Z6" i="1"/>
  <c r="Y21" i="1"/>
  <c r="V22" i="1"/>
  <c r="H55" i="1"/>
  <c r="X45" i="1"/>
  <c r="Z48" i="1"/>
  <c r="X6" i="1"/>
  <c r="O44" i="1"/>
  <c r="O21" i="1"/>
  <c r="W13" i="1"/>
  <c r="AB48" i="1"/>
  <c r="X49" i="1"/>
  <c r="Y32" i="1"/>
  <c r="AB3" i="1"/>
  <c r="O14" i="1"/>
  <c r="O28" i="1"/>
  <c r="X3" i="1"/>
  <c r="W40" i="1"/>
  <c r="X40" i="1"/>
  <c r="Y3" i="1"/>
  <c r="V4" i="1"/>
  <c r="H19" i="1"/>
  <c r="O51" i="1"/>
  <c r="O36" i="1"/>
  <c r="O56" i="1"/>
  <c r="V35" i="1"/>
  <c r="V39" i="1"/>
  <c r="O8" i="1"/>
  <c r="V37" i="1"/>
  <c r="Z37" i="1"/>
  <c r="H37" i="1"/>
  <c r="O48" i="1"/>
  <c r="W19" i="1"/>
  <c r="AB37" i="1"/>
  <c r="X48" i="1"/>
  <c r="X21" i="1"/>
  <c r="W21" i="1"/>
  <c r="X19" i="1"/>
  <c r="X37" i="1"/>
  <c r="Z39" i="1"/>
  <c r="Z9" i="1"/>
  <c r="X14" i="1"/>
  <c r="Z55" i="1"/>
  <c r="V13" i="1"/>
  <c r="O42" i="1"/>
  <c r="V12" i="1"/>
  <c r="Y42" i="1"/>
  <c r="Z35" i="1"/>
  <c r="X39" i="1"/>
  <c r="Z21" i="1"/>
  <c r="W48" i="1"/>
  <c r="Y40" i="1"/>
  <c r="W42" i="1"/>
  <c r="W35" i="1"/>
  <c r="Y48" i="1"/>
  <c r="X41" i="1"/>
  <c r="AB12" i="1"/>
  <c r="O3" i="1"/>
  <c r="V21" i="1"/>
  <c r="O19" i="1"/>
  <c r="H27" i="1"/>
  <c r="O39" i="1"/>
  <c r="V31" i="1"/>
  <c r="H29" i="1"/>
  <c r="H35" i="1"/>
  <c r="V40" i="1"/>
  <c r="Y29" i="1"/>
  <c r="AB40" i="1"/>
  <c r="Z42" i="1"/>
  <c r="Y7" i="1"/>
  <c r="Z19" i="1"/>
  <c r="AB39" i="1"/>
  <c r="O45" i="1"/>
  <c r="W14" i="1"/>
  <c r="Z24" i="1"/>
  <c r="Y39" i="1"/>
  <c r="W39" i="1"/>
  <c r="AB46" i="1"/>
  <c r="H24" i="1"/>
  <c r="H5" i="1"/>
  <c r="H40" i="1"/>
  <c r="V32" i="1"/>
  <c r="W29" i="1"/>
  <c r="Z40" i="1"/>
  <c r="Y5" i="1"/>
  <c r="H42" i="1"/>
  <c r="AB13" i="1"/>
  <c r="Z28" i="1"/>
  <c r="X29" i="1"/>
  <c r="X42" i="1"/>
  <c r="Z31" i="1"/>
  <c r="H13" i="1"/>
  <c r="O40" i="1"/>
  <c r="H3" i="1"/>
  <c r="O43" i="1"/>
  <c r="Z3" i="1"/>
  <c r="Y24" i="1"/>
  <c r="AB20" i="1"/>
  <c r="V3" i="1"/>
  <c r="X32" i="1"/>
  <c r="V9" i="1"/>
  <c r="V14" i="1"/>
  <c r="Z14" i="1"/>
  <c r="AB32" i="1"/>
  <c r="Z27" i="1"/>
  <c r="Z45" i="1"/>
  <c r="AS35" i="15"/>
  <c r="AO35" i="15" s="1"/>
  <c r="AS65" i="15"/>
  <c r="AS46" i="15"/>
  <c r="AO46" i="15" s="1"/>
  <c r="AS32" i="15"/>
  <c r="AO32" i="15" s="1"/>
  <c r="AS58" i="15"/>
  <c r="X44" i="1"/>
  <c r="Y27" i="1"/>
  <c r="X27" i="1"/>
  <c r="Y41" i="1"/>
  <c r="X13" i="1"/>
  <c r="W27" i="1"/>
  <c r="Z34" i="1"/>
  <c r="Z44" i="1"/>
  <c r="H46" i="1"/>
  <c r="O55" i="1"/>
  <c r="AB9" i="1"/>
  <c r="AB55" i="1"/>
  <c r="Z36" i="1"/>
  <c r="Z32" i="1"/>
  <c r="O32" i="1"/>
  <c r="W41" i="1"/>
  <c r="W32" i="1"/>
  <c r="Y46" i="1"/>
  <c r="Y22" i="1"/>
  <c r="X46" i="1"/>
  <c r="Y6" i="1"/>
  <c r="W24" i="1"/>
  <c r="Y28" i="1"/>
  <c r="X12" i="1"/>
  <c r="W9" i="1"/>
  <c r="X31" i="1"/>
  <c r="X22" i="1"/>
  <c r="AB6" i="1"/>
  <c r="Y33" i="1"/>
  <c r="H6" i="1"/>
  <c r="X28" i="1"/>
  <c r="Z49" i="1"/>
  <c r="X43" i="1"/>
  <c r="X5" i="1"/>
  <c r="AB26" i="1"/>
  <c r="X51" i="1"/>
  <c r="AB31" i="1"/>
  <c r="Z8" i="1"/>
  <c r="X56" i="1"/>
  <c r="Z22" i="1"/>
  <c r="H28" i="1"/>
  <c r="AB28" i="1"/>
  <c r="AB42" i="1"/>
  <c r="X9" i="1"/>
  <c r="X10" i="1"/>
  <c r="Z41" i="1"/>
  <c r="AB49" i="1"/>
  <c r="Z20" i="1"/>
  <c r="AB7" i="1"/>
  <c r="Z12" i="1"/>
  <c r="Y20" i="1"/>
  <c r="Y38" i="1"/>
  <c r="X15" i="1"/>
  <c r="AB22" i="1"/>
  <c r="H9" i="1"/>
  <c r="AB30" i="1"/>
  <c r="AB33" i="1"/>
  <c r="O22" i="1"/>
  <c r="Y9" i="1"/>
  <c r="O26" i="1"/>
  <c r="W22" i="1"/>
  <c r="AB10" i="1"/>
  <c r="AB4" i="1"/>
  <c r="Y10" i="1"/>
  <c r="H41" i="1"/>
  <c r="X26" i="1"/>
  <c r="W56" i="1"/>
  <c r="X33" i="1"/>
  <c r="Z26" i="1"/>
  <c r="H33" i="1"/>
  <c r="O41" i="1"/>
  <c r="O20" i="1"/>
  <c r="Z51" i="1"/>
  <c r="AB41" i="1"/>
  <c r="Z43" i="1"/>
  <c r="AB45" i="1"/>
  <c r="V10" i="1"/>
  <c r="O9" i="1"/>
  <c r="AB50" i="1"/>
  <c r="AB38" i="1"/>
  <c r="Z33" i="1"/>
  <c r="O12" i="1"/>
  <c r="Y49" i="1"/>
  <c r="Y50" i="1"/>
  <c r="W50" i="1"/>
  <c r="AB24" i="1"/>
  <c r="Y18" i="1"/>
  <c r="Y8" i="1"/>
  <c r="X25" i="1"/>
  <c r="W5" i="1"/>
  <c r="Z38" i="1"/>
  <c r="W4" i="1"/>
  <c r="Z50" i="1"/>
  <c r="W49" i="1"/>
  <c r="AB8" i="1"/>
  <c r="AB27" i="1"/>
  <c r="Y45" i="1"/>
  <c r="W7" i="1"/>
  <c r="W12" i="1"/>
  <c r="H10" i="1"/>
  <c r="O13" i="1"/>
  <c r="X4" i="1"/>
  <c r="H7" i="1"/>
  <c r="H45" i="1"/>
  <c r="H50" i="1"/>
  <c r="H38" i="1"/>
  <c r="Y31" i="1"/>
  <c r="W15" i="1"/>
  <c r="H8" i="1"/>
  <c r="X38" i="1"/>
  <c r="O31" i="1"/>
  <c r="H48" i="1"/>
  <c r="O5" i="1"/>
  <c r="X24" i="1"/>
  <c r="H31" i="1"/>
  <c r="W26" i="1"/>
  <c r="AB23" i="1"/>
  <c r="H20" i="1"/>
  <c r="Y43" i="1"/>
  <c r="AB5" i="1"/>
  <c r="Z5" i="1"/>
  <c r="Z25" i="1"/>
  <c r="Y12" i="1"/>
  <c r="Z10" i="1"/>
  <c r="H21" i="1"/>
  <c r="O24" i="1"/>
  <c r="H32" i="1"/>
  <c r="AB44" i="1"/>
  <c r="Z7" i="1"/>
  <c r="W45" i="1"/>
  <c r="Z15" i="1"/>
  <c r="X20" i="1"/>
  <c r="W8" i="1"/>
  <c r="H26" i="1"/>
  <c r="Z4" i="1"/>
  <c r="O34" i="1"/>
  <c r="O49" i="1"/>
  <c r="O33" i="1"/>
  <c r="H14" i="1"/>
  <c r="O4" i="1"/>
  <c r="X30" i="1"/>
  <c r="O27" i="1"/>
  <c r="W33" i="1"/>
  <c r="W25" i="1"/>
  <c r="Y51" i="1"/>
  <c r="Z13" i="1"/>
  <c r="X34" i="1"/>
  <c r="X23" i="1"/>
  <c r="W31" i="1"/>
  <c r="V23" i="1"/>
  <c r="AB25" i="1"/>
  <c r="Z30" i="1"/>
  <c r="Y4" i="1"/>
  <c r="Y14" i="1"/>
  <c r="Y34" i="1"/>
  <c r="H22" i="1"/>
  <c r="Y25" i="1"/>
  <c r="AB36" i="1"/>
  <c r="W51" i="1"/>
  <c r="Y56" i="1"/>
  <c r="H36" i="1"/>
  <c r="H51" i="1"/>
  <c r="O10" i="1"/>
  <c r="O35" i="1"/>
  <c r="AB43" i="1"/>
  <c r="Y44" i="1"/>
  <c r="Y30" i="1"/>
  <c r="AB15" i="1"/>
  <c r="W10" i="1"/>
  <c r="Y35" i="1"/>
  <c r="H4" i="1"/>
  <c r="H18" i="1"/>
  <c r="H23" i="1"/>
  <c r="H49" i="1"/>
  <c r="H44" i="1"/>
  <c r="H34" i="1"/>
  <c r="H25" i="1"/>
  <c r="W36" i="1"/>
  <c r="AB51" i="1"/>
  <c r="Z56" i="1"/>
  <c r="H30" i="1"/>
  <c r="AB18" i="1"/>
  <c r="W23" i="1"/>
  <c r="H12" i="1"/>
  <c r="H43" i="1"/>
  <c r="H39" i="1"/>
  <c r="AB56" i="1"/>
  <c r="Y15" i="1"/>
  <c r="H56" i="1"/>
  <c r="W34" i="1"/>
  <c r="O23" i="1"/>
  <c r="Y26" i="1"/>
  <c r="Z23" i="1"/>
  <c r="Y23" i="1"/>
  <c r="H15" i="1"/>
  <c r="AS12" i="15"/>
  <c r="AO12" i="15" s="1"/>
  <c r="AS24" i="15"/>
  <c r="AO24" i="15" s="1"/>
  <c r="AS21" i="15"/>
  <c r="AO21" i="15" s="1"/>
  <c r="AS63" i="15"/>
  <c r="AO63" i="15" s="1"/>
  <c r="V46" i="1"/>
  <c r="V50" i="1"/>
  <c r="AS19" i="15"/>
  <c r="AO19" i="15" s="1"/>
  <c r="AS73" i="15"/>
  <c r="AO73" i="15" s="1"/>
  <c r="V24" i="1"/>
  <c r="AS28" i="15"/>
  <c r="AO28" i="15" s="1"/>
  <c r="AS11" i="15"/>
  <c r="AO11" i="15" s="1"/>
  <c r="AS71" i="15"/>
  <c r="AO71" i="15" s="1"/>
  <c r="AS27" i="15"/>
  <c r="AO27" i="15" s="1"/>
  <c r="AS40" i="15"/>
  <c r="AS6" i="15"/>
  <c r="AO6" i="15" s="1"/>
  <c r="AS18" i="15"/>
  <c r="AO18" i="15" s="1"/>
  <c r="AS22" i="15"/>
  <c r="AO22" i="15" s="1"/>
  <c r="AS66" i="15"/>
  <c r="AS9" i="15"/>
  <c r="AO9" i="15" s="1"/>
  <c r="AS59" i="15"/>
  <c r="AO59" i="15" s="1"/>
  <c r="V25" i="1"/>
  <c r="AS67" i="15"/>
  <c r="AO67" i="15" s="1"/>
  <c r="AS74" i="15"/>
  <c r="AO74" i="15" s="1"/>
  <c r="V45" i="1"/>
  <c r="AS47" i="15"/>
  <c r="AO47" i="15" s="1"/>
  <c r="V42" i="1"/>
  <c r="AS37" i="15"/>
  <c r="AS7" i="15"/>
  <c r="AS72" i="15"/>
  <c r="AO72" i="15" s="1"/>
  <c r="V29" i="1"/>
  <c r="AS31" i="15"/>
  <c r="AO31" i="15" s="1"/>
  <c r="AS25" i="15"/>
  <c r="AO25" i="15" s="1"/>
  <c r="AS38" i="15"/>
  <c r="AO38" i="15" s="1"/>
  <c r="AS8" i="15"/>
  <c r="AS51" i="15"/>
  <c r="AO51" i="15" s="1"/>
  <c r="AS34" i="15"/>
  <c r="AO34" i="15" s="1"/>
  <c r="AS60" i="15"/>
  <c r="AO60" i="15" s="1"/>
  <c r="V27" i="1"/>
  <c r="AS43" i="15"/>
  <c r="AO43" i="15" s="1"/>
  <c r="AS26" i="15"/>
  <c r="AO26" i="15" s="1"/>
  <c r="AS45" i="15"/>
  <c r="AS55" i="15"/>
  <c r="AO55" i="15" s="1"/>
  <c r="V5" i="1"/>
  <c r="AS5" i="15"/>
  <c r="AO5" i="15" s="1"/>
  <c r="AS13" i="15"/>
  <c r="AO13" i="15" s="1"/>
  <c r="AS17" i="15"/>
  <c r="AO17" i="15" s="1"/>
  <c r="AS23" i="15"/>
  <c r="AO23" i="15" s="1"/>
  <c r="AS52" i="15"/>
  <c r="AO52" i="15" s="1"/>
  <c r="AS56" i="15"/>
  <c r="AO56" i="15" s="1"/>
  <c r="AS69" i="15"/>
  <c r="AO69" i="15" s="1"/>
  <c r="V15" i="1"/>
  <c r="V19" i="1"/>
  <c r="AS39" i="15"/>
  <c r="AO39" i="15" s="1"/>
  <c r="AS62" i="15"/>
  <c r="AS29" i="15"/>
  <c r="AO29" i="15" s="1"/>
  <c r="AS36" i="15"/>
  <c r="AO36" i="15" s="1"/>
  <c r="AS49" i="15"/>
  <c r="V56" i="1"/>
  <c r="V36" i="1"/>
  <c r="X36" i="1"/>
  <c r="AS33" i="15"/>
  <c r="AO33" i="15" s="1"/>
  <c r="AS68" i="15"/>
  <c r="AO68" i="15" s="1"/>
  <c r="AS44" i="15"/>
  <c r="AS10" i="15"/>
  <c r="AO10" i="15" s="1"/>
  <c r="V26" i="1"/>
  <c r="AS42" i="15"/>
  <c r="AO42" i="15" s="1"/>
  <c r="V51" i="1"/>
  <c r="AS64" i="15"/>
  <c r="AO64" i="15" s="1"/>
  <c r="V30" i="1"/>
  <c r="W30" i="1"/>
  <c r="V7" i="1"/>
  <c r="X7" i="1"/>
  <c r="AS57" i="15"/>
  <c r="AS3" i="15"/>
  <c r="AO3" i="15" s="1"/>
  <c r="W38" i="1"/>
  <c r="V38" i="1"/>
  <c r="X8" i="1"/>
  <c r="V8" i="1"/>
  <c r="V20" i="1"/>
  <c r="W20" i="1"/>
  <c r="V6" i="1"/>
  <c r="W6" i="1"/>
  <c r="AS48" i="15"/>
  <c r="AS30" i="15"/>
  <c r="AO30" i="15" s="1"/>
  <c r="AS14" i="15"/>
  <c r="AO14" i="15" s="1"/>
  <c r="AS53" i="15"/>
  <c r="V28" i="1"/>
  <c r="W28" i="1"/>
  <c r="V43" i="1"/>
  <c r="W43" i="1"/>
  <c r="W44" i="1"/>
  <c r="V44" i="1"/>
  <c r="AS50" i="15"/>
  <c r="AS20" i="15"/>
  <c r="AO20" i="15" s="1"/>
  <c r="AS15" i="15"/>
  <c r="AO15" i="15" s="1"/>
  <c r="W18" i="1"/>
  <c r="V18" i="1"/>
  <c r="AS4" i="15"/>
  <c r="AO4" i="15" s="1"/>
  <c r="AS16" i="15"/>
  <c r="AO16" i="15" s="1"/>
  <c r="AS54" i="15"/>
  <c r="AO54" i="15" s="1"/>
  <c r="AS61" i="15"/>
  <c r="AS70" i="15"/>
  <c r="AO70" i="15" s="1"/>
  <c r="AA37" i="1" l="1"/>
  <c r="AD37" i="1" s="1"/>
  <c r="AF37" i="1" s="1"/>
  <c r="AH37" i="1" s="1"/>
  <c r="AA55" i="1"/>
  <c r="AD55" i="1" s="1"/>
  <c r="AF55" i="1" s="1"/>
  <c r="AH55" i="1" s="1"/>
  <c r="AA19" i="1"/>
  <c r="AD19" i="1" s="1"/>
  <c r="AF19" i="1" s="1"/>
  <c r="AH19" i="1" s="1"/>
  <c r="AA3" i="1"/>
  <c r="AD3" i="1" s="1"/>
  <c r="AF3" i="1" s="1"/>
  <c r="AH3" i="1" s="1"/>
  <c r="AA40" i="1"/>
  <c r="AD40" i="1" s="1"/>
  <c r="AF40" i="1" s="1"/>
  <c r="AH40" i="1" s="1"/>
  <c r="AA48" i="1"/>
  <c r="AD48" i="1" s="1"/>
  <c r="AF48" i="1" s="1"/>
  <c r="AH48" i="1" s="1"/>
  <c r="AA21" i="1"/>
  <c r="AD21" i="1" s="1"/>
  <c r="AF21" i="1" s="1"/>
  <c r="AH21" i="1" s="1"/>
  <c r="AA39" i="1"/>
  <c r="AD39" i="1" s="1"/>
  <c r="AF39" i="1" s="1"/>
  <c r="AH39" i="1" s="1"/>
  <c r="AA42" i="1"/>
  <c r="AD42" i="1" s="1"/>
  <c r="AF42" i="1" s="1"/>
  <c r="AH42" i="1" s="1"/>
  <c r="AA35" i="1"/>
  <c r="AD35" i="1" s="1"/>
  <c r="AF35" i="1" s="1"/>
  <c r="AH35" i="1" s="1"/>
  <c r="AA29" i="1"/>
  <c r="AD29" i="1" s="1"/>
  <c r="AF29" i="1" s="1"/>
  <c r="AH29" i="1" s="1"/>
  <c r="AA24" i="1"/>
  <c r="AD24" i="1" s="1"/>
  <c r="AF24" i="1" s="1"/>
  <c r="AH24" i="1" s="1"/>
  <c r="AA14" i="1"/>
  <c r="AD14" i="1" s="1"/>
  <c r="AF14" i="1" s="1"/>
  <c r="AH14" i="1" s="1"/>
  <c r="AA27" i="1"/>
  <c r="AD27" i="1" s="1"/>
  <c r="AF27" i="1" s="1"/>
  <c r="AH27" i="1" s="1"/>
  <c r="AA13" i="1"/>
  <c r="AD13" i="1" s="1"/>
  <c r="AF13" i="1" s="1"/>
  <c r="AH13" i="1" s="1"/>
  <c r="AA46" i="1"/>
  <c r="AD46" i="1" s="1"/>
  <c r="AF46" i="1" s="1"/>
  <c r="AH46" i="1" s="1"/>
  <c r="AA28" i="1"/>
  <c r="AD28" i="1" s="1"/>
  <c r="AF28" i="1" s="1"/>
  <c r="AH28" i="1" s="1"/>
  <c r="AA32" i="1"/>
  <c r="AD32" i="1" s="1"/>
  <c r="AF32" i="1" s="1"/>
  <c r="AH32" i="1" s="1"/>
  <c r="AA6" i="1"/>
  <c r="AD6" i="1" s="1"/>
  <c r="AF6" i="1" s="1"/>
  <c r="AH6" i="1" s="1"/>
  <c r="AA41" i="1"/>
  <c r="AD41" i="1" s="1"/>
  <c r="AF41" i="1" s="1"/>
  <c r="AH41" i="1" s="1"/>
  <c r="AA22" i="1"/>
  <c r="AD22" i="1" s="1"/>
  <c r="AF22" i="1" s="1"/>
  <c r="AH22" i="1" s="1"/>
  <c r="AA9" i="1"/>
  <c r="AD9" i="1" s="1"/>
  <c r="AF9" i="1" s="1"/>
  <c r="AH9" i="1" s="1"/>
  <c r="AA12" i="1"/>
  <c r="AD12" i="1" s="1"/>
  <c r="AF12" i="1" s="1"/>
  <c r="AH12" i="1" s="1"/>
  <c r="AA33" i="1"/>
  <c r="AD33" i="1" s="1"/>
  <c r="AF33" i="1" s="1"/>
  <c r="AH33" i="1" s="1"/>
  <c r="AA43" i="1"/>
  <c r="AD43" i="1" s="1"/>
  <c r="AF43" i="1" s="1"/>
  <c r="AH43" i="1" s="1"/>
  <c r="AA18" i="1"/>
  <c r="AD18" i="1" s="1"/>
  <c r="AF18" i="1" s="1"/>
  <c r="AH18" i="1" s="1"/>
  <c r="AA34" i="1"/>
  <c r="AD34" i="1" s="1"/>
  <c r="AF34" i="1" s="1"/>
  <c r="AH34" i="1" s="1"/>
  <c r="AA50" i="1"/>
  <c r="AD50" i="1" s="1"/>
  <c r="AF50" i="1" s="1"/>
  <c r="AH50" i="1" s="1"/>
  <c r="AA45" i="1"/>
  <c r="AD45" i="1" s="1"/>
  <c r="AF45" i="1" s="1"/>
  <c r="AH45" i="1" s="1"/>
  <c r="AA49" i="1"/>
  <c r="AD49" i="1" s="1"/>
  <c r="AF49" i="1" s="1"/>
  <c r="AH49" i="1" s="1"/>
  <c r="AA31" i="1"/>
  <c r="AD31" i="1" s="1"/>
  <c r="AF31" i="1" s="1"/>
  <c r="AH31" i="1" s="1"/>
  <c r="AA38" i="1"/>
  <c r="AD38" i="1" s="1"/>
  <c r="AF38" i="1" s="1"/>
  <c r="AH38" i="1" s="1"/>
  <c r="AA5" i="1"/>
  <c r="AD5" i="1" s="1"/>
  <c r="AF5" i="1" s="1"/>
  <c r="AH5" i="1" s="1"/>
  <c r="AA20" i="1"/>
  <c r="AD20" i="1" s="1"/>
  <c r="AF20" i="1" s="1"/>
  <c r="AH20" i="1" s="1"/>
  <c r="AA26" i="1"/>
  <c r="AD26" i="1" s="1"/>
  <c r="AF26" i="1" s="1"/>
  <c r="AH26" i="1" s="1"/>
  <c r="AA10" i="1"/>
  <c r="AD10" i="1" s="1"/>
  <c r="AF10" i="1" s="1"/>
  <c r="AH10" i="1" s="1"/>
  <c r="AA25" i="1"/>
  <c r="AD25" i="1" s="1"/>
  <c r="AF25" i="1" s="1"/>
  <c r="AH25" i="1" s="1"/>
  <c r="AA51" i="1"/>
  <c r="AD51" i="1" s="1"/>
  <c r="AF51" i="1" s="1"/>
  <c r="AH51" i="1" s="1"/>
  <c r="AA8" i="1"/>
  <c r="AD8" i="1" s="1"/>
  <c r="AF8" i="1" s="1"/>
  <c r="AH8" i="1" s="1"/>
  <c r="AA7" i="1"/>
  <c r="AD7" i="1" s="1"/>
  <c r="AF7" i="1" s="1"/>
  <c r="AH7" i="1" s="1"/>
  <c r="AA4" i="1"/>
  <c r="AD4" i="1" s="1"/>
  <c r="AF4" i="1" s="1"/>
  <c r="AH4" i="1" s="1"/>
  <c r="AA15" i="1"/>
  <c r="AD15" i="1" s="1"/>
  <c r="AF15" i="1" s="1"/>
  <c r="AH15" i="1" s="1"/>
  <c r="AA36" i="1"/>
  <c r="AD36" i="1" s="1"/>
  <c r="AF36" i="1" s="1"/>
  <c r="AH36" i="1" s="1"/>
  <c r="AA44" i="1"/>
  <c r="AD44" i="1" s="1"/>
  <c r="AF44" i="1" s="1"/>
  <c r="AH44" i="1" s="1"/>
  <c r="AA30" i="1"/>
  <c r="AD30" i="1" s="1"/>
  <c r="AF30" i="1" s="1"/>
  <c r="AH30" i="1" s="1"/>
  <c r="AA56" i="1"/>
  <c r="AD56" i="1" s="1"/>
  <c r="AF56" i="1" s="1"/>
  <c r="AH56" i="1" s="1"/>
  <c r="AA23" i="1"/>
  <c r="AD23" i="1" s="1"/>
  <c r="AF23" i="1" s="1"/>
  <c r="AH23" i="1" s="1"/>
</calcChain>
</file>

<file path=xl/sharedStrings.xml><?xml version="1.0" encoding="utf-8"?>
<sst xmlns="http://schemas.openxmlformats.org/spreadsheetml/2006/main" count="2562" uniqueCount="419">
  <si>
    <t>Disciplina</t>
  </si>
  <si>
    <t>T</t>
  </si>
  <si>
    <t>P</t>
  </si>
  <si>
    <t>I</t>
  </si>
  <si>
    <t>Sigla</t>
  </si>
  <si>
    <t xml:space="preserve">Categoria </t>
  </si>
  <si>
    <t>Curso</t>
  </si>
  <si>
    <t>Categoria</t>
  </si>
  <si>
    <t>Turno</t>
  </si>
  <si>
    <t>Turma</t>
  </si>
  <si>
    <t>Teoria - Crédito Docente</t>
  </si>
  <si>
    <t>Teoria - Docente</t>
  </si>
  <si>
    <t>Prática - Lab</t>
  </si>
  <si>
    <t>Prática - Crédito Docente</t>
  </si>
  <si>
    <t>Prática - Docente</t>
  </si>
  <si>
    <t>Campus</t>
  </si>
  <si>
    <t>Coordenadores de disciplinas</t>
  </si>
  <si>
    <t>1º quadrimestre</t>
  </si>
  <si>
    <t>Creditos Coordenador</t>
  </si>
  <si>
    <t>2º quadrimestre</t>
  </si>
  <si>
    <t>nº de turmas 1q</t>
  </si>
  <si>
    <t>nº de turmas 2q</t>
  </si>
  <si>
    <t>3º quadrimestre</t>
  </si>
  <si>
    <t>nº de turmas 3q</t>
  </si>
  <si>
    <t>Docente</t>
  </si>
  <si>
    <t>1º Quadrimestre</t>
  </si>
  <si>
    <t>2º Quadrimestre</t>
  </si>
  <si>
    <t>3º Quadrimestre</t>
  </si>
  <si>
    <t>BI 1Q</t>
  </si>
  <si>
    <t>OBR ESP 1Q</t>
  </si>
  <si>
    <t>OL ESP 1Q</t>
  </si>
  <si>
    <t>Pós 1Q</t>
  </si>
  <si>
    <t>Total 1Q</t>
  </si>
  <si>
    <t>Ext. 1Q</t>
  </si>
  <si>
    <t>BI 2Q</t>
  </si>
  <si>
    <t>OBR ESP 2Q</t>
  </si>
  <si>
    <t>OL ESP 3Q</t>
  </si>
  <si>
    <t>Pós 2Q</t>
  </si>
  <si>
    <t>Ext. 2Q</t>
  </si>
  <si>
    <t>Total 2Q</t>
  </si>
  <si>
    <t>BI 3Q</t>
  </si>
  <si>
    <t>OBR ESP 3Q</t>
  </si>
  <si>
    <t>Pós 3Q</t>
  </si>
  <si>
    <t>Ext. 3Q</t>
  </si>
  <si>
    <t>Total 3Q</t>
  </si>
  <si>
    <t>Total Anual</t>
  </si>
  <si>
    <t>Total BI</t>
  </si>
  <si>
    <t>Total OBR ESP</t>
  </si>
  <si>
    <t>TOTAL OL ESP</t>
  </si>
  <si>
    <t>OL ESP 2Q</t>
  </si>
  <si>
    <t>Prof Coordenador</t>
  </si>
  <si>
    <t>Dispensa/Conversão créditos</t>
  </si>
  <si>
    <t>Vagas</t>
  </si>
  <si>
    <t>Lista dos Docentes do Curso de Bacharelado em Química</t>
  </si>
  <si>
    <t>Adelaide Faljoni-Alário</t>
  </si>
  <si>
    <t>Alexandre Zatkovskis Carvalho</t>
  </si>
  <si>
    <t>Alexsandre Figueiredo Lago</t>
  </si>
  <si>
    <t>Alvaro Takeo Omori</t>
  </si>
  <si>
    <t>Amedea Barozzi Seabra</t>
  </si>
  <si>
    <t>Anderson Orzari Ribeiro</t>
  </si>
  <si>
    <t>André Sarto Polo</t>
  </si>
  <si>
    <t>Artur Franz Keppler</t>
  </si>
  <si>
    <t>Bruno Lemos Batista</t>
  </si>
  <si>
    <t>Camilo Andrea Angelucci</t>
  </si>
  <si>
    <t>Dalmo Mandelli</t>
  </si>
  <si>
    <t>Diogo Librandi da Rocha</t>
  </si>
  <si>
    <t xml:space="preserve">Elizabete Campos de Lima  </t>
  </si>
  <si>
    <t>Fernando Carlos Giacomelli</t>
  </si>
  <si>
    <t>Fernando Heering Bartoloni</t>
  </si>
  <si>
    <t>Giselle Cerchiaro</t>
  </si>
  <si>
    <t>Gustavo Morari do Nascimento</t>
  </si>
  <si>
    <t>Heloisa França Maltez</t>
  </si>
  <si>
    <t>Hueder Paulo Moisés de Oliveira</t>
  </si>
  <si>
    <t>Hugo Barbosa Suffredini</t>
  </si>
  <si>
    <t>Ivanise Gaubeur</t>
  </si>
  <si>
    <t>Janaina de Souza Garcia</t>
  </si>
  <si>
    <t>João Henrique Ghilardi Lago</t>
  </si>
  <si>
    <t>José Carlos Rodrigues Silva</t>
  </si>
  <si>
    <t>Juliana Marchi</t>
  </si>
  <si>
    <t>Karina Passalacqua Morelli Frin</t>
  </si>
  <si>
    <t>Leonardo Jose Steil</t>
  </si>
  <si>
    <t>Luciano Puzer</t>
  </si>
  <si>
    <t>Luiz Francisco Monteiro Leite Ciscato</t>
  </si>
  <si>
    <t>Márcia Aparecida da Silva Spinacé</t>
  </si>
  <si>
    <t>Márcio Santos da Silva</t>
  </si>
  <si>
    <t>Mariselma Ferreira</t>
  </si>
  <si>
    <t>Mauricio Domingues Coutinho Neto</t>
  </si>
  <si>
    <t>Mauro Coelho dos Santos</t>
  </si>
  <si>
    <t>Mirela Inês de Sairre</t>
  </si>
  <si>
    <t>Paula Homem de Mello</t>
  </si>
  <si>
    <t>Rodrigo Luiz Oliveira Rodrigues Cunha</t>
  </si>
  <si>
    <t>Rodrigo Maghdissian Cordeiro</t>
  </si>
  <si>
    <t>Vani Xavier de Oliveira Junior</t>
  </si>
  <si>
    <t>Viviane Viana Silva</t>
  </si>
  <si>
    <t>Wagner Alves Carvalho</t>
  </si>
  <si>
    <t xml:space="preserve">Wendel Andrade Alves  </t>
  </si>
  <si>
    <t>Márcio Luiz dos Santos</t>
  </si>
  <si>
    <t>Regina Célia Adão</t>
  </si>
  <si>
    <t>Análise Química Instrumental</t>
  </si>
  <si>
    <t>NHT4001-15</t>
  </si>
  <si>
    <t>OBR</t>
  </si>
  <si>
    <t>BQUI</t>
  </si>
  <si>
    <t>Avaliação de impactos ambientais</t>
  </si>
  <si>
    <t>ESTU002-13</t>
  </si>
  <si>
    <t>Base Experimental das Ciências Naturais</t>
  </si>
  <si>
    <t>BCS0001-15</t>
  </si>
  <si>
    <t>BI</t>
  </si>
  <si>
    <t>Bases Computacionais da Ciência</t>
  </si>
  <si>
    <t>BIS0005-15</t>
  </si>
  <si>
    <t>Bases Conceituais da Energia</t>
  </si>
  <si>
    <t>BIJ0207-15</t>
  </si>
  <si>
    <t>Bases Epistemológicas da Ciência Moderna</t>
  </si>
  <si>
    <t>BIR0004-15</t>
  </si>
  <si>
    <t>Bases Matemáticas</t>
  </si>
  <si>
    <t>BIS0003-15</t>
  </si>
  <si>
    <t>Biocombustíveis e biorrefinarias</t>
  </si>
  <si>
    <t>NHZ4060-15</t>
  </si>
  <si>
    <t>Biodiversidade: Interações entre organismos e ambiente</t>
  </si>
  <si>
    <t>BCL0306-15</t>
  </si>
  <si>
    <t>Biologia molecular e biotecnologia</t>
  </si>
  <si>
    <t>NHZ1009-15</t>
  </si>
  <si>
    <t>Bioquímica Experimental</t>
  </si>
  <si>
    <t>NHT4002-13</t>
  </si>
  <si>
    <t>Bioquímica: Estrutura, Propriedade e Funções de Biomoléculas</t>
  </si>
  <si>
    <t>BCL0308-15</t>
  </si>
  <si>
    <t>Ciência, Tecnologia e Sociedade</t>
  </si>
  <si>
    <t>BIR0603-15</t>
  </si>
  <si>
    <t>Comunicação e Redes</t>
  </si>
  <si>
    <t>BCM0506-15</t>
  </si>
  <si>
    <t>Desenho e projeto em Química</t>
  </si>
  <si>
    <t>NHZ4004-15</t>
  </si>
  <si>
    <t>Economia de Empresas</t>
  </si>
  <si>
    <t>ESTG003-13</t>
  </si>
  <si>
    <t>Eletroanalítica e Técnicas de Separação</t>
  </si>
  <si>
    <t>NHT4005-15</t>
  </si>
  <si>
    <t>Eletroquímica e Cinética Química</t>
  </si>
  <si>
    <t>NHT4006-15</t>
  </si>
  <si>
    <t>Empreendedorismo</t>
  </si>
  <si>
    <t>ESZG013-13</t>
  </si>
  <si>
    <t>Energia meio ambiente e sociedade</t>
  </si>
  <si>
    <t>ESTE004-13</t>
  </si>
  <si>
    <t>Engenharia de Biocombustíveis I</t>
  </si>
  <si>
    <t>ESZE033-13</t>
  </si>
  <si>
    <t>Engenharia de Biocombustíveis II</t>
  </si>
  <si>
    <t>ESZE034-13</t>
  </si>
  <si>
    <t>Engenharia Laboral</t>
  </si>
  <si>
    <t>ESTG006-13</t>
  </si>
  <si>
    <t>Espectroscopia</t>
  </si>
  <si>
    <t>NHT4007-15</t>
  </si>
  <si>
    <t>Estrutura da Matéria</t>
  </si>
  <si>
    <t>BIK0102-15</t>
  </si>
  <si>
    <t>Estrutura da Matéria Avançada</t>
  </si>
  <si>
    <t>NHT4049-15</t>
  </si>
  <si>
    <t>Estrutura e Dinâmica Social</t>
  </si>
  <si>
    <t>BIQ0602-15</t>
  </si>
  <si>
    <t>Evolução e Diversificação da Vida na Terra</t>
  </si>
  <si>
    <t>BIL0304-15</t>
  </si>
  <si>
    <t>Fenômenos Eletromagnéticos</t>
  </si>
  <si>
    <t>BCJ0203-15</t>
  </si>
  <si>
    <t>Fenômenos Mecânicos</t>
  </si>
  <si>
    <t>BCJ0204-15</t>
  </si>
  <si>
    <t>Fenômenos Térmicos</t>
  </si>
  <si>
    <t>BCJ0205-15</t>
  </si>
  <si>
    <t>Fermentação Industrial</t>
  </si>
  <si>
    <t>NHZ4068-15</t>
  </si>
  <si>
    <t>Física Quântica</t>
  </si>
  <si>
    <t>BCK0103-15</t>
  </si>
  <si>
    <t>Físico-Química Experimental</t>
  </si>
  <si>
    <t>NHT4075-15</t>
  </si>
  <si>
    <t>Fontes não renováveis de energia</t>
  </si>
  <si>
    <t>ESTE002-13</t>
  </si>
  <si>
    <t>Fontes renováveis de energia</t>
  </si>
  <si>
    <t>ESTE001-13</t>
  </si>
  <si>
    <t>Funções de uma Variável</t>
  </si>
  <si>
    <t>BCN0402-15</t>
  </si>
  <si>
    <t>Funções de Várias Variáveis</t>
  </si>
  <si>
    <t>BCN0407-15</t>
  </si>
  <si>
    <t>Funções e Reações Orgânicas</t>
  </si>
  <si>
    <t>NHT4017-15</t>
  </si>
  <si>
    <t>Fundamentos de Desenho e Projeto</t>
  </si>
  <si>
    <t>ESTO003-13</t>
  </si>
  <si>
    <t>Geometria Analítica</t>
  </si>
  <si>
    <t>BCN0404-15</t>
  </si>
  <si>
    <t>Gestão ambiental na Indústria</t>
  </si>
  <si>
    <t>ESZU010-13</t>
  </si>
  <si>
    <t>Indústria de Polímeros</t>
  </si>
  <si>
    <t>NHZ4059-15</t>
  </si>
  <si>
    <t>Interações Atômicas e Moleculares</t>
  </si>
  <si>
    <t>BCK0104-15</t>
  </si>
  <si>
    <t>Introdução à biotecnologia</t>
  </si>
  <si>
    <t>ESZB005-13</t>
  </si>
  <si>
    <t>Introdução à Economia</t>
  </si>
  <si>
    <t>ESHC021-13</t>
  </si>
  <si>
    <t>Introdução à engenharia do petróleo I</t>
  </si>
  <si>
    <t>ESZE054-13</t>
  </si>
  <si>
    <t>Introdução à engenharia do petróleo II</t>
  </si>
  <si>
    <t>ESZE055-13</t>
  </si>
  <si>
    <t>Introdução à Probabilidade e à Estatística</t>
  </si>
  <si>
    <t>BIN0406-15</t>
  </si>
  <si>
    <t>Introdução a Troca de Calor, Massa e Movimentação de Fluidos</t>
  </si>
  <si>
    <t>NHZ4061-15</t>
  </si>
  <si>
    <t>Introdução às Equações Diferenciais Ordinárias</t>
  </si>
  <si>
    <t>BCN0405-15</t>
  </si>
  <si>
    <t>Ligações Químicas</t>
  </si>
  <si>
    <t>NHT4023-15</t>
  </si>
  <si>
    <t>Materiais poliméricos</t>
  </si>
  <si>
    <t>ESTM006-13</t>
  </si>
  <si>
    <t>Mecanismos de Reações Orgânicas</t>
  </si>
  <si>
    <t>NHT4024-15</t>
  </si>
  <si>
    <t>Meio Ambiente e Indústria</t>
  </si>
  <si>
    <t>NHZ4062-15</t>
  </si>
  <si>
    <t>Métodos de Análise em Química Orgânica</t>
  </si>
  <si>
    <t>NHZ4025-15</t>
  </si>
  <si>
    <t>Microbiologia</t>
  </si>
  <si>
    <t>NHT1056-15</t>
  </si>
  <si>
    <t>Microbiologia ambiental</t>
  </si>
  <si>
    <t>ESTU010-13</t>
  </si>
  <si>
    <t>Natureza da Informação</t>
  </si>
  <si>
    <t>BCM0504-15</t>
  </si>
  <si>
    <t>Operações Unitárias I</t>
  </si>
  <si>
    <t>NHZ4028-15</t>
  </si>
  <si>
    <t>Operações Unitárias II</t>
  </si>
  <si>
    <t>NHZ4029-15</t>
  </si>
  <si>
    <t>Organização do trabalho</t>
  </si>
  <si>
    <t>ESTG012-13</t>
  </si>
  <si>
    <t>Polímeros Síntese Caracterização e Processos</t>
  </si>
  <si>
    <t>NHZ4063-15</t>
  </si>
  <si>
    <t>Práticas em Química Verde</t>
  </si>
  <si>
    <t>NHT4033-15</t>
  </si>
  <si>
    <t>Princípios de Termodinâmica</t>
  </si>
  <si>
    <t>NHT3049-15</t>
  </si>
  <si>
    <t>Processamento da Informação</t>
  </si>
  <si>
    <t>BCM0505-15</t>
  </si>
  <si>
    <t>Processos Industriais Cerâmicos</t>
  </si>
  <si>
    <t>NHZ4064-15</t>
  </si>
  <si>
    <t>Processos Industriais Orgânicos e Inorgânicos</t>
  </si>
  <si>
    <t>NHZ4035-15</t>
  </si>
  <si>
    <t>Projeto Dirigido</t>
  </si>
  <si>
    <t>BCS0002-15</t>
  </si>
  <si>
    <t>Química Analítica Clássica I</t>
  </si>
  <si>
    <t>NHT4051-15</t>
  </si>
  <si>
    <t>Química Analítica Clássica II</t>
  </si>
  <si>
    <t>NHT4050-15</t>
  </si>
  <si>
    <t>Química Analítica e Bioanalítica Avançada</t>
  </si>
  <si>
    <t>NHT4058-15</t>
  </si>
  <si>
    <t>Química de Alimentos</t>
  </si>
  <si>
    <t>NHZ4069-15</t>
  </si>
  <si>
    <t>Química de Coordenação</t>
  </si>
  <si>
    <t>NHT4052-15</t>
  </si>
  <si>
    <t>Química dos Elementos</t>
  </si>
  <si>
    <t>NHT4053-15</t>
  </si>
  <si>
    <t>Química dos Materiais</t>
  </si>
  <si>
    <t>NHZ4038-15</t>
  </si>
  <si>
    <t>Química Inorgânica Experimental</t>
  </si>
  <si>
    <t>NHT4056-15</t>
  </si>
  <si>
    <t>Química Orgânica Aplicada</t>
  </si>
  <si>
    <t>NHT4040-15</t>
  </si>
  <si>
    <t>Química Orgânica Experimental</t>
  </si>
  <si>
    <t>Resíduos sólidos</t>
  </si>
  <si>
    <t>ESTU014-13</t>
  </si>
  <si>
    <t>Sistemas de tratamento de água  e efluentes</t>
  </si>
  <si>
    <t>ESTU018-13</t>
  </si>
  <si>
    <t>Tecnologia de Alimentos</t>
  </si>
  <si>
    <t>NHZ4065-15</t>
  </si>
  <si>
    <t>Tecnologia de Biomateriais</t>
  </si>
  <si>
    <t>NHZ4070-15</t>
  </si>
  <si>
    <t>Termodinâmica Química</t>
  </si>
  <si>
    <t>NHT4057-15</t>
  </si>
  <si>
    <t>Tópicos Avançados em Química Orgânica</t>
  </si>
  <si>
    <t>NHT4055-15</t>
  </si>
  <si>
    <t>Trabalho de Conclusão de Curso em Química</t>
  </si>
  <si>
    <t>NHT4046-15</t>
  </si>
  <si>
    <t>Transformações Químicas</t>
  </si>
  <si>
    <t>BCL0307-15</t>
  </si>
  <si>
    <t>Teoria de Grupos: Moléculas e Sólidos</t>
  </si>
  <si>
    <t>Química Inorgânica Avançada</t>
  </si>
  <si>
    <t>NHZ4066-15</t>
  </si>
  <si>
    <t>Livre</t>
  </si>
  <si>
    <t>NHZ4067-15</t>
  </si>
  <si>
    <t>Livre 1Q</t>
  </si>
  <si>
    <t>Livre 2Q</t>
  </si>
  <si>
    <t>Livre 3Q</t>
  </si>
  <si>
    <t>Total Livre</t>
  </si>
  <si>
    <t>TOTAL ANUAL Graduação</t>
  </si>
  <si>
    <t>Total PG</t>
  </si>
  <si>
    <t>Total Ext</t>
  </si>
  <si>
    <t>Créditos Totais</t>
  </si>
  <si>
    <t>Coordenação Disciplina Ano anterior</t>
  </si>
  <si>
    <t>Total com coordenação Disciplinas</t>
  </si>
  <si>
    <t>Total com conversão</t>
  </si>
  <si>
    <t>Fernanda de Lourdes Souza</t>
  </si>
  <si>
    <t>Eloah Rabello Suarez</t>
  </si>
  <si>
    <t>Juliana dos Santos de Souza</t>
  </si>
  <si>
    <t>OL</t>
  </si>
  <si>
    <t>Teoria 1 - Dia</t>
  </si>
  <si>
    <t>Teoria 1 - Horário In</t>
  </si>
  <si>
    <t>Teoria 1 - Horário Fnl</t>
  </si>
  <si>
    <t>Teoria 1- Sem./Quinz.</t>
  </si>
  <si>
    <t>Teoria 2 - Dia</t>
  </si>
  <si>
    <t>Teoria - Horário In</t>
  </si>
  <si>
    <t>Teoria 2 - Horário Fnl</t>
  </si>
  <si>
    <t>Teoria 2- Sem./Quinz.</t>
  </si>
  <si>
    <t>Teoria 3 - Dia</t>
  </si>
  <si>
    <t>Teoria 3 - Horário In</t>
  </si>
  <si>
    <t>Teoria 3 - Horário Fnl</t>
  </si>
  <si>
    <t>Teoria 3- Sem./Quinz.</t>
  </si>
  <si>
    <t>Prática 1 - Dia</t>
  </si>
  <si>
    <t>Prática 1 - Horário In</t>
  </si>
  <si>
    <t>Prática 1 - Horário Fnl</t>
  </si>
  <si>
    <t>Prática 1- Sem./Quinz.</t>
  </si>
  <si>
    <t>Prática 2 - Dia</t>
  </si>
  <si>
    <t>Prática 2 - Horário In</t>
  </si>
  <si>
    <t>Prtática 2 - Horário Fnl</t>
  </si>
  <si>
    <t>Prática 2- Sem./Quinz.</t>
  </si>
  <si>
    <t>Orientações</t>
  </si>
  <si>
    <r>
      <rPr>
        <b/>
        <sz val="11"/>
        <color rgb="FF000000"/>
        <rFont val="Calibri"/>
        <family val="2"/>
      </rPr>
      <t>Novas disciplinas ou disciplinas de pós devem ser inseridas na guia "disciplinas"</t>
    </r>
    <r>
      <rPr>
        <sz val="11"/>
        <color theme="1"/>
        <rFont val="Calibri"/>
        <family val="2"/>
        <scheme val="minor"/>
      </rPr>
      <t xml:space="preserve"> (e não digitadas diretamente na guia da alocação do quadri) para que os dados sejam puxados automaticamente e estas apareçam na listagem.</t>
    </r>
  </si>
  <si>
    <t>A listagem que aparece tem que ser rolada para aparecer as disciplinas ou o nome do docente.</t>
  </si>
  <si>
    <t>As células que contém fórmulas estão bloqueadas.</t>
  </si>
  <si>
    <r>
      <t xml:space="preserve">Na guia </t>
    </r>
    <r>
      <rPr>
        <b/>
        <sz val="11"/>
        <color rgb="FF000000"/>
        <rFont val="Calibri"/>
        <family val="2"/>
      </rPr>
      <t>"Controle"</t>
    </r>
    <r>
      <rPr>
        <sz val="11"/>
        <color theme="1"/>
        <rFont val="Calibri"/>
        <family val="2"/>
        <scheme val="minor"/>
      </rPr>
      <t xml:space="preserve"> devem ser inseridas as informações de previsão de</t>
    </r>
    <r>
      <rPr>
        <b/>
        <sz val="11"/>
        <color rgb="FF000000"/>
        <rFont val="Calibri"/>
        <family val="2"/>
      </rPr>
      <t xml:space="preserve"> créditos de extensão</t>
    </r>
    <r>
      <rPr>
        <sz val="11"/>
        <color theme="1"/>
        <rFont val="Calibri"/>
        <family val="2"/>
        <scheme val="minor"/>
      </rPr>
      <t>, c</t>
    </r>
    <r>
      <rPr>
        <b/>
        <sz val="11"/>
        <color rgb="FF000000"/>
        <rFont val="Calibri"/>
        <family val="2"/>
      </rPr>
      <t>réditos de coordenação de disciplinas do ano interior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rgb="FF000000"/>
        <rFont val="Calibri"/>
        <family val="2"/>
      </rPr>
      <t>conversão de cargo administrativo em carga didática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</si>
  <si>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000000"/>
        <rFont val="Calibri"/>
        <family val="2"/>
      </rPr>
      <t>Na guia "Coordenadores de disciplinas" deve ser inserido o planejamento de coordenadores de disciplinas do ano</t>
    </r>
    <r>
      <rPr>
        <sz val="11"/>
        <color theme="1"/>
        <rFont val="Calibri"/>
        <family val="2"/>
        <scheme val="minor"/>
      </rPr>
      <t>. Este será o meio de obtenção da informação para nomeação dos coordenadores.</t>
    </r>
  </si>
  <si>
    <t>As planilhas demoram para abrir e salvar e puxar alguns dados. Em se optando por fazer uma cópia para editar a planilha fora da rede da UFABC é preciso retornar o arquivo mais atualizado e mover o anterior para a pasta de versões anteriores</t>
  </si>
  <si>
    <t>Segundas</t>
  </si>
  <si>
    <t>Semanal</t>
  </si>
  <si>
    <t>Terças</t>
  </si>
  <si>
    <t>Quinzenal I</t>
  </si>
  <si>
    <t>Quartas</t>
  </si>
  <si>
    <t>Quinzenal II</t>
  </si>
  <si>
    <t>Quintas</t>
  </si>
  <si>
    <t>Sextas</t>
  </si>
  <si>
    <t>Sábados</t>
  </si>
  <si>
    <t>Prática 2 - Horário Fnl</t>
  </si>
  <si>
    <t>Noturno</t>
  </si>
  <si>
    <t>Déboa Alvim</t>
  </si>
  <si>
    <t>Douglas Norberto</t>
  </si>
  <si>
    <t>Bruno Guzzo Silva</t>
  </si>
  <si>
    <t>Fernando Giacomelli</t>
  </si>
  <si>
    <t>Hueder Paulo Moises De Oliveira</t>
  </si>
  <si>
    <t>Patrícia Dantoni</t>
  </si>
  <si>
    <t>Débora Alvim</t>
  </si>
  <si>
    <t>Ana Galvão (Biologia)</t>
  </si>
  <si>
    <t>A</t>
  </si>
  <si>
    <t>B</t>
  </si>
  <si>
    <t>SA</t>
  </si>
  <si>
    <t>SBC</t>
  </si>
  <si>
    <t>1º Horario Teoria</t>
  </si>
  <si>
    <t>2º Horario Teoria</t>
  </si>
  <si>
    <t>3º Horario Teoria</t>
  </si>
  <si>
    <t>1º Horario Pratica</t>
  </si>
  <si>
    <t>2º Horario Pratica</t>
  </si>
  <si>
    <t>Validação de créditos alocados</t>
  </si>
  <si>
    <t>Codigo Disciplina</t>
  </si>
  <si>
    <t>Nome Disciplina</t>
  </si>
  <si>
    <t xml:space="preserve">T </t>
  </si>
  <si>
    <t>CRED.</t>
  </si>
  <si>
    <t>Dia Teoria</t>
  </si>
  <si>
    <t>Horario Teoria</t>
  </si>
  <si>
    <t>Semanal/Quinzenal</t>
  </si>
  <si>
    <t>Sala</t>
  </si>
  <si>
    <t>Docente Teorico</t>
  </si>
  <si>
    <t>Dia Pratica</t>
  </si>
  <si>
    <t>Horario Pratica</t>
  </si>
  <si>
    <t>Lab.</t>
  </si>
  <si>
    <t>Docente Pratica</t>
  </si>
  <si>
    <t>VERIFICAÇÃO</t>
  </si>
  <si>
    <t>TOTAL T.</t>
  </si>
  <si>
    <t>TOTAL P.</t>
  </si>
  <si>
    <t>TOTAL H</t>
  </si>
  <si>
    <t>Bacharelado em Química</t>
  </si>
  <si>
    <t>Matutino</t>
  </si>
  <si>
    <t>Observação</t>
  </si>
  <si>
    <t>Célio Fernando Figueiredo Angolin</t>
  </si>
  <si>
    <t>Mônica Benicia Mamian Lopez</t>
  </si>
  <si>
    <t>Tiago Araújo Mathias</t>
  </si>
  <si>
    <t>PG</t>
  </si>
  <si>
    <t>NMA404</t>
  </si>
  <si>
    <t>NMA</t>
  </si>
  <si>
    <t>CTQ022</t>
  </si>
  <si>
    <t>CTQ</t>
  </si>
  <si>
    <t>CTQ003</t>
  </si>
  <si>
    <t>CTQ021</t>
  </si>
  <si>
    <t>TMA</t>
  </si>
  <si>
    <t>TMA201</t>
  </si>
  <si>
    <t>CTQ001</t>
  </si>
  <si>
    <t>NMA202</t>
  </si>
  <si>
    <t>CTQ002</t>
  </si>
  <si>
    <t>CTQ006</t>
  </si>
  <si>
    <t>CTQ007</t>
  </si>
  <si>
    <t>NMA403B</t>
  </si>
  <si>
    <t>CTQ004</t>
  </si>
  <si>
    <t>CTQ015</t>
  </si>
  <si>
    <t>CTQ018</t>
  </si>
  <si>
    <t>NMA502</t>
  </si>
  <si>
    <t>NMA503</t>
  </si>
  <si>
    <t>CTQ005</t>
  </si>
  <si>
    <t>INOVAÇAO</t>
  </si>
  <si>
    <t>INOVACAO</t>
  </si>
  <si>
    <t>CTQ014</t>
  </si>
  <si>
    <t>BTC207</t>
  </si>
  <si>
    <t>BTC</t>
  </si>
  <si>
    <t>BIO</t>
  </si>
  <si>
    <t>BIS</t>
  </si>
  <si>
    <t>BIS101</t>
  </si>
  <si>
    <t>CTQ011</t>
  </si>
  <si>
    <t>CTQ020</t>
  </si>
  <si>
    <t>CTA001</t>
  </si>
  <si>
    <t>C</t>
  </si>
  <si>
    <t>D</t>
  </si>
  <si>
    <t>Semi-presencial</t>
  </si>
  <si>
    <t>Incluido</t>
  </si>
  <si>
    <t>Alterado em relação a versao anterior</t>
  </si>
  <si>
    <t>Eletroquímica</t>
  </si>
  <si>
    <t>Fotoquímica</t>
  </si>
  <si>
    <t>Metodologia Cientifica</t>
  </si>
  <si>
    <t>Produtos de Higiene Beleza e Limpeza</t>
  </si>
  <si>
    <t>Quimica Divertida</t>
  </si>
  <si>
    <t>Química dos Alimentos</t>
  </si>
  <si>
    <t>Química Forense</t>
  </si>
  <si>
    <t>Química Ambiental</t>
  </si>
  <si>
    <t>EEQ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</si>
</sst>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1"/>
      <charset val="1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Calibri"/>
    </font>
    <font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8" fillId="0" borderId="0" applyBorder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</cellStyleXfs>
  <cellXfs count="87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4" borderId="0" xfId="3"/>
    <xf numFmtId="0" fontId="1" fillId="3" borderId="0" xfId="2"/>
    <xf numFmtId="0" fontId="1" fillId="6" borderId="0" xfId="5"/>
    <xf numFmtId="0" fontId="0" fillId="0" borderId="0" xfId="0"/>
    <xf numFmtId="0" fontId="1" fillId="5" borderId="0" xfId="4"/>
    <xf numFmtId="0" fontId="1" fillId="2" borderId="0" xfId="1" applyAlignment="1">
      <alignment wrapText="1"/>
    </xf>
    <xf numFmtId="0" fontId="1" fillId="6" borderId="0" xfId="5" applyAlignment="1">
      <alignment wrapText="1"/>
    </xf>
    <xf numFmtId="0" fontId="9" fillId="0" borderId="0" xfId="0" applyFont="1"/>
    <xf numFmtId="0" fontId="10" fillId="8" borderId="0" xfId="11"/>
    <xf numFmtId="0" fontId="1" fillId="9" borderId="0" xfId="12"/>
    <xf numFmtId="0" fontId="1" fillId="7" borderId="0" xfId="10"/>
    <xf numFmtId="0" fontId="11" fillId="8" borderId="0" xfId="11" applyFont="1"/>
    <xf numFmtId="0" fontId="1" fillId="5" borderId="0" xfId="4" applyNumberFormat="1"/>
    <xf numFmtId="0" fontId="1" fillId="3" borderId="0" xfId="2" applyNumberFormat="1"/>
    <xf numFmtId="0" fontId="1" fillId="6" borderId="0" xfId="5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5" fillId="0" borderId="0" xfId="0" applyFont="1" applyFill="1" applyAlignment="1" applyProtection="1">
      <alignment horizontal="left" vertical="top"/>
      <protection locked="0"/>
    </xf>
    <xf numFmtId="1" fontId="6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9" borderId="0" xfId="12" applyNumberFormat="1"/>
    <xf numFmtId="0" fontId="10" fillId="8" borderId="0" xfId="11" applyProtection="1"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20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10" borderId="0" xfId="0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8" xfId="0" applyFont="1" applyFill="1" applyBorder="1" applyAlignment="1">
      <alignment horizontal="center"/>
    </xf>
    <xf numFmtId="46" fontId="0" fillId="0" borderId="9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4" fontId="0" fillId="0" borderId="14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6" fontId="0" fillId="0" borderId="15" xfId="0" applyNumberFormat="1" applyBorder="1"/>
    <xf numFmtId="46" fontId="0" fillId="0" borderId="16" xfId="0" applyNumberFormat="1" applyBorder="1"/>
    <xf numFmtId="46" fontId="0" fillId="0" borderId="17" xfId="0" applyNumberFormat="1" applyBorder="1"/>
    <xf numFmtId="46" fontId="0" fillId="0" borderId="18" xfId="0" applyNumberFormat="1" applyBorder="1"/>
    <xf numFmtId="1" fontId="17" fillId="0" borderId="0" xfId="0" applyNumberFormat="1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6" fillId="8" borderId="19" xfId="11" applyFont="1" applyFill="1" applyBorder="1"/>
    <xf numFmtId="0" fontId="1" fillId="9" borderId="20" xfId="12" applyNumberFormat="1" applyFont="1" applyFill="1" applyBorder="1"/>
    <xf numFmtId="0" fontId="19" fillId="0" borderId="0" xfId="0" applyFont="1" applyFill="1" applyAlignment="1" applyProtection="1">
      <alignment horizontal="left" vertical="top"/>
      <protection locked="0"/>
    </xf>
    <xf numFmtId="1" fontId="20" fillId="0" borderId="0" xfId="0" applyNumberFormat="1" applyFont="1" applyFill="1" applyAlignment="1" applyProtection="1">
      <alignment horizontal="center" vertical="top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165" fontId="6" fillId="0" borderId="0" xfId="0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Alignment="1" applyProtection="1">
      <alignment wrapText="1"/>
      <protection locked="0"/>
    </xf>
    <xf numFmtId="165" fontId="1" fillId="6" borderId="0" xfId="5" applyNumberFormat="1"/>
    <xf numFmtId="0" fontId="10" fillId="8" borderId="0" xfId="11" applyNumberFormat="1"/>
    <xf numFmtId="0" fontId="10" fillId="8" borderId="0" xfId="11" applyNumberFormat="1" applyProtection="1">
      <protection locked="0"/>
    </xf>
    <xf numFmtId="0" fontId="0" fillId="0" borderId="0" xfId="0" applyFill="1" applyProtection="1">
      <protection locked="0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9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13">
    <cellStyle name="40% - Ênfase2" xfId="11" builtinId="35"/>
    <cellStyle name="60% - Ênfase1" xfId="2" builtinId="32"/>
    <cellStyle name="60% - Ênfase2" xfId="12" builtinId="36"/>
    <cellStyle name="60% - Ênfase3" xfId="4" builtinId="40"/>
    <cellStyle name="60% - Ênfase5" xfId="5" builtinId="48"/>
    <cellStyle name="Ênfase1" xfId="1" builtinId="29"/>
    <cellStyle name="Ênfase2" xfId="10" builtinId="33"/>
    <cellStyle name="Ênfase3" xfId="3" builtinId="37"/>
    <cellStyle name="Normal" xfId="0" builtinId="0"/>
    <cellStyle name="Normal 2" xfId="8"/>
    <cellStyle name="Normal 2 2 2" xfId="7"/>
    <cellStyle name="Normal 9 2 3" xfId="6"/>
    <cellStyle name="TableStyleLight1" xfId="9"/>
  </cellStyles>
  <dxfs count="165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1" hidden="0"/>
    </dxf>
    <dxf>
      <numFmt numFmtId="0" formatCode="General"/>
    </dxf>
    <dxf>
      <protection locked="0" hidden="0"/>
    </dxf>
    <dxf>
      <numFmt numFmtId="0" formatCode="General"/>
    </dxf>
    <dxf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5" formatCode="0.0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numFmt numFmtId="165" formatCode="0.0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121353</xdr:colOff>
      <xdr:row>0</xdr:row>
      <xdr:rowOff>152400</xdr:rowOff>
    </xdr:from>
    <xdr:to>
      <xdr:col>13</xdr:col>
      <xdr:colOff>150858</xdr:colOff>
      <xdr:row>54</xdr:row>
      <xdr:rowOff>159930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53" y="152400"/>
          <a:ext cx="7954305" cy="102945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AK150" totalsRowShown="0" headerRowDxfId="164" dataDxfId="163">
  <autoFilter ref="A1:AK150"/>
  <tableColumns count="37">
    <tableColumn id="1" name="Disciplina" dataDxfId="162"/>
    <tableColumn id="2" name="Sigla" dataCellStyle="60% - Ênfase3">
      <calculatedColumnFormula>IFERROR(VLOOKUP($A2,Disciplinas[],5,FALSE),"-")</calculatedColumnFormula>
    </tableColumn>
    <tableColumn id="3" name="T" dataCellStyle="60% - Ênfase3">
      <calculatedColumnFormula>IFERROR(VLOOKUP($A2,Disciplinas[],2,FALSE),"-")</calculatedColumnFormula>
    </tableColumn>
    <tableColumn id="4" name="P" dataCellStyle="60% - Ênfase3">
      <calculatedColumnFormula>IFERROR(VLOOKUP($A2,Disciplinas[],3,FALSE),"-")</calculatedColumnFormula>
    </tableColumn>
    <tableColumn id="36" name="I" dataDxfId="161" dataCellStyle="60% - Ênfase3">
      <calculatedColumnFormula>IFERROR(VLOOKUP($A2,Disciplinas[],4,FALSE),"-")</calculatedColumnFormula>
    </tableColumn>
    <tableColumn id="5" name="Categoria" dataCellStyle="60% - Ênfase3">
      <calculatedColumnFormula>IFERROR(VLOOKUP($A2,Disciplinas[],6,FALSE),"-")</calculatedColumnFormula>
    </tableColumn>
    <tableColumn id="6" name="Curso" dataCellStyle="60% - Ênfase3">
      <calculatedColumnFormula>IFERROR(VLOOKUP($A2,Disciplinas[],7,FALSE),"-")</calculatedColumnFormula>
    </tableColumn>
    <tableColumn id="7" name="Campus" dataDxfId="160"/>
    <tableColumn id="8" name="Turno" dataDxfId="159"/>
    <tableColumn id="9" name="Turma" dataDxfId="158"/>
    <tableColumn id="18" name="Vagas" dataDxfId="157"/>
    <tableColumn id="10" name="Teoria 1 - Dia" dataDxfId="156"/>
    <tableColumn id="11" name="Teoria 1 - Horário In" dataDxfId="155"/>
    <tableColumn id="20" name="Teoria 1 - Horário Fnl" dataDxfId="154"/>
    <tableColumn id="19" name="Teoria 1- Sem./Quinz." dataDxfId="153"/>
    <tableColumn id="21" name="Teoria 2 - Dia" dataDxfId="152"/>
    <tableColumn id="22" name="Teoria - Horário In" dataDxfId="151"/>
    <tableColumn id="23" name="Teoria 2 - Horário Fnl" dataDxfId="150"/>
    <tableColumn id="24" name="Teoria 2- Sem./Quinz." dataDxfId="149"/>
    <tableColumn id="25" name="Teoria 3 - Dia" dataDxfId="148"/>
    <tableColumn id="26" name="Teoria 3 - Horário In" dataDxfId="147"/>
    <tableColumn id="27" name="Teoria 3 - Horário Fnl" dataDxfId="146"/>
    <tableColumn id="28" name="Teoria 3- Sem./Quinz." dataDxfId="145"/>
    <tableColumn id="12" name="Teoria - Crédito Docente" dataDxfId="144"/>
    <tableColumn id="13" name="Teoria - Docente" dataDxfId="143"/>
    <tableColumn id="14" name="Prática 1 - Dia" dataDxfId="142"/>
    <tableColumn id="29" name="Prática 1 - Horário In" dataDxfId="141"/>
    <tableColumn id="30" name="Prática 1 - Horário Fnl" dataDxfId="140"/>
    <tableColumn id="31" name="Prática 1- Sem./Quinz." dataDxfId="139"/>
    <tableColumn id="32" name="Prática 2 - Dia" dataDxfId="138"/>
    <tableColumn id="33" name="Prática 2 - Horário In" dataDxfId="137"/>
    <tableColumn id="34" name="Prtática 2 - Horário Fnl" dataDxfId="136"/>
    <tableColumn id="35" name="Prática 2- Sem./Quinz." dataDxfId="135"/>
    <tableColumn id="15" name="Prática - Lab" dataDxfId="134"/>
    <tableColumn id="16" name="Prática - Crédito Docente" dataDxfId="133"/>
    <tableColumn id="17" name="Prática - Docente" dataDxfId="132"/>
    <tableColumn id="37" name="Observação" dataDxfId="13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ela35" displayName="Tabela35" ref="A1:AK150" totalsRowShown="0" headerRowDxfId="130" dataDxfId="129">
  <autoFilter ref="A1:AK150"/>
  <tableColumns count="37">
    <tableColumn id="1" name="Disciplina" dataDxfId="128"/>
    <tableColumn id="2" name="Sigla" dataCellStyle="60% - Ênfase1">
      <calculatedColumnFormula>IFERROR(VLOOKUP($A2,Disciplinas[],5,FALSE),"-")</calculatedColumnFormula>
    </tableColumn>
    <tableColumn id="3" name="T" dataCellStyle="60% - Ênfase1">
      <calculatedColumnFormula>IFERROR(VLOOKUP($A2,Disciplinas[],2,FALSE),"-")</calculatedColumnFormula>
    </tableColumn>
    <tableColumn id="4" name="P" dataCellStyle="60% - Ênfase1">
      <calculatedColumnFormula>IFERROR(VLOOKUP($A2,Disciplinas[],3,FALSE),"-")</calculatedColumnFormula>
    </tableColumn>
    <tableColumn id="36" name="I" dataDxfId="127" dataCellStyle="60% - Ênfase1">
      <calculatedColumnFormula>IFERROR(VLOOKUP($A2,Disciplinas[],4,FALSE),"-")</calculatedColumnFormula>
    </tableColumn>
    <tableColumn id="5" name="Categoria" dataCellStyle="60% - Ênfase1">
      <calculatedColumnFormula>IFERROR(VLOOKUP($A2,Disciplinas[],6,FALSE),"-")</calculatedColumnFormula>
    </tableColumn>
    <tableColumn id="6" name="Curso" dataCellStyle="60% - Ênfase1">
      <calculatedColumnFormula>IFERROR(VLOOKUP($A2,Disciplinas[],7,FALSE),"-")</calculatedColumnFormula>
    </tableColumn>
    <tableColumn id="7" name="Campus" dataDxfId="126"/>
    <tableColumn id="8" name="Turno" dataDxfId="125"/>
    <tableColumn id="9" name="Turma" dataDxfId="124"/>
    <tableColumn id="18" name="Vagas" dataDxfId="123"/>
    <tableColumn id="10" name="Teoria 1 - Dia" dataDxfId="122"/>
    <tableColumn id="11" name="Teoria 1 - Horário In" dataDxfId="121"/>
    <tableColumn id="20" name="Teoria 1 - Horário Fnl" dataDxfId="120"/>
    <tableColumn id="19" name="Teoria 1- Sem./Quinz." dataDxfId="119"/>
    <tableColumn id="21" name="Teoria 2 - Dia" dataDxfId="118"/>
    <tableColumn id="22" name="Teoria - Horário In" dataDxfId="117"/>
    <tableColumn id="23" name="Teoria 2 - Horário Fnl" dataDxfId="116"/>
    <tableColumn id="24" name="Teoria 2- Sem./Quinz." dataDxfId="115"/>
    <tableColumn id="25" name="Teoria 3 - Dia" dataDxfId="114"/>
    <tableColumn id="26" name="Teoria 3 - Horário In" dataDxfId="113"/>
    <tableColumn id="27" name="Teoria 3 - Horário Fnl" dataDxfId="112"/>
    <tableColumn id="28" name="Teoria 3- Sem./Quinz." dataDxfId="111"/>
    <tableColumn id="12" name="Teoria - Crédito Docente" dataDxfId="110"/>
    <tableColumn id="13" name="Teoria - Docente" dataDxfId="109"/>
    <tableColumn id="14" name="Prática 1 - Dia" dataDxfId="108"/>
    <tableColumn id="32" name="Prática 1 - Horário In" dataDxfId="107"/>
    <tableColumn id="31" name="Prática 1 - Horário Fnl" dataDxfId="106"/>
    <tableColumn id="30" name="Prática 1- Sem./Quinz." dataDxfId="105"/>
    <tableColumn id="29" name="Prática 2 - Dia" dataDxfId="104"/>
    <tableColumn id="33" name="Prática 2 - Horário In" dataDxfId="103"/>
    <tableColumn id="34" name="Prática 2 - Horário Fnl" dataDxfId="102"/>
    <tableColumn id="35" name="Prática 2- Sem./Quinz." dataDxfId="101"/>
    <tableColumn id="15" name="Prática - Lab" dataDxfId="100"/>
    <tableColumn id="16" name="Prática - Crédito Docente" dataDxfId="99"/>
    <tableColumn id="17" name="Prática - Docente" dataDxfId="98"/>
    <tableColumn id="37" name="Observação" dataDxfId="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36" displayName="Tabela36" ref="A1:AK150" totalsRowShown="0" headerRowDxfId="96" dataDxfId="95">
  <autoFilter ref="A1:AK150"/>
  <tableColumns count="37">
    <tableColumn id="1" name="Disciplina" dataDxfId="94"/>
    <tableColumn id="2" name="Sigla" dataCellStyle="60% - Ênfase5">
      <calculatedColumnFormula>IFERROR(VLOOKUP($A2,Disciplinas[],5,FALSE),"-")</calculatedColumnFormula>
    </tableColumn>
    <tableColumn id="3" name="T" dataDxfId="93" dataCellStyle="60% - Ênfase5">
      <calculatedColumnFormula>IFERROR(VLOOKUP($A2,Disciplinas[],2,FALSE),"-")</calculatedColumnFormula>
    </tableColumn>
    <tableColumn id="4" name="P" dataCellStyle="60% - Ênfase5">
      <calculatedColumnFormula>IFERROR(VLOOKUP($A2,Disciplinas[],3,FALSE),"-")</calculatedColumnFormula>
    </tableColumn>
    <tableColumn id="36" name="I" dataDxfId="92" dataCellStyle="60% - Ênfase5">
      <calculatedColumnFormula>IFERROR(VLOOKUP($A2,Disciplinas[],4,FALSE),"-")</calculatedColumnFormula>
    </tableColumn>
    <tableColumn id="5" name="Categoria" dataCellStyle="60% - Ênfase5">
      <calculatedColumnFormula>IFERROR(VLOOKUP($A2,Disciplinas[],6,FALSE),"-")</calculatedColumnFormula>
    </tableColumn>
    <tableColumn id="6" name="Curso" dataCellStyle="60% - Ênfase5">
      <calculatedColumnFormula>IFERROR(VLOOKUP($A2,Disciplinas[],7,FALSE),"-")</calculatedColumnFormula>
    </tableColumn>
    <tableColumn id="7" name="Campus" dataDxfId="91"/>
    <tableColumn id="8" name="Turno" dataDxfId="90"/>
    <tableColumn id="9" name="Turma" dataDxfId="89"/>
    <tableColumn id="18" name="Vagas" dataDxfId="88"/>
    <tableColumn id="10" name="Teoria 1 - Dia" dataDxfId="87"/>
    <tableColumn id="11" name="Teoria 1 - Horário In" dataDxfId="86"/>
    <tableColumn id="20" name="Teoria 1 - Horário Fnl" dataDxfId="85"/>
    <tableColumn id="22" name="Teoria 1- Sem./Quinz." dataDxfId="84"/>
    <tableColumn id="21" name="Teoria 2 - Dia" dataDxfId="83"/>
    <tableColumn id="19" name="Teoria - Horário In" dataDxfId="82"/>
    <tableColumn id="23" name="Teoria 2 - Horário Fnl" dataDxfId="81"/>
    <tableColumn id="24" name="Teoria 2- Sem./Quinz." dataDxfId="80"/>
    <tableColumn id="25" name="Teoria 3 - Dia" dataDxfId="79"/>
    <tableColumn id="26" name="Teoria 3 - Horário In" dataDxfId="78"/>
    <tableColumn id="27" name="Teoria 3 - Horário Fnl" dataDxfId="77"/>
    <tableColumn id="28" name="Teoria 3- Sem./Quinz." dataDxfId="76"/>
    <tableColumn id="12" name="Teoria - Crédito Docente" dataDxfId="75"/>
    <tableColumn id="13" name="Teoria - Docente" dataDxfId="74"/>
    <tableColumn id="14" name="Prática 1 - Dia" dataDxfId="73"/>
    <tableColumn id="29" name="Prática 1 - Horário In" dataDxfId="72"/>
    <tableColumn id="30" name="Prática 1 - Horário Fnl" dataDxfId="71"/>
    <tableColumn id="31" name="Prática 1- Sem./Quinz." dataDxfId="70"/>
    <tableColumn id="32" name="Prática 2 - Dia" dataDxfId="69"/>
    <tableColumn id="34" name="Prática 2 - Horário In" dataDxfId="68"/>
    <tableColumn id="33" name="Prática 2 - Horário Fnl" dataDxfId="67"/>
    <tableColumn id="35" name="Prática 2- Sem./Quinz." dataDxfId="66"/>
    <tableColumn id="15" name="Prática - Lab" dataDxfId="65"/>
    <tableColumn id="16" name="Prática - Crédito Docente" dataDxfId="64"/>
    <tableColumn id="17" name="Prática - Docente" dataDxfId="63"/>
    <tableColumn id="37" name="Observação" dataDxfId="6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3:E22" totalsRowShown="0" headerRowDxfId="61">
  <autoFilter ref="A3:E22"/>
  <tableColumns count="5">
    <tableColumn id="1" name="Disciplina" dataDxfId="60"/>
    <tableColumn id="2" name="Sigla" dataCellStyle="60% - Ênfase3">
      <calculatedColumnFormula>IFERROR(VLOOKUP($A4,Disciplinas[],5,FALSE),"-")</calculatedColumnFormula>
    </tableColumn>
    <tableColumn id="3" name="nº de turmas 1q" dataDxfId="59" dataCellStyle="60% - Ênfase3">
      <calculatedColumnFormula>COUNTIF(Tabela1q,A4)</calculatedColumnFormula>
    </tableColumn>
    <tableColumn id="4" name="Prof Coordenador" dataDxfId="58"/>
    <tableColumn id="5" name="Creditos Coordenador" dataCellStyle="60% - Ênfase3">
      <calculatedColumnFormula>IF(Tabela6[nº de turmas 1q]&gt;=15,3,IF(Tabela6[nº de turmas 1q]&gt;=10,2,IF(Tabela6[nº de turmas 1q]&gt;=5,1,0)))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7" name="Tabela68" displayName="Tabela68" ref="G3:K22" totalsRowShown="0" headerRowDxfId="57">
  <autoFilter ref="G3:K22"/>
  <tableColumns count="5">
    <tableColumn id="1" name="Disciplina" dataDxfId="56"/>
    <tableColumn id="2" name="Sigla" dataDxfId="55" dataCellStyle="60% - Ênfase1">
      <calculatedColumnFormula>IFERROR(VLOOKUP(Tabela68[[#This Row],[Disciplina]],Disciplinas[],5,FALSE),"-")</calculatedColumnFormula>
    </tableColumn>
    <tableColumn id="3" name="nº de turmas 2q" dataDxfId="54" dataCellStyle="60% - Ênfase1">
      <calculatedColumnFormula>COUNTIF(Tabela2q,G4)</calculatedColumnFormula>
    </tableColumn>
    <tableColumn id="4" name="Prof Coordenador" dataDxfId="53"/>
    <tableColumn id="5" name="Creditos Coordenador" dataCellStyle="60% - Ênfase1">
      <calculatedColumnFormula>IF(Tabela68[nº de turmas 2q]&gt;=15,3,IF(Tabela68[nº de turmas 2q]&gt;=10,2,IF(Tabela68[nº de turmas 2q]&gt;=5,1,0)))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ela689" displayName="Tabela689" ref="M3:Q22" totalsRowShown="0" headerRowDxfId="52">
  <autoFilter ref="M3:Q22"/>
  <tableColumns count="5">
    <tableColumn id="1" name="Disciplina" dataDxfId="51"/>
    <tableColumn id="2" name="Sigla" dataDxfId="50" dataCellStyle="60% - Ênfase5">
      <calculatedColumnFormula>IFERROR(VLOOKUP(Tabela689[[#This Row],[Disciplina]],Disciplinas[],5,FALSE),"-")</calculatedColumnFormula>
    </tableColumn>
    <tableColumn id="3" name="nº de turmas 3q" dataDxfId="49" dataCellStyle="60% - Ênfase5">
      <calculatedColumnFormula>COUNTIF(Tabela3q,M4)</calculatedColumnFormula>
    </tableColumn>
    <tableColumn id="4" name="Prof Coordenador" dataDxfId="48"/>
    <tableColumn id="5" name="Creditos Coordenador" dataCellStyle="60% - Ênfase5">
      <calculatedColumnFormula>IF(Tabela689[nº de turmas 3q]&gt;=15,3,IF(Tabela689[nº de turmas 3q]&gt;=10,2,IF(Tabela689[nº de turmas 3q]&gt;=5,1,0)))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1" name="Tabela11" displayName="Tabela11" ref="A2:AH56" headerRowDxfId="47">
  <autoFilter ref="A2:AH56"/>
  <tableColumns count="34">
    <tableColumn id="1" name="Docente" totalsRowLabel="Total" dataCellStyle="40% - Ênfase2">
      <calculatedColumnFormula>Docentes!A2</calculatedColumnFormula>
    </tableColumn>
    <tableColumn id="2" name="BI 1Q" dataDxfId="46" dataCellStyle="40% - Ênfase2">
      <calculatedColumnFormula>SUMIFS('Alocação 1q'!X:X,'Alocação 1q'!Y:Y,Tabela11[[#This Row],[Docente]],'Alocação 1q'!F:F,"BI")+SUMIFS('Alocação 1q'!AI:AI,'Alocação 1q'!AJ:AJ,Tabela11[[#This Row],[Docente]],'Alocação 1q'!F:F,"BI")</calculatedColumnFormula>
    </tableColumn>
    <tableColumn id="3" name="OBR ESP 1Q" dataDxfId="45" dataCellStyle="40% - Ênfase2">
      <calculatedColumnFormula>SUMIFS('Alocação 1q'!X:X,'Alocação 1q'!Y:Y,Tabela11[[#This Row],[Docente]],'Alocação 1q'!F:F,"OBR")+SUMIFS('Alocação 1q'!AI:AI,'Alocação 1q'!AJ:AJ,Tabela11[[#This Row],[Docente]],'Alocação 1q'!F:F,"OBR")</calculatedColumnFormula>
    </tableColumn>
    <tableColumn id="4" name="OL ESP 1Q" dataDxfId="44" dataCellStyle="40% - Ênfase2">
      <calculatedColumnFormula>SUMIFS('Alocação 1q'!X:X,'Alocação 1q'!Y:Y,Tabela11[[#This Row],[Docente]],'Alocação 1q'!F:F,"OL")+SUMIFS('Alocação 1q'!AI:AI,'Alocação 1q'!AJ:AJ,Tabela11[[#This Row],[Docente]],'Alocação 1q'!F:F,"OL")</calculatedColumnFormula>
    </tableColumn>
    <tableColumn id="25" name="Livre 1Q" dataDxfId="43" dataCellStyle="40% - Ênfase2">
      <calculatedColumnFormula>SUMIFS('Alocação 1q'!X:X,'Alocação 1q'!Y:Y,Tabela11[[#This Row],[Docente]],'Alocação 1q'!F:F,"livre")+SUMIFS('Alocação 1q'!AI:AI,'Alocação 1q'!AJ:AJ,Tabela11[[#This Row],[Docente]],'Alocação 1q'!F:F,"livre")</calculatedColumnFormula>
    </tableColumn>
    <tableColumn id="5" name="Pós 1Q" dataDxfId="42" dataCellStyle="40% - Ênfase2">
      <calculatedColumnFormula>SUMIFS('Alocação 1q'!X:X,'Alocação 1q'!Y:Y,Tabela11[[#This Row],[Docente]],'Alocação 1q'!F:F,"pg")+SUMIFS('Alocação 1q'!AI:AI,'Alocação 1q'!AJ:AJ,Tabela11[[#This Row],[Docente]],'Alocação 1q'!F:F,"pg")</calculatedColumnFormula>
    </tableColumn>
    <tableColumn id="6" name="Ext. 1Q" dataDxfId="41"/>
    <tableColumn id="7" name="Total 1Q" dataDxfId="40" dataCellStyle="60% - Ênfase2">
      <calculatedColumnFormula>SUM(Tabela11[[#This Row],[BI 1Q]:[Ext. 1Q]])</calculatedColumnFormula>
    </tableColumn>
    <tableColumn id="9" name="BI 2Q" dataDxfId="39" dataCellStyle="40% - Ênfase2">
      <calculatedColumnFormula>SUMIFS('Alocação 2q'!X:X,'Alocação 2q'!Y:Y,Tabela11[[#This Row],[Docente]],'Alocação 2q'!F:F,"BI")+SUMIFS('Alocação 2q'!AI:AI,'Alocação 2q'!AJ:AJ,Tabela11[[#This Row],[Docente]],'Alocação 2q'!F:F,"BI")</calculatedColumnFormula>
    </tableColumn>
    <tableColumn id="10" name="OBR ESP 2Q" dataDxfId="38" dataCellStyle="40% - Ênfase2">
      <calculatedColumnFormula>SUMIFS('Alocação 2q'!X:X,'Alocação 2q'!Y:Y,Tabela11[[#This Row],[Docente]],'Alocação 2q'!F:F,"OBR")+SUMIFS('Alocação 2q'!AI:AI,'Alocação 2q'!AJ:AJ,Tabela11[[#This Row],[Docente]],'Alocação 2q'!F:F,"OBR")</calculatedColumnFormula>
    </tableColumn>
    <tableColumn id="11" name="OL ESP 2Q" dataDxfId="37" dataCellStyle="40% - Ênfase2">
      <calculatedColumnFormula>SUMIFS('Alocação 2q'!X:X,'Alocação 2q'!Y:Y,Tabela11[[#This Row],[Docente]],'Alocação 2q'!F:F,"OL")+SUMIFS('Alocação 2q'!AI:AI,'Alocação 2q'!AJ:AJ,Tabela11[[#This Row],[Docente]],'Alocação 2q'!F:F,"OL")</calculatedColumnFormula>
    </tableColumn>
    <tableColumn id="26" name="Livre 2Q" dataDxfId="36" dataCellStyle="40% - Ênfase2">
      <calculatedColumnFormula>SUMIFS('Alocação 2q'!X:X,'Alocação 2q'!Y:Y,Tabela11[[#This Row],[Docente]],'Alocação 2q'!F:F,"livre")+SUMIFS('Alocação 2q'!AI:AI,'Alocação 2q'!AJ:AJ,Tabela11[[#This Row],[Docente]],'Alocação 2q'!F:F,"livre")</calculatedColumnFormula>
    </tableColumn>
    <tableColumn id="12" name="Pós 2Q" dataDxfId="35" dataCellStyle="40% - Ênfase2">
      <calculatedColumnFormula>SUMIFS('Alocação 2q'!X:X,'Alocação 2q'!Y:Y,Tabela11[[#This Row],[Docente]],'Alocação 2q'!F:F,"pg")+SUMIFS('Alocação 2q'!AI:AI,'Alocação 2q'!AJ:AJ,Tabela11[[#This Row],[Docente]],'Alocação 2q'!F:F,"pg")</calculatedColumnFormula>
    </tableColumn>
    <tableColumn id="13" name="Ext. 2Q" dataDxfId="34"/>
    <tableColumn id="14" name="Total 2Q" dataDxfId="33" dataCellStyle="60% - Ênfase2">
      <calculatedColumnFormula>SUM(Tabela11[[#This Row],[BI 2Q]:[Ext. 2Q]])</calculatedColumnFormula>
    </tableColumn>
    <tableColumn id="16" name="BI 3Q" dataDxfId="32" dataCellStyle="40% - Ênfase2">
      <calculatedColumnFormula>SUMIFS('Alocação 3q'!X:X,'Alocação 3q'!Y:Y,Tabela11[[#This Row],[Docente]],'Alocação 3q'!F:F,"BI")+SUMIFS('Alocação 3q'!AI:AI,'Alocação 3q'!AJ:AJ,Tabela11[[#This Row],[Docente]],'Alocação 3q'!F:F,"BI")</calculatedColumnFormula>
    </tableColumn>
    <tableColumn id="17" name="OBR ESP 3Q" dataDxfId="31" dataCellStyle="40% - Ênfase2">
      <calculatedColumnFormula>SUMIFS('Alocação 3q'!X:X,'Alocação 3q'!Y:Y,Tabela11[[#This Row],[Docente]],'Alocação 3q'!F:F,"OBR")+SUMIFS('Alocação 3q'!AI:AI,'Alocação 3q'!AJ:AJ,Tabela11[[#This Row],[Docente]],'Alocação 3q'!F:F,"OBR")</calculatedColumnFormula>
    </tableColumn>
    <tableColumn id="18" name="OL ESP 3Q" dataDxfId="30" dataCellStyle="40% - Ênfase2">
      <calculatedColumnFormula>SUMIFS('Alocação 3q'!X:X,'Alocação 3q'!Y:Y,Tabela11[[#This Row],[Docente]],'Alocação 3q'!F:F,"OL")+SUMIFS('Alocação 3q'!AI:AI,'Alocação 3q'!AJ:AJ,Tabela11[[#This Row],[Docente]],'Alocação 3q'!F:F,"OL")</calculatedColumnFormula>
    </tableColumn>
    <tableColumn id="27" name="Livre 3Q" dataDxfId="29" dataCellStyle="40% - Ênfase2">
      <calculatedColumnFormula>SUMIFS('Alocação 3q'!X:X,'Alocação 3q'!Y:Y,Tabela11[[#This Row],[Docente]],'Alocação 3q'!F:F,"livre")+SUMIFS('Alocação 3q'!AI:AI,'Alocação 3q'!AJ:AJ,Tabela11[[#This Row],[Docente]],'Alocação 3q'!F:F,"livre")</calculatedColumnFormula>
    </tableColumn>
    <tableColumn id="19" name="Pós 3Q" dataDxfId="28" dataCellStyle="40% - Ênfase2">
      <calculatedColumnFormula>SUMIFS('Alocação 3q'!X:X,'Alocação 3q'!Y:Y,Tabela11[[#This Row],[Docente]],'Alocação 3q'!F:F,"pg")+SUMIFS('Alocação 3q'!AI:AI,'Alocação 3q'!AJ:AJ,Tabela11[[#This Row],[Docente]],'Alocação 3q'!F:F,"pg")</calculatedColumnFormula>
    </tableColumn>
    <tableColumn id="20" name="Ext. 3Q" dataDxfId="27"/>
    <tableColumn id="21" name="Total 3Q" dataDxfId="26" dataCellStyle="60% - Ênfase2">
      <calculatedColumnFormula>SUM(Tabela11[[#This Row],[BI 3Q]:[Ext. 3Q]])</calculatedColumnFormula>
    </tableColumn>
    <tableColumn id="22" name="Total BI" totalsRowFunction="count" dataDxfId="25" dataCellStyle="40% - Ênfase2">
      <calculatedColumnFormula>SUM(Tabela11[[#This Row],[BI 1Q]],Tabela11[[#This Row],[BI 2Q]],Tabela11[[#This Row],[BI 3Q]])</calculatedColumnFormula>
    </tableColumn>
    <tableColumn id="8" name="Total OBR ESP" dataDxfId="24">
      <calculatedColumnFormula>SUM(Tabela11[[#This Row],[OBR ESP 1Q]],Tabela11[[#This Row],[OBR ESP 2Q]],Tabela11[[#This Row],[OBR ESP 3Q]])</calculatedColumnFormula>
    </tableColumn>
    <tableColumn id="15" name="TOTAL OL ESP">
      <calculatedColumnFormula>SUM(Tabela11[[#This Row],[OL ESP 1Q]],Tabela11[[#This Row],[OL ESP 2Q]],Tabela11[[#This Row],[OL ESP 3Q]])</calculatedColumnFormula>
    </tableColumn>
    <tableColumn id="28" name="Total Livre" dataDxfId="23" dataCellStyle="40% - Ênfase2">
      <calculatedColumnFormula>Tabela11[[#This Row],[Livre 1Q]]+Tabela11[[#This Row],[Livre 2Q]]+Tabela11[[#This Row],[Livre 3Q]]</calculatedColumnFormula>
    </tableColumn>
    <tableColumn id="23" name="TOTAL ANUAL Graduação" dataDxfId="22" dataCellStyle="60% - Ênfase2">
      <calculatedColumnFormula>SUM(Tabela11[[#This Row],[Total BI]:[Total Livre]])</calculatedColumnFormula>
    </tableColumn>
    <tableColumn id="30" name="Total PG" dataDxfId="21" dataCellStyle="60% - Ênfase2">
      <calculatedColumnFormula>Tabela11[[#This Row],[Pós 1Q]]+Tabela11[[#This Row],[Pós 2Q]]+Tabela11[[#This Row],[Pós 3Q]]</calculatedColumnFormula>
    </tableColumn>
    <tableColumn id="29" name="Total Ext" dataDxfId="20" dataCellStyle="60% - Ênfase2">
      <calculatedColumnFormula>Tabela11[[#This Row],[Ext. 1Q]]+Tabela11[[#This Row],[Ext. 2Q]]+Tabela11[[#This Row],[Ext. 3Q]]</calculatedColumnFormula>
    </tableColumn>
    <tableColumn id="31" name="Créditos Totais" dataDxfId="19" dataCellStyle="60% - Ênfase2">
      <calculatedColumnFormula>Tabela11[[#This Row],[TOTAL ANUAL Graduação]]+Tabela11[[#This Row],[Total PG]]+Tabela11[[#This Row],[Total Ext]]</calculatedColumnFormula>
    </tableColumn>
    <tableColumn id="32" name="Coordenação Disciplina Ano anterior" dataDxfId="18" dataCellStyle="Normal"/>
    <tableColumn id="33" name="Total com coordenação Disciplinas" dataDxfId="17" dataCellStyle="60% - Ênfase2">
      <calculatedColumnFormula>Tabela11[[#This Row],[Créditos Totais]]+Tabela11[[#This Row],[Coordenação Disciplina Ano anterior]]</calculatedColumnFormula>
    </tableColumn>
    <tableColumn id="24" name="Dispensa/Conversão créditos" dataDxfId="16"/>
    <tableColumn id="34" name="Total com conversão" dataDxfId="15" dataCellStyle="60% - Ênfase2">
      <calculatedColumnFormula>Tabela11[[#This Row],[Total com coordenação Disciplinas]]+Tabela11[[#This Row],[Dispensa/Conversão créditos]]</calculatedColumnFormula>
    </tableColumn>
  </tableColumns>
  <tableStyleInfo name="TableStyleMedium3" showFirstColumn="1" showLastColumn="0" showRowStripes="1" showColumnStripes="0"/>
</table>
</file>

<file path=xl/tables/table8.xml><?xml version="1.0" encoding="utf-8"?>
<table xmlns="http://schemas.openxmlformats.org/spreadsheetml/2006/main" id="1" name="Tabela1" displayName="Tabela1" ref="A1:A58" totalsRowShown="0" headerRowDxfId="14" dataDxfId="13">
  <autoFilter ref="A1:A58"/>
  <sortState ref="A2:A62">
    <sortCondition ref="A1:A63"/>
  </sortState>
  <tableColumns count="1">
    <tableColumn id="1" name="Lista dos Docentes do Curso de Bacharelado em Química" dataDxfId="12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2" name="Disciplinas" displayName="Disciplinas" ref="A1:G135" totalsRowShown="0" dataDxfId="11">
  <autoFilter ref="A1:G135"/>
  <sortState ref="A2:G126">
    <sortCondition ref="F1:F126"/>
  </sortState>
  <tableColumns count="7">
    <tableColumn id="1" name="Disciplina" dataDxfId="10"/>
    <tableColumn id="2" name="T" dataDxfId="9"/>
    <tableColumn id="3" name="P" dataDxfId="8"/>
    <tableColumn id="4" name="I" dataDxfId="7"/>
    <tableColumn id="5" name="Sigla" dataDxfId="6"/>
    <tableColumn id="6" name="Categoria " dataDxfId="5"/>
    <tableColumn id="7" name="Curso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7"/>
  <sheetViews>
    <sheetView workbookViewId="0">
      <selection activeCell="A5" sqref="A5"/>
    </sheetView>
  </sheetViews>
  <sheetFormatPr defaultColWidth="9.140625" defaultRowHeight="15"/>
  <cols>
    <col min="1" max="1" width="91.7109375" style="35" customWidth="1"/>
    <col min="2" max="16384" width="9.140625" style="24"/>
  </cols>
  <sheetData>
    <row r="1" spans="1:1">
      <c r="A1" s="33" t="s">
        <v>314</v>
      </c>
    </row>
    <row r="2" spans="1:1" ht="45">
      <c r="A2" s="34" t="s">
        <v>315</v>
      </c>
    </row>
    <row r="3" spans="1:1">
      <c r="A3" s="34" t="s">
        <v>316</v>
      </c>
    </row>
    <row r="4" spans="1:1">
      <c r="A4" s="34" t="s">
        <v>317</v>
      </c>
    </row>
    <row r="5" spans="1:1" ht="45">
      <c r="A5" s="34" t="s">
        <v>318</v>
      </c>
    </row>
    <row r="6" spans="1:1" ht="30">
      <c r="A6" s="34" t="s">
        <v>319</v>
      </c>
    </row>
    <row r="7" spans="1:1" ht="45">
      <c r="A7" s="8" t="s">
        <v>320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>
      <selection activeCell="C20" sqref="C20"/>
    </sheetView>
  </sheetViews>
  <sheetFormatPr defaultColWidth="9.140625" defaultRowHeight="15"/>
  <cols>
    <col min="1" max="1" width="20.5703125" style="12" bestFit="1" customWidth="1"/>
    <col min="2" max="2" width="16.28515625" style="12" bestFit="1" customWidth="1"/>
    <col min="3" max="3" width="59.140625" style="12" bestFit="1" customWidth="1"/>
    <col min="4" max="16384" width="9.140625" style="12"/>
  </cols>
  <sheetData>
    <row r="1" spans="1:45" ht="15.75" thickBot="1">
      <c r="A1" s="43"/>
      <c r="B1" s="44"/>
      <c r="C1" s="44"/>
      <c r="D1" s="45"/>
      <c r="E1" s="45"/>
      <c r="F1" s="45"/>
      <c r="G1" s="45"/>
      <c r="H1" s="44"/>
      <c r="I1" s="44"/>
      <c r="J1" s="44"/>
      <c r="K1" s="44"/>
      <c r="L1" s="83" t="s">
        <v>344</v>
      </c>
      <c r="M1" s="83"/>
      <c r="N1" s="83"/>
      <c r="O1" s="83"/>
      <c r="P1" s="83"/>
      <c r="Q1" s="83" t="s">
        <v>345</v>
      </c>
      <c r="R1" s="83"/>
      <c r="S1" s="83"/>
      <c r="T1" s="83"/>
      <c r="U1" s="83"/>
      <c r="V1" s="83" t="s">
        <v>346</v>
      </c>
      <c r="W1" s="83"/>
      <c r="X1" s="83"/>
      <c r="Y1" s="83"/>
      <c r="Z1" s="83"/>
      <c r="AA1" s="44"/>
      <c r="AB1" s="84" t="s">
        <v>347</v>
      </c>
      <c r="AC1" s="85"/>
      <c r="AD1" s="85"/>
      <c r="AE1" s="85"/>
      <c r="AF1" s="85"/>
      <c r="AG1" s="86"/>
      <c r="AH1" s="80" t="s">
        <v>348</v>
      </c>
      <c r="AI1" s="81"/>
      <c r="AJ1" s="81"/>
      <c r="AK1" s="81"/>
      <c r="AL1" s="81"/>
      <c r="AM1" s="82"/>
      <c r="AN1" s="44"/>
      <c r="AO1" s="80" t="s">
        <v>349</v>
      </c>
      <c r="AP1" s="81"/>
      <c r="AQ1" s="81"/>
      <c r="AR1" s="81"/>
      <c r="AS1" s="82"/>
    </row>
    <row r="2" spans="1:45" ht="15.75" thickBot="1">
      <c r="A2" s="46" t="s">
        <v>6</v>
      </c>
      <c r="B2" s="47" t="s">
        <v>350</v>
      </c>
      <c r="C2" s="48" t="s">
        <v>351</v>
      </c>
      <c r="D2" s="48" t="s">
        <v>352</v>
      </c>
      <c r="E2" s="48" t="s">
        <v>2</v>
      </c>
      <c r="F2" s="48" t="s">
        <v>3</v>
      </c>
      <c r="G2" s="48" t="s">
        <v>353</v>
      </c>
      <c r="H2" s="47" t="s">
        <v>15</v>
      </c>
      <c r="I2" s="47" t="s">
        <v>9</v>
      </c>
      <c r="J2" s="47" t="s">
        <v>8</v>
      </c>
      <c r="K2" s="47" t="s">
        <v>52</v>
      </c>
      <c r="L2" s="47" t="s">
        <v>354</v>
      </c>
      <c r="M2" s="79" t="s">
        <v>355</v>
      </c>
      <c r="N2" s="79"/>
      <c r="O2" s="47" t="s">
        <v>356</v>
      </c>
      <c r="P2" s="48" t="s">
        <v>357</v>
      </c>
      <c r="Q2" s="47" t="s">
        <v>354</v>
      </c>
      <c r="R2" s="79" t="s">
        <v>355</v>
      </c>
      <c r="S2" s="79"/>
      <c r="T2" s="47" t="s">
        <v>356</v>
      </c>
      <c r="U2" s="48" t="s">
        <v>357</v>
      </c>
      <c r="V2" s="47" t="s">
        <v>354</v>
      </c>
      <c r="W2" s="79" t="s">
        <v>355</v>
      </c>
      <c r="X2" s="79"/>
      <c r="Y2" s="47" t="s">
        <v>356</v>
      </c>
      <c r="Z2" s="48" t="s">
        <v>357</v>
      </c>
      <c r="AA2" s="47" t="s">
        <v>358</v>
      </c>
      <c r="AB2" s="47" t="s">
        <v>359</v>
      </c>
      <c r="AC2" s="79" t="s">
        <v>360</v>
      </c>
      <c r="AD2" s="79"/>
      <c r="AE2" s="47" t="s">
        <v>356</v>
      </c>
      <c r="AF2" s="77" t="s">
        <v>361</v>
      </c>
      <c r="AG2" s="78"/>
      <c r="AH2" s="47" t="s">
        <v>359</v>
      </c>
      <c r="AI2" s="79" t="s">
        <v>360</v>
      </c>
      <c r="AJ2" s="79"/>
      <c r="AK2" s="47" t="s">
        <v>356</v>
      </c>
      <c r="AL2" s="77" t="s">
        <v>361</v>
      </c>
      <c r="AM2" s="78"/>
      <c r="AN2" s="49" t="s">
        <v>362</v>
      </c>
      <c r="AO2" s="50" t="s">
        <v>363</v>
      </c>
      <c r="AP2" s="51" t="s">
        <v>353</v>
      </c>
      <c r="AQ2" s="52" t="s">
        <v>364</v>
      </c>
      <c r="AR2" s="52" t="s">
        <v>365</v>
      </c>
      <c r="AS2" s="53" t="s">
        <v>366</v>
      </c>
    </row>
    <row r="3" spans="1:45" ht="15.75" thickBot="1">
      <c r="A3" s="54" t="s">
        <v>367</v>
      </c>
      <c r="B3" s="55" t="str">
        <f>'Alocação 1q'!B2</f>
        <v>NHT4058-15</v>
      </c>
      <c r="C3" s="55" t="str">
        <f>'Alocação 1q'!A2</f>
        <v>Química Analítica e Bioanalítica Avançada</v>
      </c>
      <c r="D3" s="55">
        <f>'Alocação 1q'!C2</f>
        <v>4</v>
      </c>
      <c r="E3" s="55">
        <f>'Alocação 1q'!D2</f>
        <v>2</v>
      </c>
      <c r="F3" s="55">
        <f>'Alocação 1q'!E2</f>
        <v>8</v>
      </c>
      <c r="G3" s="55">
        <f>D3+E3</f>
        <v>6</v>
      </c>
      <c r="H3" s="55" t="str">
        <f>'Alocação 1q'!H2</f>
        <v>SA</v>
      </c>
      <c r="I3" s="55">
        <f>'Alocação 1q'!J2</f>
        <v>0</v>
      </c>
      <c r="J3" s="55" t="str">
        <f>'Alocação 1q'!I2</f>
        <v>Matutino</v>
      </c>
      <c r="K3" s="55">
        <f>'Alocação 1q'!K2</f>
        <v>30</v>
      </c>
      <c r="L3" s="55" t="str">
        <f>'Alocação 1q'!L2</f>
        <v>Terças</v>
      </c>
      <c r="M3" s="56">
        <f>'Alocação 1q'!M2</f>
        <v>0.33333333333333331</v>
      </c>
      <c r="N3" s="56">
        <f>'Alocação 1q'!N2</f>
        <v>0.41666666666666702</v>
      </c>
      <c r="O3" s="55">
        <f>'Alocação 1q'!O2</f>
        <v>0</v>
      </c>
      <c r="P3" s="55"/>
      <c r="Q3" s="55">
        <f>'Alocação 1q'!P2</f>
        <v>0</v>
      </c>
      <c r="R3" s="56">
        <f>'Alocação 1q'!Q2</f>
        <v>0</v>
      </c>
      <c r="S3" s="56">
        <f>'Alocação 1q'!R2</f>
        <v>0</v>
      </c>
      <c r="T3" s="55">
        <f>'Alocação 1q'!S2</f>
        <v>0</v>
      </c>
      <c r="U3" s="55"/>
      <c r="V3" s="55">
        <f>'Alocação 1q'!T2</f>
        <v>0</v>
      </c>
      <c r="W3" s="56">
        <f>'Alocação 1q'!U2</f>
        <v>0</v>
      </c>
      <c r="X3" s="56">
        <f>'Alocação 1q'!V2</f>
        <v>0</v>
      </c>
      <c r="Y3" s="55">
        <f>'Alocação 1q'!W2</f>
        <v>0</v>
      </c>
      <c r="Z3" s="55"/>
      <c r="AA3" s="57" t="str">
        <f>'Alocação 1q'!Y2</f>
        <v>Alexandre Zatkovskis Carvalho</v>
      </c>
      <c r="AB3" s="55" t="str">
        <f>'Alocação 1q'!Z2</f>
        <v>Quintas</v>
      </c>
      <c r="AC3" s="56">
        <f>'Alocação 1q'!AA2</f>
        <v>0.33333333333333331</v>
      </c>
      <c r="AD3" s="56">
        <f>'Alocação 1q'!AB2</f>
        <v>0.41666666666666702</v>
      </c>
      <c r="AE3" s="55">
        <f>'Alocação 1q'!AC2</f>
        <v>0</v>
      </c>
      <c r="AF3" s="55"/>
      <c r="AG3" s="55"/>
      <c r="AH3" s="55" t="str">
        <f>'Alocação 1q'!Z2</f>
        <v>Quintas</v>
      </c>
      <c r="AI3" s="56">
        <f>'Alocação 1q'!AA2</f>
        <v>0.33333333333333331</v>
      </c>
      <c r="AJ3" s="56">
        <f>'Alocação 1q'!AB2</f>
        <v>0.41666666666666702</v>
      </c>
      <c r="AK3" s="55">
        <f>'Alocação 1q'!AC2</f>
        <v>0</v>
      </c>
      <c r="AL3" s="55"/>
      <c r="AM3" s="55"/>
      <c r="AN3" s="55" t="str">
        <f>'Alocação 1q'!AJ2</f>
        <v>Heloisa França Maltez</v>
      </c>
      <c r="AO3" s="58" t="str">
        <f t="shared" ref="AO3:AO4" si="0">IF(AP3="0","",IF(AP3=AS3,"CORRETO",IF(AP3&gt;AS3,"HORAS A MENOS ALOCADAS","HORAS A MAIS ALOCADAS")))</f>
        <v>HORAS A MENOS ALOCADAS</v>
      </c>
      <c r="AP3" s="58">
        <f>IF(G3="","0",G3/24)</f>
        <v>0.25</v>
      </c>
      <c r="AQ3" s="58">
        <f>(IF(M3="",0,IF(O3="SEMANAL",N3-M3,(N3-M3)/2)))+(IF(R3="",0,IF(T3="SEMANAL",S3-R3,(S3-R3)/2)))+(IF(W3="",0,IF(Y3="SEMANAL",X3-W3,(X3-W3)/2)))</f>
        <v>4.1666666666666852E-2</v>
      </c>
      <c r="AR3" s="58">
        <f>(IF(AD3="",0,IF(AE3="SEMANAL",AD3-AC3,(AD3-AC3)/2)))+(IF(AJ3="",0,IF(AK3="SEMANAL",AJ3-AI3,(AJ3-AI3)/2)))</f>
        <v>8.3333333333333703E-2</v>
      </c>
      <c r="AS3" s="59">
        <f>AQ3+AR3</f>
        <v>0.12500000000000056</v>
      </c>
    </row>
    <row r="4" spans="1:45" ht="15.75" thickBot="1">
      <c r="A4" s="54" t="s">
        <v>367</v>
      </c>
      <c r="B4" s="55" t="str">
        <f>'Alocação 1q'!B3</f>
        <v>NHT4058-15</v>
      </c>
      <c r="C4" s="55" t="str">
        <f>'Alocação 1q'!A3</f>
        <v>Química Analítica e Bioanalítica Avançada</v>
      </c>
      <c r="D4" s="55">
        <f>'Alocação 1q'!C3</f>
        <v>4</v>
      </c>
      <c r="E4" s="55">
        <f>'Alocação 1q'!D3</f>
        <v>2</v>
      </c>
      <c r="F4" s="55">
        <f>'Alocação 1q'!E3</f>
        <v>8</v>
      </c>
      <c r="G4" s="55">
        <f t="shared" ref="G4:G67" si="1">D4+E4</f>
        <v>6</v>
      </c>
      <c r="H4" s="55" t="str">
        <f>'Alocação 1q'!H3</f>
        <v>SA</v>
      </c>
      <c r="I4" s="55">
        <f>'Alocação 1q'!J3</f>
        <v>0</v>
      </c>
      <c r="J4" s="55" t="str">
        <f>'Alocação 1q'!I3</f>
        <v>Matutino</v>
      </c>
      <c r="K4" s="55">
        <f>'Alocação 1q'!K3</f>
        <v>30</v>
      </c>
      <c r="L4" s="55" t="str">
        <f>'Alocação 1q'!L3</f>
        <v>Quintas</v>
      </c>
      <c r="M4" s="56">
        <f>'Alocação 1q'!M3</f>
        <v>0</v>
      </c>
      <c r="N4" s="56">
        <f>'Alocação 1q'!N3</f>
        <v>0</v>
      </c>
      <c r="O4" s="55">
        <f>'Alocação 1q'!O3</f>
        <v>0</v>
      </c>
      <c r="P4" s="55"/>
      <c r="Q4" s="55">
        <f>'Alocação 1q'!P3</f>
        <v>0</v>
      </c>
      <c r="R4" s="56">
        <f>'Alocação 1q'!Q3</f>
        <v>0</v>
      </c>
      <c r="S4" s="56">
        <f>'Alocação 1q'!R3</f>
        <v>0</v>
      </c>
      <c r="T4" s="55">
        <f>'Alocação 1q'!S3</f>
        <v>0</v>
      </c>
      <c r="U4" s="55"/>
      <c r="V4" s="55">
        <f>'Alocação 1q'!T3</f>
        <v>0</v>
      </c>
      <c r="W4" s="56">
        <f>'Alocação 1q'!U3</f>
        <v>0</v>
      </c>
      <c r="X4" s="56">
        <f>'Alocação 1q'!V3</f>
        <v>0</v>
      </c>
      <c r="Y4" s="55">
        <f>'Alocação 1q'!W3</f>
        <v>0</v>
      </c>
      <c r="Z4" s="55"/>
      <c r="AA4" s="57">
        <f>'Alocação 1q'!Y3</f>
        <v>0</v>
      </c>
      <c r="AB4" s="55" t="str">
        <f>'Alocação 1q'!Z3</f>
        <v>Quintas</v>
      </c>
      <c r="AC4" s="56">
        <f>'Alocação 1q'!AA3</f>
        <v>0.41666666666666702</v>
      </c>
      <c r="AD4" s="56">
        <f>'Alocação 1q'!AB3</f>
        <v>0.5</v>
      </c>
      <c r="AE4" s="55">
        <f>'Alocação 1q'!AC3</f>
        <v>0</v>
      </c>
      <c r="AF4" s="55"/>
      <c r="AG4" s="55"/>
      <c r="AH4" s="55" t="str">
        <f>'Alocação 1q'!Z3</f>
        <v>Quintas</v>
      </c>
      <c r="AI4" s="56">
        <f>'Alocação 1q'!AA3</f>
        <v>0.41666666666666702</v>
      </c>
      <c r="AJ4" s="56">
        <f>'Alocação 1q'!AB3</f>
        <v>0.5</v>
      </c>
      <c r="AK4" s="55">
        <f>'Alocação 1q'!AC3</f>
        <v>0</v>
      </c>
      <c r="AL4" s="55"/>
      <c r="AM4" s="55"/>
      <c r="AN4" s="55" t="str">
        <f>'Alocação 1q'!AJ3</f>
        <v>Alexandre Zatkovskis Carvalho</v>
      </c>
      <c r="AO4" s="60" t="str">
        <f t="shared" si="0"/>
        <v>HORAS A MENOS ALOCADAS</v>
      </c>
      <c r="AP4" s="60">
        <f t="shared" ref="AP4:AP67" si="2">IF(G4="","0",G4/24)</f>
        <v>0.25</v>
      </c>
      <c r="AQ4" s="60">
        <f t="shared" ref="AQ4:AQ67" si="3">(IF(M4="",0,IF(O4="SEMANAL",N4-M4,(N4-M4)/2)))+(IF(R4="",0,IF(T4="SEMANAL",S4-R4,(S4-R4)/2)))+(IF(W4="",0,IF(Y4="SEMANAL",X4-W4,(X4-W4)/2)))</f>
        <v>0</v>
      </c>
      <c r="AR4" s="60">
        <f t="shared" ref="AR4:AR67" si="4">(IF(AD4="",0,IF(AE4="SEMANAL",AD4-AC4,(AD4-AC4)/2)))+(IF(AJ4="",0,IF(AK4="SEMANAL",AJ4-AI4,(AJ4-AI4)/2)))</f>
        <v>8.3333333333332982E-2</v>
      </c>
      <c r="AS4" s="61">
        <f t="shared" ref="AS4:AS67" si="5">AQ4+AR4</f>
        <v>8.3333333333332982E-2</v>
      </c>
    </row>
    <row r="5" spans="1:45" ht="15.75" thickBot="1">
      <c r="A5" s="54" t="s">
        <v>367</v>
      </c>
      <c r="B5" s="55" t="str">
        <f>'Alocação 1q'!B4</f>
        <v>NHT4058-15</v>
      </c>
      <c r="C5" s="55" t="str">
        <f>'Alocação 1q'!A4</f>
        <v>Química Analítica e Bioanalítica Avançada</v>
      </c>
      <c r="D5" s="55">
        <f>'Alocação 1q'!C4</f>
        <v>4</v>
      </c>
      <c r="E5" s="55">
        <f>'Alocação 1q'!D4</f>
        <v>2</v>
      </c>
      <c r="F5" s="55">
        <f>'Alocação 1q'!E4</f>
        <v>8</v>
      </c>
      <c r="G5" s="55">
        <f t="shared" si="1"/>
        <v>6</v>
      </c>
      <c r="H5" s="55" t="str">
        <f>'Alocação 1q'!H4</f>
        <v>SA</v>
      </c>
      <c r="I5" s="55">
        <f>'Alocação 1q'!J4</f>
        <v>0</v>
      </c>
      <c r="J5" s="55" t="str">
        <f>'Alocação 1q'!I4</f>
        <v>Noturno</v>
      </c>
      <c r="K5" s="55">
        <f>'Alocação 1q'!K4</f>
        <v>30</v>
      </c>
      <c r="L5" s="55" t="str">
        <f>'Alocação 1q'!L4</f>
        <v>Terças</v>
      </c>
      <c r="M5" s="56">
        <f>'Alocação 1q'!M4</f>
        <v>0.79166666666666696</v>
      </c>
      <c r="N5" s="56">
        <f>'Alocação 1q'!N4</f>
        <v>0.875000000000001</v>
      </c>
      <c r="O5" s="55">
        <f>'Alocação 1q'!O4</f>
        <v>0</v>
      </c>
      <c r="P5" s="55"/>
      <c r="Q5" s="55">
        <f>'Alocação 1q'!P4</f>
        <v>0</v>
      </c>
      <c r="R5" s="56">
        <f>'Alocação 1q'!Q4</f>
        <v>0</v>
      </c>
      <c r="S5" s="56">
        <f>'Alocação 1q'!R4</f>
        <v>0</v>
      </c>
      <c r="T5" s="55">
        <f>'Alocação 1q'!S4</f>
        <v>0</v>
      </c>
      <c r="U5" s="55"/>
      <c r="V5" s="55">
        <f>'Alocação 1q'!T4</f>
        <v>0</v>
      </c>
      <c r="W5" s="56">
        <f>'Alocação 1q'!U4</f>
        <v>0</v>
      </c>
      <c r="X5" s="56">
        <f>'Alocação 1q'!V4</f>
        <v>0</v>
      </c>
      <c r="Y5" s="55">
        <f>'Alocação 1q'!W4</f>
        <v>0</v>
      </c>
      <c r="Z5" s="55"/>
      <c r="AA5" s="57" t="str">
        <f>'Alocação 1q'!Y4</f>
        <v>Diogo Librandi da Rocha</v>
      </c>
      <c r="AB5" s="55" t="str">
        <f>'Alocação 1q'!Z4</f>
        <v>Quintas</v>
      </c>
      <c r="AC5" s="56">
        <f>'Alocação 1q'!AA4</f>
        <v>0.79166666666666696</v>
      </c>
      <c r="AD5" s="56">
        <f>'Alocação 1q'!AB4</f>
        <v>0.875000000000001</v>
      </c>
      <c r="AE5" s="55">
        <f>'Alocação 1q'!AC4</f>
        <v>0</v>
      </c>
      <c r="AF5" s="55"/>
      <c r="AG5" s="55"/>
      <c r="AH5" s="55" t="str">
        <f>'Alocação 1q'!Z4</f>
        <v>Quintas</v>
      </c>
      <c r="AI5" s="56">
        <f>'Alocação 1q'!AA4</f>
        <v>0.79166666666666696</v>
      </c>
      <c r="AJ5" s="56">
        <f>'Alocação 1q'!AB4</f>
        <v>0.875000000000001</v>
      </c>
      <c r="AK5" s="55">
        <f>'Alocação 1q'!AC4</f>
        <v>0</v>
      </c>
      <c r="AL5" s="55"/>
      <c r="AM5" s="55"/>
      <c r="AN5" s="55" t="str">
        <f>'Alocação 1q'!AJ4</f>
        <v>Diogo Librandi da Rocha</v>
      </c>
      <c r="AO5" s="60" t="str">
        <f>IF(AP5="0","",IF(AP5=AS5,"CORRETO",IF(AP5&gt;AS5,"HORAS A MENOS ALOCADAS","HORAS A MAIS ALOCADAS")))</f>
        <v>HORAS A MENOS ALOCADAS</v>
      </c>
      <c r="AP5" s="60">
        <f t="shared" si="2"/>
        <v>0.25</v>
      </c>
      <c r="AQ5" s="60">
        <f t="shared" si="3"/>
        <v>4.1666666666667018E-2</v>
      </c>
      <c r="AR5" s="60">
        <f t="shared" si="4"/>
        <v>8.3333333333334036E-2</v>
      </c>
      <c r="AS5" s="61">
        <f t="shared" si="5"/>
        <v>0.12500000000000105</v>
      </c>
    </row>
    <row r="6" spans="1:45" ht="15.75" thickBot="1">
      <c r="A6" s="54" t="s">
        <v>367</v>
      </c>
      <c r="B6" s="55" t="str">
        <f>'Alocação 1q'!B5</f>
        <v>NHT4058-15</v>
      </c>
      <c r="C6" s="55" t="str">
        <f>'Alocação 1q'!A5</f>
        <v>Química Analítica e Bioanalítica Avançada</v>
      </c>
      <c r="D6" s="55">
        <f>'Alocação 1q'!C5</f>
        <v>4</v>
      </c>
      <c r="E6" s="55">
        <f>'Alocação 1q'!D5</f>
        <v>2</v>
      </c>
      <c r="F6" s="55">
        <f>'Alocação 1q'!E5</f>
        <v>8</v>
      </c>
      <c r="G6" s="55">
        <f t="shared" si="1"/>
        <v>6</v>
      </c>
      <c r="H6" s="55" t="str">
        <f>'Alocação 1q'!H5</f>
        <v>SA</v>
      </c>
      <c r="I6" s="55">
        <f>'Alocação 1q'!J5</f>
        <v>0</v>
      </c>
      <c r="J6" s="55" t="str">
        <f>'Alocação 1q'!I5</f>
        <v>Noturno</v>
      </c>
      <c r="K6" s="55">
        <f>'Alocação 1q'!K5</f>
        <v>0</v>
      </c>
      <c r="L6" s="55">
        <f>'Alocação 1q'!L5</f>
        <v>0</v>
      </c>
      <c r="M6" s="56">
        <f>'Alocação 1q'!M5</f>
        <v>0</v>
      </c>
      <c r="N6" s="56">
        <f>'Alocação 1q'!N5</f>
        <v>0</v>
      </c>
      <c r="O6" s="55">
        <f>'Alocação 1q'!O5</f>
        <v>0</v>
      </c>
      <c r="P6" s="55"/>
      <c r="Q6" s="55">
        <f>'Alocação 1q'!P5</f>
        <v>0</v>
      </c>
      <c r="R6" s="56">
        <f>'Alocação 1q'!Q5</f>
        <v>0</v>
      </c>
      <c r="S6" s="56">
        <f>'Alocação 1q'!R5</f>
        <v>0</v>
      </c>
      <c r="T6" s="55">
        <f>'Alocação 1q'!S5</f>
        <v>0</v>
      </c>
      <c r="U6" s="55"/>
      <c r="V6" s="55">
        <f>'Alocação 1q'!T5</f>
        <v>0</v>
      </c>
      <c r="W6" s="56">
        <f>'Alocação 1q'!U5</f>
        <v>0</v>
      </c>
      <c r="X6" s="56">
        <f>'Alocação 1q'!V5</f>
        <v>0</v>
      </c>
      <c r="Y6" s="55">
        <f>'Alocação 1q'!W5</f>
        <v>0</v>
      </c>
      <c r="Z6" s="55"/>
      <c r="AA6" s="57">
        <f>'Alocação 1q'!Y5</f>
        <v>0</v>
      </c>
      <c r="AB6" s="55" t="str">
        <f>'Alocação 1q'!Z5</f>
        <v>Quintas</v>
      </c>
      <c r="AC6" s="56">
        <f>'Alocação 1q'!AA5</f>
        <v>0.875000000000001</v>
      </c>
      <c r="AD6" s="56">
        <f>'Alocação 1q'!AB5</f>
        <v>0.95833333333333404</v>
      </c>
      <c r="AE6" s="55">
        <f>'Alocação 1q'!AC5</f>
        <v>0</v>
      </c>
      <c r="AF6" s="55"/>
      <c r="AG6" s="55"/>
      <c r="AH6" s="55" t="str">
        <f>'Alocação 1q'!Z5</f>
        <v>Quintas</v>
      </c>
      <c r="AI6" s="56">
        <f>'Alocação 1q'!AA5</f>
        <v>0.875000000000001</v>
      </c>
      <c r="AJ6" s="56">
        <f>'Alocação 1q'!AB5</f>
        <v>0.95833333333333404</v>
      </c>
      <c r="AK6" s="55">
        <f>'Alocação 1q'!AC5</f>
        <v>0</v>
      </c>
      <c r="AL6" s="55"/>
      <c r="AM6" s="55"/>
      <c r="AN6" s="55" t="str">
        <f>'Alocação 1q'!AJ5</f>
        <v>Diogo Librandi da Rocha</v>
      </c>
      <c r="AO6" s="60" t="str">
        <f t="shared" ref="AO6:AO69" si="6">IF(AP6="0","",IF(AP6=AS6,"CORRETO",IF(AP6&gt;AS6,"HORAS A MENOS ALOCADAS","HORAS A MAIS ALOCADAS")))</f>
        <v>HORAS A MENOS ALOCADAS</v>
      </c>
      <c r="AP6" s="60">
        <f t="shared" si="2"/>
        <v>0.25</v>
      </c>
      <c r="AQ6" s="60">
        <f t="shared" si="3"/>
        <v>0</v>
      </c>
      <c r="AR6" s="60">
        <f t="shared" si="4"/>
        <v>8.3333333333333037E-2</v>
      </c>
      <c r="AS6" s="61">
        <f t="shared" si="5"/>
        <v>8.3333333333333037E-2</v>
      </c>
    </row>
    <row r="7" spans="1:45" ht="15.75" thickBot="1">
      <c r="A7" s="54" t="s">
        <v>367</v>
      </c>
      <c r="B7" s="55" t="str">
        <f>'Alocação 1q'!B6</f>
        <v>BCL0308-15</v>
      </c>
      <c r="C7" s="55" t="str">
        <f>'Alocação 1q'!A6</f>
        <v>Bioquímica: Estrutura, Propriedade e Funções de Biomoléculas</v>
      </c>
      <c r="D7" s="55">
        <f>'Alocação 1q'!C6</f>
        <v>3</v>
      </c>
      <c r="E7" s="55">
        <f>'Alocação 1q'!D6</f>
        <v>2</v>
      </c>
      <c r="F7" s="55">
        <f>'Alocação 1q'!E6</f>
        <v>6</v>
      </c>
      <c r="G7" s="55">
        <f t="shared" si="1"/>
        <v>5</v>
      </c>
      <c r="H7" s="55">
        <f>'Alocação 1q'!H6</f>
        <v>0</v>
      </c>
      <c r="I7" s="55">
        <f>'Alocação 1q'!J6</f>
        <v>0</v>
      </c>
      <c r="J7" s="55">
        <f>'Alocação 1q'!I6</f>
        <v>0</v>
      </c>
      <c r="K7" s="55">
        <f>'Alocação 1q'!K6</f>
        <v>0</v>
      </c>
      <c r="L7" s="55">
        <f>'Alocação 1q'!L6</f>
        <v>0</v>
      </c>
      <c r="M7" s="56">
        <f>'Alocação 1q'!M6</f>
        <v>0</v>
      </c>
      <c r="N7" s="56">
        <f>'Alocação 1q'!N6</f>
        <v>0</v>
      </c>
      <c r="O7" s="55">
        <f>'Alocação 1q'!O6</f>
        <v>0</v>
      </c>
      <c r="P7" s="55"/>
      <c r="Q7" s="55">
        <f>'Alocação 1q'!P6</f>
        <v>0</v>
      </c>
      <c r="R7" s="56">
        <f>'Alocação 1q'!Q6</f>
        <v>0</v>
      </c>
      <c r="S7" s="56">
        <f>'Alocação 1q'!R6</f>
        <v>0</v>
      </c>
      <c r="T7" s="55">
        <f>'Alocação 1q'!S6</f>
        <v>0</v>
      </c>
      <c r="U7" s="55"/>
      <c r="V7" s="55">
        <f>'Alocação 1q'!T6</f>
        <v>0</v>
      </c>
      <c r="W7" s="56">
        <f>'Alocação 1q'!U6</f>
        <v>0</v>
      </c>
      <c r="X7" s="56">
        <f>'Alocação 1q'!V6</f>
        <v>0</v>
      </c>
      <c r="Y7" s="55">
        <f>'Alocação 1q'!W6</f>
        <v>0</v>
      </c>
      <c r="Z7" s="55"/>
      <c r="AA7" s="57">
        <f>'Alocação 1q'!Y6</f>
        <v>0</v>
      </c>
      <c r="AB7" s="55" t="str">
        <f>'Alocação 1q'!Z6</f>
        <v>Terças</v>
      </c>
      <c r="AC7" s="56">
        <f>'Alocação 1q'!AA6</f>
        <v>0.66666666666666696</v>
      </c>
      <c r="AD7" s="56">
        <f>'Alocação 1q'!AB6</f>
        <v>0.75</v>
      </c>
      <c r="AE7" s="55">
        <f>'Alocação 1q'!AC6</f>
        <v>0</v>
      </c>
      <c r="AF7" s="55"/>
      <c r="AG7" s="55"/>
      <c r="AH7" s="55" t="str">
        <f>'Alocação 1q'!Z6</f>
        <v>Terças</v>
      </c>
      <c r="AI7" s="56">
        <f>'Alocação 1q'!AA6</f>
        <v>0.66666666666666696</v>
      </c>
      <c r="AJ7" s="56">
        <f>'Alocação 1q'!AB6</f>
        <v>0.75</v>
      </c>
      <c r="AK7" s="55">
        <f>'Alocação 1q'!AC6</f>
        <v>0</v>
      </c>
      <c r="AL7" s="55"/>
      <c r="AM7" s="55"/>
      <c r="AN7" s="55" t="str">
        <f>'Alocação 1q'!AJ6</f>
        <v>Amedea Barozzi Seabra</v>
      </c>
      <c r="AO7" s="60" t="str">
        <f t="shared" si="6"/>
        <v>HORAS A MENOS ALOCADAS</v>
      </c>
      <c r="AP7" s="60">
        <f t="shared" si="2"/>
        <v>0.20833333333333334</v>
      </c>
      <c r="AQ7" s="60">
        <f t="shared" si="3"/>
        <v>0</v>
      </c>
      <c r="AR7" s="60">
        <f t="shared" si="4"/>
        <v>8.3333333333333037E-2</v>
      </c>
      <c r="AS7" s="61">
        <f t="shared" si="5"/>
        <v>8.3333333333333037E-2</v>
      </c>
    </row>
    <row r="8" spans="1:45" ht="15.75" thickBot="1">
      <c r="A8" s="54" t="s">
        <v>367</v>
      </c>
      <c r="B8" s="55" t="str">
        <f>'Alocação 1q'!B7</f>
        <v>BCL0308-15</v>
      </c>
      <c r="C8" s="55" t="str">
        <f>'Alocação 1q'!A7</f>
        <v>Bioquímica: Estrutura, Propriedade e Funções de Biomoléculas</v>
      </c>
      <c r="D8" s="55">
        <f>'Alocação 1q'!C7</f>
        <v>3</v>
      </c>
      <c r="E8" s="55">
        <f>'Alocação 1q'!D7</f>
        <v>2</v>
      </c>
      <c r="F8" s="55">
        <f>'Alocação 1q'!E7</f>
        <v>6</v>
      </c>
      <c r="G8" s="55">
        <f t="shared" si="1"/>
        <v>5</v>
      </c>
      <c r="H8" s="55">
        <f>'Alocação 1q'!H7</f>
        <v>0</v>
      </c>
      <c r="I8" s="55">
        <f>'Alocação 1q'!J7</f>
        <v>0</v>
      </c>
      <c r="J8" s="55">
        <f>'Alocação 1q'!I7</f>
        <v>0</v>
      </c>
      <c r="K8" s="55">
        <f>'Alocação 1q'!K7</f>
        <v>0</v>
      </c>
      <c r="L8" s="55">
        <f>'Alocação 1q'!L7</f>
        <v>0</v>
      </c>
      <c r="M8" s="56">
        <f>'Alocação 1q'!M7</f>
        <v>0</v>
      </c>
      <c r="N8" s="56">
        <f>'Alocação 1q'!N7</f>
        <v>0</v>
      </c>
      <c r="O8" s="55">
        <f>'Alocação 1q'!O7</f>
        <v>0</v>
      </c>
      <c r="P8" s="55"/>
      <c r="Q8" s="55">
        <f>'Alocação 1q'!P7</f>
        <v>0</v>
      </c>
      <c r="R8" s="56">
        <f>'Alocação 1q'!Q7</f>
        <v>0</v>
      </c>
      <c r="S8" s="56">
        <f>'Alocação 1q'!R7</f>
        <v>0</v>
      </c>
      <c r="T8" s="55">
        <f>'Alocação 1q'!S7</f>
        <v>0</v>
      </c>
      <c r="U8" s="55"/>
      <c r="V8" s="55">
        <f>'Alocação 1q'!T7</f>
        <v>0</v>
      </c>
      <c r="W8" s="56">
        <f>'Alocação 1q'!U7</f>
        <v>0</v>
      </c>
      <c r="X8" s="56">
        <f>'Alocação 1q'!V7</f>
        <v>0</v>
      </c>
      <c r="Y8" s="55">
        <f>'Alocação 1q'!W7</f>
        <v>0</v>
      </c>
      <c r="Z8" s="55"/>
      <c r="AA8" s="57">
        <f>'Alocação 1q'!Y7</f>
        <v>0</v>
      </c>
      <c r="AB8" s="55" t="str">
        <f>'Alocação 1q'!Z7</f>
        <v>Terças</v>
      </c>
      <c r="AC8" s="56">
        <f>'Alocação 1q'!AA7</f>
        <v>0.66666666666666696</v>
      </c>
      <c r="AD8" s="56">
        <f>'Alocação 1q'!AB7</f>
        <v>0.75</v>
      </c>
      <c r="AE8" s="55">
        <f>'Alocação 1q'!AC7</f>
        <v>0</v>
      </c>
      <c r="AF8" s="55"/>
      <c r="AG8" s="55"/>
      <c r="AH8" s="55" t="str">
        <f>'Alocação 1q'!Z7</f>
        <v>Terças</v>
      </c>
      <c r="AI8" s="56">
        <f>'Alocação 1q'!AA7</f>
        <v>0.66666666666666696</v>
      </c>
      <c r="AJ8" s="56">
        <f>'Alocação 1q'!AB7</f>
        <v>0.75</v>
      </c>
      <c r="AK8" s="55">
        <f>'Alocação 1q'!AC7</f>
        <v>0</v>
      </c>
      <c r="AL8" s="55"/>
      <c r="AM8" s="55"/>
      <c r="AN8" s="55" t="str">
        <f>'Alocação 1q'!AJ7</f>
        <v>Déboa Alvim</v>
      </c>
      <c r="AO8" s="60" t="str">
        <f t="shared" si="6"/>
        <v>HORAS A MENOS ALOCADAS</v>
      </c>
      <c r="AP8" s="60">
        <f t="shared" si="2"/>
        <v>0.20833333333333334</v>
      </c>
      <c r="AQ8" s="60">
        <f t="shared" si="3"/>
        <v>0</v>
      </c>
      <c r="AR8" s="60">
        <f t="shared" si="4"/>
        <v>8.3333333333333037E-2</v>
      </c>
      <c r="AS8" s="61">
        <f t="shared" si="5"/>
        <v>8.3333333333333037E-2</v>
      </c>
    </row>
    <row r="9" spans="1:45" ht="15.75" thickBot="1">
      <c r="A9" s="54" t="s">
        <v>367</v>
      </c>
      <c r="B9" s="55" t="str">
        <f>'Alocação 1q'!B8</f>
        <v>BCL0308-15</v>
      </c>
      <c r="C9" s="55" t="str">
        <f>'Alocação 1q'!A8</f>
        <v>Bioquímica: Estrutura, Propriedade e Funções de Biomoléculas</v>
      </c>
      <c r="D9" s="55">
        <f>'Alocação 1q'!C8</f>
        <v>3</v>
      </c>
      <c r="E9" s="55">
        <f>'Alocação 1q'!D8</f>
        <v>2</v>
      </c>
      <c r="F9" s="55">
        <f>'Alocação 1q'!E8</f>
        <v>6</v>
      </c>
      <c r="G9" s="55">
        <f t="shared" si="1"/>
        <v>5</v>
      </c>
      <c r="H9" s="55">
        <f>'Alocação 1q'!H8</f>
        <v>0</v>
      </c>
      <c r="I9" s="55">
        <f>'Alocação 1q'!J8</f>
        <v>0</v>
      </c>
      <c r="J9" s="55">
        <f>'Alocação 1q'!I8</f>
        <v>0</v>
      </c>
      <c r="K9" s="55">
        <f>'Alocação 1q'!K8</f>
        <v>0</v>
      </c>
      <c r="L9" s="55" t="str">
        <f>'Alocação 1q'!L8</f>
        <v>Terças</v>
      </c>
      <c r="M9" s="56">
        <f>'Alocação 1q'!M8</f>
        <v>0.58333333333333304</v>
      </c>
      <c r="N9" s="56">
        <f>'Alocação 1q'!N8</f>
        <v>0.66666666666666696</v>
      </c>
      <c r="O9" s="55" t="str">
        <f>'Alocação 1q'!O8</f>
        <v>Quinzenal I</v>
      </c>
      <c r="P9" s="55"/>
      <c r="Q9" s="55" t="str">
        <f>'Alocação 1q'!P8</f>
        <v>Quintas</v>
      </c>
      <c r="R9" s="56">
        <f>'Alocação 1q'!Q8</f>
        <v>0.58333333333333304</v>
      </c>
      <c r="S9" s="56">
        <f>'Alocação 1q'!R8</f>
        <v>0.66666666666666696</v>
      </c>
      <c r="T9" s="55" t="str">
        <f>'Alocação 1q'!S8</f>
        <v>Semanal</v>
      </c>
      <c r="U9" s="55"/>
      <c r="V9" s="55">
        <f>'Alocação 1q'!T8</f>
        <v>0</v>
      </c>
      <c r="W9" s="56">
        <f>'Alocação 1q'!U8</f>
        <v>0</v>
      </c>
      <c r="X9" s="56">
        <f>'Alocação 1q'!V8</f>
        <v>0</v>
      </c>
      <c r="Y9" s="55">
        <f>'Alocação 1q'!W8</f>
        <v>0</v>
      </c>
      <c r="Z9" s="55"/>
      <c r="AA9" s="57" t="str">
        <f>'Alocação 1q'!Y8</f>
        <v>Douglas Norberto</v>
      </c>
      <c r="AB9" s="55">
        <f>'Alocação 1q'!Z8</f>
        <v>0</v>
      </c>
      <c r="AC9" s="56">
        <f>'Alocação 1q'!AA8</f>
        <v>0</v>
      </c>
      <c r="AD9" s="56">
        <f>'Alocação 1q'!AB8</f>
        <v>0</v>
      </c>
      <c r="AE9" s="55">
        <f>'Alocação 1q'!AC8</f>
        <v>0</v>
      </c>
      <c r="AF9" s="55"/>
      <c r="AG9" s="55"/>
      <c r="AH9" s="55">
        <f>'Alocação 1q'!Z8</f>
        <v>0</v>
      </c>
      <c r="AI9" s="56">
        <f>'Alocação 1q'!AA8</f>
        <v>0</v>
      </c>
      <c r="AJ9" s="56">
        <f>'Alocação 1q'!AB8</f>
        <v>0</v>
      </c>
      <c r="AK9" s="55">
        <f>'Alocação 1q'!AC8</f>
        <v>0</v>
      </c>
      <c r="AL9" s="55"/>
      <c r="AM9" s="55"/>
      <c r="AN9" s="55" t="str">
        <f>'Alocação 1q'!AJ8</f>
        <v>Viviane Viana Silva</v>
      </c>
      <c r="AO9" s="60" t="str">
        <f t="shared" si="6"/>
        <v>HORAS A MENOS ALOCADAS</v>
      </c>
      <c r="AP9" s="60">
        <f t="shared" si="2"/>
        <v>0.20833333333333334</v>
      </c>
      <c r="AQ9" s="60">
        <f t="shared" si="3"/>
        <v>0.12500000000000089</v>
      </c>
      <c r="AR9" s="60">
        <f t="shared" si="4"/>
        <v>0</v>
      </c>
      <c r="AS9" s="61">
        <f t="shared" si="5"/>
        <v>0.12500000000000089</v>
      </c>
    </row>
    <row r="10" spans="1:45" ht="15.75" thickBot="1">
      <c r="A10" s="54" t="s">
        <v>367</v>
      </c>
      <c r="B10" s="55" t="str">
        <f>'Alocação 1q'!B9</f>
        <v>BCL0307-15</v>
      </c>
      <c r="C10" s="55" t="str">
        <f>'Alocação 1q'!A9</f>
        <v>Transformações Químicas</v>
      </c>
      <c r="D10" s="55">
        <f>'Alocação 1q'!C9</f>
        <v>3</v>
      </c>
      <c r="E10" s="55">
        <f>'Alocação 1q'!D9</f>
        <v>2</v>
      </c>
      <c r="F10" s="55">
        <f>'Alocação 1q'!E9</f>
        <v>6</v>
      </c>
      <c r="G10" s="55">
        <f t="shared" si="1"/>
        <v>5</v>
      </c>
      <c r="H10" s="55" t="str">
        <f>'Alocação 1q'!H9</f>
        <v>SA</v>
      </c>
      <c r="I10" s="55">
        <f>'Alocação 1q'!J9</f>
        <v>0</v>
      </c>
      <c r="J10" s="55" t="str">
        <f>'Alocação 1q'!I9</f>
        <v>Noturno</v>
      </c>
      <c r="K10" s="55">
        <f>'Alocação 1q'!K9</f>
        <v>0</v>
      </c>
      <c r="L10" s="55" t="str">
        <f>'Alocação 1q'!L9</f>
        <v>Terças</v>
      </c>
      <c r="M10" s="56">
        <f>'Alocação 1q'!M9</f>
        <v>0.79166666666666696</v>
      </c>
      <c r="N10" s="56">
        <f>'Alocação 1q'!N9</f>
        <v>0.875000000000001</v>
      </c>
      <c r="O10" s="55" t="str">
        <f>'Alocação 1q'!O9</f>
        <v>Quinzenal II</v>
      </c>
      <c r="P10" s="55"/>
      <c r="Q10" s="55" t="str">
        <f>'Alocação 1q'!P9</f>
        <v>Quartas</v>
      </c>
      <c r="R10" s="56">
        <f>'Alocação 1q'!Q9</f>
        <v>0.875000000000001</v>
      </c>
      <c r="S10" s="56">
        <f>'Alocação 1q'!R9</f>
        <v>0.95833333333333404</v>
      </c>
      <c r="T10" s="55" t="str">
        <f>'Alocação 1q'!S9</f>
        <v>Semanal</v>
      </c>
      <c r="U10" s="55"/>
      <c r="V10" s="55">
        <f>'Alocação 1q'!T9</f>
        <v>0</v>
      </c>
      <c r="W10" s="56">
        <f>'Alocação 1q'!U9</f>
        <v>0</v>
      </c>
      <c r="X10" s="56">
        <f>'Alocação 1q'!V9</f>
        <v>0</v>
      </c>
      <c r="Y10" s="55">
        <f>'Alocação 1q'!W9</f>
        <v>0</v>
      </c>
      <c r="Z10" s="55"/>
      <c r="AA10" s="57" t="str">
        <f>'Alocação 1q'!Y9</f>
        <v>Alvaro Takeo Omori</v>
      </c>
      <c r="AB10" s="55">
        <f>'Alocação 1q'!Z9</f>
        <v>0</v>
      </c>
      <c r="AC10" s="56">
        <f>'Alocação 1q'!AA9</f>
        <v>0</v>
      </c>
      <c r="AD10" s="56">
        <f>'Alocação 1q'!AB9</f>
        <v>0</v>
      </c>
      <c r="AE10" s="55">
        <f>'Alocação 1q'!AC9</f>
        <v>0</v>
      </c>
      <c r="AF10" s="55"/>
      <c r="AG10" s="55"/>
      <c r="AH10" s="55">
        <f>'Alocação 1q'!Z9</f>
        <v>0</v>
      </c>
      <c r="AI10" s="56">
        <f>'Alocação 1q'!AA9</f>
        <v>0</v>
      </c>
      <c r="AJ10" s="56">
        <f>'Alocação 1q'!AB9</f>
        <v>0</v>
      </c>
      <c r="AK10" s="55">
        <f>'Alocação 1q'!AC9</f>
        <v>0</v>
      </c>
      <c r="AL10" s="55"/>
      <c r="AM10" s="55"/>
      <c r="AN10" s="55">
        <f>'Alocação 1q'!AJ9</f>
        <v>0</v>
      </c>
      <c r="AO10" s="60" t="str">
        <f t="shared" si="6"/>
        <v>HORAS A MENOS ALOCADAS</v>
      </c>
      <c r="AP10" s="60">
        <f t="shared" si="2"/>
        <v>0.20833333333333334</v>
      </c>
      <c r="AQ10" s="60">
        <f t="shared" si="3"/>
        <v>0.12500000000000006</v>
      </c>
      <c r="AR10" s="60">
        <f t="shared" si="4"/>
        <v>0</v>
      </c>
      <c r="AS10" s="61">
        <f t="shared" si="5"/>
        <v>0.12500000000000006</v>
      </c>
    </row>
    <row r="11" spans="1:45" ht="15.75" thickBot="1">
      <c r="A11" s="54" t="s">
        <v>367</v>
      </c>
      <c r="B11" s="55" t="str">
        <f>'Alocação 1q'!B10</f>
        <v>BCL0307-15</v>
      </c>
      <c r="C11" s="55" t="str">
        <f>'Alocação 1q'!A10</f>
        <v>Transformações Químicas</v>
      </c>
      <c r="D11" s="55">
        <f>'Alocação 1q'!C10</f>
        <v>3</v>
      </c>
      <c r="E11" s="55">
        <f>'Alocação 1q'!D10</f>
        <v>2</v>
      </c>
      <c r="F11" s="55">
        <f>'Alocação 1q'!E10</f>
        <v>6</v>
      </c>
      <c r="G11" s="55">
        <f t="shared" si="1"/>
        <v>5</v>
      </c>
      <c r="H11" s="55" t="str">
        <f>'Alocação 1q'!H10</f>
        <v>SA</v>
      </c>
      <c r="I11" s="55">
        <f>'Alocação 1q'!J10</f>
        <v>0</v>
      </c>
      <c r="J11" s="55" t="str">
        <f>'Alocação 1q'!I10</f>
        <v>Matutino</v>
      </c>
      <c r="K11" s="55">
        <f>'Alocação 1q'!K10</f>
        <v>0</v>
      </c>
      <c r="L11" s="55" t="str">
        <f>'Alocação 1q'!L10</f>
        <v>Terças</v>
      </c>
      <c r="M11" s="56">
        <f>'Alocação 1q'!M10</f>
        <v>0.33333333333333331</v>
      </c>
      <c r="N11" s="56">
        <f>'Alocação 1q'!N10</f>
        <v>0.41666666666666702</v>
      </c>
      <c r="O11" s="55" t="str">
        <f>'Alocação 1q'!O10</f>
        <v>Quinzenal II</v>
      </c>
      <c r="P11" s="55"/>
      <c r="Q11" s="55" t="str">
        <f>'Alocação 1q'!P10</f>
        <v>Quintas</v>
      </c>
      <c r="R11" s="56">
        <f>'Alocação 1q'!Q10</f>
        <v>0.41666666666666702</v>
      </c>
      <c r="S11" s="56">
        <f>'Alocação 1q'!R10</f>
        <v>0.5</v>
      </c>
      <c r="T11" s="55" t="str">
        <f>'Alocação 1q'!S10</f>
        <v>Semanal</v>
      </c>
      <c r="U11" s="55"/>
      <c r="V11" s="55">
        <f>'Alocação 1q'!T10</f>
        <v>0</v>
      </c>
      <c r="W11" s="56">
        <f>'Alocação 1q'!U10</f>
        <v>0</v>
      </c>
      <c r="X11" s="56">
        <f>'Alocação 1q'!V10</f>
        <v>0</v>
      </c>
      <c r="Y11" s="55">
        <f>'Alocação 1q'!W10</f>
        <v>0</v>
      </c>
      <c r="Z11" s="55"/>
      <c r="AA11" s="57" t="str">
        <f>'Alocação 1q'!Y10</f>
        <v>Anderson Orzari Ribeiro</v>
      </c>
      <c r="AB11" s="55">
        <f>'Alocação 1q'!Z10</f>
        <v>0</v>
      </c>
      <c r="AC11" s="56">
        <f>'Alocação 1q'!AA10</f>
        <v>0</v>
      </c>
      <c r="AD11" s="56">
        <f>'Alocação 1q'!AB10</f>
        <v>0</v>
      </c>
      <c r="AE11" s="55">
        <f>'Alocação 1q'!AC10</f>
        <v>0</v>
      </c>
      <c r="AF11" s="55"/>
      <c r="AG11" s="55"/>
      <c r="AH11" s="55">
        <f>'Alocação 1q'!Z10</f>
        <v>0</v>
      </c>
      <c r="AI11" s="56">
        <f>'Alocação 1q'!AA10</f>
        <v>0</v>
      </c>
      <c r="AJ11" s="56">
        <f>'Alocação 1q'!AB10</f>
        <v>0</v>
      </c>
      <c r="AK11" s="55">
        <f>'Alocação 1q'!AC10</f>
        <v>0</v>
      </c>
      <c r="AL11" s="55"/>
      <c r="AM11" s="55"/>
      <c r="AN11" s="55">
        <f>'Alocação 1q'!AJ10</f>
        <v>0</v>
      </c>
      <c r="AO11" s="60" t="str">
        <f t="shared" si="6"/>
        <v>HORAS A MENOS ALOCADAS</v>
      </c>
      <c r="AP11" s="60">
        <f t="shared" si="2"/>
        <v>0.20833333333333334</v>
      </c>
      <c r="AQ11" s="60">
        <f t="shared" si="3"/>
        <v>0.12499999999999983</v>
      </c>
      <c r="AR11" s="60">
        <f t="shared" si="4"/>
        <v>0</v>
      </c>
      <c r="AS11" s="61">
        <f t="shared" si="5"/>
        <v>0.12499999999999983</v>
      </c>
    </row>
    <row r="12" spans="1:45" ht="15.75" thickBot="1">
      <c r="A12" s="54" t="s">
        <v>367</v>
      </c>
      <c r="B12" s="55" t="str">
        <f>'Alocação 1q'!B11</f>
        <v>BCL0307-15</v>
      </c>
      <c r="C12" s="55" t="str">
        <f>'Alocação 1q'!A11</f>
        <v>Transformações Químicas</v>
      </c>
      <c r="D12" s="55">
        <f>'Alocação 1q'!C11</f>
        <v>3</v>
      </c>
      <c r="E12" s="55">
        <f>'Alocação 1q'!D11</f>
        <v>2</v>
      </c>
      <c r="F12" s="55">
        <f>'Alocação 1q'!E11</f>
        <v>6</v>
      </c>
      <c r="G12" s="55">
        <f t="shared" si="1"/>
        <v>5</v>
      </c>
      <c r="H12" s="55" t="str">
        <f>'Alocação 1q'!H11</f>
        <v>SBC</v>
      </c>
      <c r="I12" s="55">
        <f>'Alocação 1q'!J11</f>
        <v>0</v>
      </c>
      <c r="J12" s="55">
        <f>'Alocação 1q'!I11</f>
        <v>0</v>
      </c>
      <c r="K12" s="55">
        <f>'Alocação 1q'!K11</f>
        <v>0</v>
      </c>
      <c r="L12" s="55">
        <f>'Alocação 1q'!L11</f>
        <v>0</v>
      </c>
      <c r="M12" s="56">
        <f>'Alocação 1q'!M11</f>
        <v>0</v>
      </c>
      <c r="N12" s="56">
        <f>'Alocação 1q'!N11</f>
        <v>0</v>
      </c>
      <c r="O12" s="55">
        <f>'Alocação 1q'!O11</f>
        <v>0</v>
      </c>
      <c r="P12" s="55"/>
      <c r="Q12" s="55">
        <f>'Alocação 1q'!P11</f>
        <v>0</v>
      </c>
      <c r="R12" s="56">
        <f>'Alocação 1q'!Q11</f>
        <v>0</v>
      </c>
      <c r="S12" s="56">
        <f>'Alocação 1q'!R11</f>
        <v>0</v>
      </c>
      <c r="T12" s="55">
        <f>'Alocação 1q'!S11</f>
        <v>0</v>
      </c>
      <c r="U12" s="55"/>
      <c r="V12" s="55">
        <f>'Alocação 1q'!T11</f>
        <v>0</v>
      </c>
      <c r="W12" s="56">
        <f>'Alocação 1q'!U11</f>
        <v>0</v>
      </c>
      <c r="X12" s="56">
        <f>'Alocação 1q'!V11</f>
        <v>0</v>
      </c>
      <c r="Y12" s="55">
        <f>'Alocação 1q'!W11</f>
        <v>0</v>
      </c>
      <c r="Z12" s="55"/>
      <c r="AA12" s="57">
        <f>'Alocação 1q'!Y11</f>
        <v>0</v>
      </c>
      <c r="AB12" s="55" t="str">
        <f>'Alocação 1q'!Z11</f>
        <v>Quartas</v>
      </c>
      <c r="AC12" s="56">
        <f>'Alocação 1q'!AA11</f>
        <v>0.875000000000001</v>
      </c>
      <c r="AD12" s="56">
        <f>'Alocação 1q'!AB11</f>
        <v>0.95833333333333404</v>
      </c>
      <c r="AE12" s="55" t="str">
        <f>'Alocação 1q'!AC11</f>
        <v>Semanal</v>
      </c>
      <c r="AF12" s="55"/>
      <c r="AG12" s="55"/>
      <c r="AH12" s="55" t="str">
        <f>'Alocação 1q'!Z11</f>
        <v>Quartas</v>
      </c>
      <c r="AI12" s="56">
        <f>'Alocação 1q'!AA11</f>
        <v>0.875000000000001</v>
      </c>
      <c r="AJ12" s="56">
        <f>'Alocação 1q'!AB11</f>
        <v>0.95833333333333404</v>
      </c>
      <c r="AK12" s="55" t="str">
        <f>'Alocação 1q'!AC11</f>
        <v>Semanal</v>
      </c>
      <c r="AL12" s="55"/>
      <c r="AM12" s="55"/>
      <c r="AN12" s="55" t="str">
        <f>'Alocação 1q'!AJ11</f>
        <v>André Sarto Polo</v>
      </c>
      <c r="AO12" s="60" t="str">
        <f t="shared" si="6"/>
        <v>HORAS A MENOS ALOCADAS</v>
      </c>
      <c r="AP12" s="60">
        <f t="shared" si="2"/>
        <v>0.20833333333333334</v>
      </c>
      <c r="AQ12" s="60">
        <f t="shared" si="3"/>
        <v>0</v>
      </c>
      <c r="AR12" s="60">
        <f t="shared" si="4"/>
        <v>0.16666666666666607</v>
      </c>
      <c r="AS12" s="61">
        <f t="shared" si="5"/>
        <v>0.16666666666666607</v>
      </c>
    </row>
    <row r="13" spans="1:45" ht="15.75" thickBot="1">
      <c r="A13" s="54" t="s">
        <v>367</v>
      </c>
      <c r="B13" s="55" t="str">
        <f>'Alocação 1q'!B12</f>
        <v>BCL0307-15</v>
      </c>
      <c r="C13" s="55" t="str">
        <f>'Alocação 1q'!A12</f>
        <v>Transformações Químicas</v>
      </c>
      <c r="D13" s="55">
        <f>'Alocação 1q'!C12</f>
        <v>3</v>
      </c>
      <c r="E13" s="55">
        <f>'Alocação 1q'!D12</f>
        <v>2</v>
      </c>
      <c r="F13" s="55">
        <f>'Alocação 1q'!E12</f>
        <v>6</v>
      </c>
      <c r="G13" s="55">
        <f t="shared" si="1"/>
        <v>5</v>
      </c>
      <c r="H13" s="55" t="str">
        <f>'Alocação 1q'!H12</f>
        <v>SA</v>
      </c>
      <c r="I13" s="55">
        <f>'Alocação 1q'!J12</f>
        <v>0</v>
      </c>
      <c r="J13" s="55">
        <f>'Alocação 1q'!I12</f>
        <v>0</v>
      </c>
      <c r="K13" s="55">
        <f>'Alocação 1q'!K12</f>
        <v>0</v>
      </c>
      <c r="L13" s="55">
        <f>'Alocação 1q'!L12</f>
        <v>0</v>
      </c>
      <c r="M13" s="56">
        <f>'Alocação 1q'!M12</f>
        <v>0</v>
      </c>
      <c r="N13" s="56">
        <f>'Alocação 1q'!N12</f>
        <v>0</v>
      </c>
      <c r="O13" s="55">
        <f>'Alocação 1q'!O12</f>
        <v>0</v>
      </c>
      <c r="P13" s="55"/>
      <c r="Q13" s="55">
        <f>'Alocação 1q'!P12</f>
        <v>0</v>
      </c>
      <c r="R13" s="56">
        <f>'Alocação 1q'!Q12</f>
        <v>0</v>
      </c>
      <c r="S13" s="56">
        <f>'Alocação 1q'!R12</f>
        <v>0</v>
      </c>
      <c r="T13" s="55">
        <f>'Alocação 1q'!S12</f>
        <v>0</v>
      </c>
      <c r="U13" s="55"/>
      <c r="V13" s="55">
        <f>'Alocação 1q'!T12</f>
        <v>0</v>
      </c>
      <c r="W13" s="56">
        <f>'Alocação 1q'!U12</f>
        <v>0</v>
      </c>
      <c r="X13" s="56">
        <f>'Alocação 1q'!V12</f>
        <v>0</v>
      </c>
      <c r="Y13" s="55">
        <f>'Alocação 1q'!W12</f>
        <v>0</v>
      </c>
      <c r="Z13" s="55"/>
      <c r="AA13" s="57">
        <f>'Alocação 1q'!Y12</f>
        <v>0</v>
      </c>
      <c r="AB13" s="55" t="str">
        <f>'Alocação 1q'!Z12</f>
        <v>Quartas</v>
      </c>
      <c r="AC13" s="56">
        <f>'Alocação 1q'!AA12</f>
        <v>0.79166666666666696</v>
      </c>
      <c r="AD13" s="56">
        <f>'Alocação 1q'!AB12</f>
        <v>0.875000000000001</v>
      </c>
      <c r="AE13" s="55" t="str">
        <f>'Alocação 1q'!AC12</f>
        <v>Semanal</v>
      </c>
      <c r="AF13" s="55"/>
      <c r="AG13" s="55"/>
      <c r="AH13" s="55" t="str">
        <f>'Alocação 1q'!Z12</f>
        <v>Quartas</v>
      </c>
      <c r="AI13" s="56">
        <f>'Alocação 1q'!AA12</f>
        <v>0.79166666666666696</v>
      </c>
      <c r="AJ13" s="56">
        <f>'Alocação 1q'!AB12</f>
        <v>0.875000000000001</v>
      </c>
      <c r="AK13" s="55" t="str">
        <f>'Alocação 1q'!AC12</f>
        <v>Semanal</v>
      </c>
      <c r="AL13" s="55"/>
      <c r="AM13" s="55"/>
      <c r="AN13" s="55" t="str">
        <f>'Alocação 1q'!AJ12</f>
        <v>Bruno Lemos Batista</v>
      </c>
      <c r="AO13" s="60" t="str">
        <f t="shared" si="6"/>
        <v>HORAS A MENOS ALOCADAS</v>
      </c>
      <c r="AP13" s="60">
        <f t="shared" si="2"/>
        <v>0.20833333333333334</v>
      </c>
      <c r="AQ13" s="60">
        <f t="shared" si="3"/>
        <v>0</v>
      </c>
      <c r="AR13" s="60">
        <f t="shared" si="4"/>
        <v>0.16666666666666807</v>
      </c>
      <c r="AS13" s="61">
        <f t="shared" si="5"/>
        <v>0.16666666666666807</v>
      </c>
    </row>
    <row r="14" spans="1:45" ht="15.75" thickBot="1">
      <c r="A14" s="54" t="s">
        <v>367</v>
      </c>
      <c r="B14" s="55" t="str">
        <f>'Alocação 1q'!B13</f>
        <v>BCL0307-15</v>
      </c>
      <c r="C14" s="55" t="str">
        <f>'Alocação 1q'!A13</f>
        <v>Transformações Químicas</v>
      </c>
      <c r="D14" s="55">
        <f>'Alocação 1q'!C13</f>
        <v>3</v>
      </c>
      <c r="E14" s="55">
        <f>'Alocação 1q'!D13</f>
        <v>2</v>
      </c>
      <c r="F14" s="55">
        <f>'Alocação 1q'!E13</f>
        <v>6</v>
      </c>
      <c r="G14" s="55">
        <f t="shared" si="1"/>
        <v>5</v>
      </c>
      <c r="H14" s="55" t="str">
        <f>'Alocação 1q'!H13</f>
        <v>SA</v>
      </c>
      <c r="I14" s="55">
        <f>'Alocação 1q'!J13</f>
        <v>0</v>
      </c>
      <c r="J14" s="55">
        <f>'Alocação 1q'!I13</f>
        <v>0</v>
      </c>
      <c r="K14" s="55">
        <f>'Alocação 1q'!K13</f>
        <v>0</v>
      </c>
      <c r="L14" s="55" t="str">
        <f>'Alocação 1q'!L13</f>
        <v>Terças</v>
      </c>
      <c r="M14" s="56">
        <f>'Alocação 1q'!M13</f>
        <v>0.79166666666666696</v>
      </c>
      <c r="N14" s="56">
        <f>'Alocação 1q'!N13</f>
        <v>0.875000000000001</v>
      </c>
      <c r="O14" s="55" t="str">
        <f>'Alocação 1q'!O13</f>
        <v>Quinzenal I</v>
      </c>
      <c r="P14" s="55"/>
      <c r="Q14" s="55" t="str">
        <f>'Alocação 1q'!P13</f>
        <v>Quintas</v>
      </c>
      <c r="R14" s="56">
        <f>'Alocação 1q'!Q13</f>
        <v>0.875000000000001</v>
      </c>
      <c r="S14" s="56">
        <f>'Alocação 1q'!R13</f>
        <v>0.95833333333333404</v>
      </c>
      <c r="T14" s="55" t="str">
        <f>'Alocação 1q'!S13</f>
        <v>Semanal</v>
      </c>
      <c r="U14" s="55"/>
      <c r="V14" s="55">
        <f>'Alocação 1q'!T13</f>
        <v>0</v>
      </c>
      <c r="W14" s="56">
        <f>'Alocação 1q'!U13</f>
        <v>0</v>
      </c>
      <c r="X14" s="56">
        <f>'Alocação 1q'!V13</f>
        <v>0</v>
      </c>
      <c r="Y14" s="55">
        <f>'Alocação 1q'!W13</f>
        <v>0</v>
      </c>
      <c r="Z14" s="55"/>
      <c r="AA14" s="57" t="str">
        <f>'Alocação 1q'!Y13</f>
        <v xml:space="preserve">Elizabete Campos de Lima  </v>
      </c>
      <c r="AB14" s="55">
        <f>'Alocação 1q'!Z13</f>
        <v>0</v>
      </c>
      <c r="AC14" s="56">
        <f>'Alocação 1q'!AA13</f>
        <v>0</v>
      </c>
      <c r="AD14" s="56">
        <f>'Alocação 1q'!AB13</f>
        <v>0</v>
      </c>
      <c r="AE14" s="55">
        <f>'Alocação 1q'!AC13</f>
        <v>0</v>
      </c>
      <c r="AF14" s="55"/>
      <c r="AG14" s="55"/>
      <c r="AH14" s="55">
        <f>'Alocação 1q'!Z13</f>
        <v>0</v>
      </c>
      <c r="AI14" s="56">
        <f>'Alocação 1q'!AA13</f>
        <v>0</v>
      </c>
      <c r="AJ14" s="56">
        <f>'Alocação 1q'!AB13</f>
        <v>0</v>
      </c>
      <c r="AK14" s="55">
        <f>'Alocação 1q'!AC13</f>
        <v>0</v>
      </c>
      <c r="AL14" s="55"/>
      <c r="AM14" s="55"/>
      <c r="AN14" s="55">
        <f>'Alocação 1q'!AJ13</f>
        <v>0</v>
      </c>
      <c r="AO14" s="60" t="str">
        <f t="shared" si="6"/>
        <v>HORAS A MENOS ALOCADAS</v>
      </c>
      <c r="AP14" s="60">
        <f t="shared" si="2"/>
        <v>0.20833333333333334</v>
      </c>
      <c r="AQ14" s="60">
        <f t="shared" si="3"/>
        <v>0.12500000000000006</v>
      </c>
      <c r="AR14" s="60">
        <f t="shared" si="4"/>
        <v>0</v>
      </c>
      <c r="AS14" s="61">
        <f t="shared" si="5"/>
        <v>0.12500000000000006</v>
      </c>
    </row>
    <row r="15" spans="1:45" ht="15.75" thickBot="1">
      <c r="A15" s="54" t="s">
        <v>367</v>
      </c>
      <c r="B15" s="55" t="str">
        <f>'Alocação 1q'!B14</f>
        <v>BCL0307-15</v>
      </c>
      <c r="C15" s="55" t="str">
        <f>'Alocação 1q'!A14</f>
        <v>Transformações Químicas</v>
      </c>
      <c r="D15" s="55">
        <f>'Alocação 1q'!C14</f>
        <v>3</v>
      </c>
      <c r="E15" s="55">
        <f>'Alocação 1q'!D14</f>
        <v>2</v>
      </c>
      <c r="F15" s="55">
        <f>'Alocação 1q'!E14</f>
        <v>6</v>
      </c>
      <c r="G15" s="55">
        <f t="shared" si="1"/>
        <v>5</v>
      </c>
      <c r="H15" s="55" t="str">
        <f>'Alocação 1q'!H14</f>
        <v>SA</v>
      </c>
      <c r="I15" s="55">
        <f>'Alocação 1q'!J14</f>
        <v>0</v>
      </c>
      <c r="J15" s="55">
        <f>'Alocação 1q'!I14</f>
        <v>0</v>
      </c>
      <c r="K15" s="55">
        <f>'Alocação 1q'!K14</f>
        <v>0</v>
      </c>
      <c r="L15" s="55">
        <f>'Alocação 1q'!L14</f>
        <v>0</v>
      </c>
      <c r="M15" s="56">
        <f>'Alocação 1q'!M14</f>
        <v>0</v>
      </c>
      <c r="N15" s="56">
        <f>'Alocação 1q'!N14</f>
        <v>0</v>
      </c>
      <c r="O15" s="55">
        <f>'Alocação 1q'!O14</f>
        <v>0</v>
      </c>
      <c r="P15" s="55"/>
      <c r="Q15" s="55">
        <f>'Alocação 1q'!P14</f>
        <v>0</v>
      </c>
      <c r="R15" s="56">
        <f>'Alocação 1q'!Q14</f>
        <v>0</v>
      </c>
      <c r="S15" s="56">
        <f>'Alocação 1q'!R14</f>
        <v>0</v>
      </c>
      <c r="T15" s="55">
        <f>'Alocação 1q'!S14</f>
        <v>0</v>
      </c>
      <c r="U15" s="55"/>
      <c r="V15" s="55">
        <f>'Alocação 1q'!T14</f>
        <v>0</v>
      </c>
      <c r="W15" s="56">
        <f>'Alocação 1q'!U14</f>
        <v>0</v>
      </c>
      <c r="X15" s="56">
        <f>'Alocação 1q'!V14</f>
        <v>0</v>
      </c>
      <c r="Y15" s="55">
        <f>'Alocação 1q'!W14</f>
        <v>0</v>
      </c>
      <c r="Z15" s="55"/>
      <c r="AA15" s="57">
        <f>'Alocação 1q'!Y14</f>
        <v>0</v>
      </c>
      <c r="AB15" s="55" t="str">
        <f>'Alocação 1q'!Z14</f>
        <v>Quartas</v>
      </c>
      <c r="AC15" s="56">
        <f>'Alocação 1q'!AA14</f>
        <v>0.33333333333333331</v>
      </c>
      <c r="AD15" s="56">
        <f>'Alocação 1q'!AB14</f>
        <v>0.41666666666666702</v>
      </c>
      <c r="AE15" s="55" t="str">
        <f>'Alocação 1q'!AC14</f>
        <v>Semanal</v>
      </c>
      <c r="AF15" s="55"/>
      <c r="AG15" s="55"/>
      <c r="AH15" s="55" t="str">
        <f>'Alocação 1q'!Z14</f>
        <v>Quartas</v>
      </c>
      <c r="AI15" s="56">
        <f>'Alocação 1q'!AA14</f>
        <v>0.33333333333333331</v>
      </c>
      <c r="AJ15" s="56">
        <f>'Alocação 1q'!AB14</f>
        <v>0.41666666666666702</v>
      </c>
      <c r="AK15" s="55" t="str">
        <f>'Alocação 1q'!AC14</f>
        <v>Semanal</v>
      </c>
      <c r="AL15" s="55"/>
      <c r="AM15" s="55"/>
      <c r="AN15" s="55" t="str">
        <f>'Alocação 1q'!AJ14</f>
        <v>Fernando Carlos Giacomelli</v>
      </c>
      <c r="AO15" s="60" t="str">
        <f t="shared" si="6"/>
        <v>HORAS A MENOS ALOCADAS</v>
      </c>
      <c r="AP15" s="60">
        <f t="shared" si="2"/>
        <v>0.20833333333333334</v>
      </c>
      <c r="AQ15" s="60">
        <f t="shared" si="3"/>
        <v>0</v>
      </c>
      <c r="AR15" s="60">
        <f t="shared" si="4"/>
        <v>0.16666666666666741</v>
      </c>
      <c r="AS15" s="61">
        <f t="shared" si="5"/>
        <v>0.16666666666666741</v>
      </c>
    </row>
    <row r="16" spans="1:45" ht="15.75" thickBot="1">
      <c r="A16" s="54" t="s">
        <v>367</v>
      </c>
      <c r="B16" s="55" t="str">
        <f>'Alocação 1q'!B15</f>
        <v>BCL0307-15</v>
      </c>
      <c r="C16" s="55" t="str">
        <f>'Alocação 1q'!A15</f>
        <v>Transformações Químicas</v>
      </c>
      <c r="D16" s="55">
        <f>'Alocação 1q'!C15</f>
        <v>3</v>
      </c>
      <c r="E16" s="55">
        <f>'Alocação 1q'!D15</f>
        <v>2</v>
      </c>
      <c r="F16" s="55">
        <f>'Alocação 1q'!E15</f>
        <v>6</v>
      </c>
      <c r="G16" s="55">
        <f t="shared" si="1"/>
        <v>5</v>
      </c>
      <c r="H16" s="55" t="str">
        <f>'Alocação 1q'!H15</f>
        <v>SA</v>
      </c>
      <c r="I16" s="55">
        <f>'Alocação 1q'!J15</f>
        <v>0</v>
      </c>
      <c r="J16" s="55">
        <f>'Alocação 1q'!I15</f>
        <v>0</v>
      </c>
      <c r="K16" s="55">
        <f>'Alocação 1q'!K15</f>
        <v>0</v>
      </c>
      <c r="L16" s="55">
        <f>'Alocação 1q'!L15</f>
        <v>0</v>
      </c>
      <c r="M16" s="56">
        <f>'Alocação 1q'!M15</f>
        <v>0</v>
      </c>
      <c r="N16" s="56">
        <f>'Alocação 1q'!N15</f>
        <v>0</v>
      </c>
      <c r="O16" s="55">
        <f>'Alocação 1q'!O15</f>
        <v>0</v>
      </c>
      <c r="P16" s="55"/>
      <c r="Q16" s="55">
        <f>'Alocação 1q'!P15</f>
        <v>0</v>
      </c>
      <c r="R16" s="56">
        <f>'Alocação 1q'!Q15</f>
        <v>0</v>
      </c>
      <c r="S16" s="56">
        <f>'Alocação 1q'!R15</f>
        <v>0</v>
      </c>
      <c r="T16" s="55">
        <f>'Alocação 1q'!S15</f>
        <v>0</v>
      </c>
      <c r="U16" s="55"/>
      <c r="V16" s="55">
        <f>'Alocação 1q'!T15</f>
        <v>0</v>
      </c>
      <c r="W16" s="56">
        <f>'Alocação 1q'!U15</f>
        <v>0</v>
      </c>
      <c r="X16" s="56">
        <f>'Alocação 1q'!V15</f>
        <v>0</v>
      </c>
      <c r="Y16" s="55">
        <f>'Alocação 1q'!W15</f>
        <v>0</v>
      </c>
      <c r="Z16" s="55"/>
      <c r="AA16" s="57">
        <f>'Alocação 1q'!Y15</f>
        <v>0</v>
      </c>
      <c r="AB16" s="55" t="str">
        <f>'Alocação 1q'!Z15</f>
        <v>Quartas</v>
      </c>
      <c r="AC16" s="56">
        <f>'Alocação 1q'!AA15</f>
        <v>0.33333333333333331</v>
      </c>
      <c r="AD16" s="56">
        <f>'Alocação 1q'!AB15</f>
        <v>0.41666666666666702</v>
      </c>
      <c r="AE16" s="55" t="str">
        <f>'Alocação 1q'!AC15</f>
        <v>Semanal</v>
      </c>
      <c r="AF16" s="55"/>
      <c r="AG16" s="55"/>
      <c r="AH16" s="55" t="str">
        <f>'Alocação 1q'!Z15</f>
        <v>Quartas</v>
      </c>
      <c r="AI16" s="56">
        <f>'Alocação 1q'!AA15</f>
        <v>0.33333333333333331</v>
      </c>
      <c r="AJ16" s="56">
        <f>'Alocação 1q'!AB15</f>
        <v>0.41666666666666702</v>
      </c>
      <c r="AK16" s="55" t="str">
        <f>'Alocação 1q'!AC15</f>
        <v>Semanal</v>
      </c>
      <c r="AL16" s="55"/>
      <c r="AM16" s="55"/>
      <c r="AN16" s="55" t="str">
        <f>'Alocação 1q'!AJ15</f>
        <v>Heloisa França Maltez</v>
      </c>
      <c r="AO16" s="60" t="str">
        <f t="shared" si="6"/>
        <v>HORAS A MENOS ALOCADAS</v>
      </c>
      <c r="AP16" s="60">
        <f t="shared" si="2"/>
        <v>0.20833333333333334</v>
      </c>
      <c r="AQ16" s="60">
        <f t="shared" si="3"/>
        <v>0</v>
      </c>
      <c r="AR16" s="60">
        <f t="shared" si="4"/>
        <v>0.16666666666666741</v>
      </c>
      <c r="AS16" s="61">
        <f t="shared" si="5"/>
        <v>0.16666666666666741</v>
      </c>
    </row>
    <row r="17" spans="1:45" ht="15.75" thickBot="1">
      <c r="A17" s="54" t="s">
        <v>367</v>
      </c>
      <c r="B17" s="55" t="str">
        <f>'Alocação 1q'!B16</f>
        <v>BCL0307-15</v>
      </c>
      <c r="C17" s="55" t="str">
        <f>'Alocação 1q'!A16</f>
        <v>Transformações Químicas</v>
      </c>
      <c r="D17" s="55">
        <f>'Alocação 1q'!C16</f>
        <v>3</v>
      </c>
      <c r="E17" s="55">
        <f>'Alocação 1q'!D16</f>
        <v>2</v>
      </c>
      <c r="F17" s="55">
        <f>'Alocação 1q'!E16</f>
        <v>6</v>
      </c>
      <c r="G17" s="55">
        <f t="shared" si="1"/>
        <v>5</v>
      </c>
      <c r="H17" s="55" t="str">
        <f>'Alocação 1q'!H16</f>
        <v>SA</v>
      </c>
      <c r="I17" s="55">
        <f>'Alocação 1q'!J16</f>
        <v>0</v>
      </c>
      <c r="J17" s="55">
        <f>'Alocação 1q'!I16</f>
        <v>0</v>
      </c>
      <c r="K17" s="55">
        <f>'Alocação 1q'!K16</f>
        <v>0</v>
      </c>
      <c r="L17" s="55">
        <f>'Alocação 1q'!L16</f>
        <v>0</v>
      </c>
      <c r="M17" s="56">
        <f>'Alocação 1q'!M16</f>
        <v>0</v>
      </c>
      <c r="N17" s="56">
        <f>'Alocação 1q'!N16</f>
        <v>0</v>
      </c>
      <c r="O17" s="55">
        <f>'Alocação 1q'!O16</f>
        <v>0</v>
      </c>
      <c r="P17" s="55"/>
      <c r="Q17" s="55">
        <f>'Alocação 1q'!P16</f>
        <v>0</v>
      </c>
      <c r="R17" s="56">
        <f>'Alocação 1q'!Q16</f>
        <v>0</v>
      </c>
      <c r="S17" s="56">
        <f>'Alocação 1q'!R16</f>
        <v>0</v>
      </c>
      <c r="T17" s="55">
        <f>'Alocação 1q'!S16</f>
        <v>0</v>
      </c>
      <c r="U17" s="55"/>
      <c r="V17" s="55">
        <f>'Alocação 1q'!T16</f>
        <v>0</v>
      </c>
      <c r="W17" s="56">
        <f>'Alocação 1q'!U16</f>
        <v>0</v>
      </c>
      <c r="X17" s="56">
        <f>'Alocação 1q'!V16</f>
        <v>0</v>
      </c>
      <c r="Y17" s="55">
        <f>'Alocação 1q'!W16</f>
        <v>0</v>
      </c>
      <c r="Z17" s="55"/>
      <c r="AA17" s="57">
        <f>'Alocação 1q'!Y16</f>
        <v>0</v>
      </c>
      <c r="AB17" s="55" t="str">
        <f>'Alocação 1q'!Z16</f>
        <v>Quartas</v>
      </c>
      <c r="AC17" s="56">
        <f>'Alocação 1q'!AA16</f>
        <v>0.33333333333333331</v>
      </c>
      <c r="AD17" s="56">
        <f>'Alocação 1q'!AB16</f>
        <v>0.41666666666666702</v>
      </c>
      <c r="AE17" s="55" t="str">
        <f>'Alocação 1q'!AC16</f>
        <v>Semanal</v>
      </c>
      <c r="AF17" s="55"/>
      <c r="AG17" s="55"/>
      <c r="AH17" s="55" t="str">
        <f>'Alocação 1q'!Z16</f>
        <v>Quartas</v>
      </c>
      <c r="AI17" s="56">
        <f>'Alocação 1q'!AA16</f>
        <v>0.33333333333333331</v>
      </c>
      <c r="AJ17" s="56">
        <f>'Alocação 1q'!AB16</f>
        <v>0.41666666666666702</v>
      </c>
      <c r="AK17" s="55" t="str">
        <f>'Alocação 1q'!AC16</f>
        <v>Semanal</v>
      </c>
      <c r="AL17" s="55"/>
      <c r="AM17" s="55"/>
      <c r="AN17" s="55" t="str">
        <f>'Alocação 1q'!AJ16</f>
        <v>Hueder Paulo Moisés de Oliveira</v>
      </c>
      <c r="AO17" s="60" t="str">
        <f t="shared" si="6"/>
        <v>HORAS A MENOS ALOCADAS</v>
      </c>
      <c r="AP17" s="60">
        <f t="shared" si="2"/>
        <v>0.20833333333333334</v>
      </c>
      <c r="AQ17" s="60">
        <f t="shared" si="3"/>
        <v>0</v>
      </c>
      <c r="AR17" s="60">
        <f t="shared" si="4"/>
        <v>0.16666666666666741</v>
      </c>
      <c r="AS17" s="61">
        <f t="shared" si="5"/>
        <v>0.16666666666666741</v>
      </c>
    </row>
    <row r="18" spans="1:45" ht="15.75" thickBot="1">
      <c r="A18" s="54" t="s">
        <v>367</v>
      </c>
      <c r="B18" s="55" t="str">
        <f>'Alocação 1q'!B17</f>
        <v>BCL0307-15</v>
      </c>
      <c r="C18" s="55" t="str">
        <f>'Alocação 1q'!A17</f>
        <v>Transformações Químicas</v>
      </c>
      <c r="D18" s="55">
        <f>'Alocação 1q'!C17</f>
        <v>3</v>
      </c>
      <c r="E18" s="55">
        <f>'Alocação 1q'!D17</f>
        <v>2</v>
      </c>
      <c r="F18" s="55">
        <f>'Alocação 1q'!E17</f>
        <v>6</v>
      </c>
      <c r="G18" s="55">
        <f t="shared" si="1"/>
        <v>5</v>
      </c>
      <c r="H18" s="55" t="str">
        <f>'Alocação 1q'!H17</f>
        <v>SA</v>
      </c>
      <c r="I18" s="55">
        <f>'Alocação 1q'!J17</f>
        <v>0</v>
      </c>
      <c r="J18" s="55">
        <f>'Alocação 1q'!I17</f>
        <v>0</v>
      </c>
      <c r="K18" s="55">
        <f>'Alocação 1q'!K17</f>
        <v>0</v>
      </c>
      <c r="L18" s="55">
        <f>'Alocação 1q'!L17</f>
        <v>0</v>
      </c>
      <c r="M18" s="56">
        <f>'Alocação 1q'!M17</f>
        <v>0</v>
      </c>
      <c r="N18" s="56">
        <f>'Alocação 1q'!N17</f>
        <v>0</v>
      </c>
      <c r="O18" s="55">
        <f>'Alocação 1q'!O17</f>
        <v>0</v>
      </c>
      <c r="P18" s="55"/>
      <c r="Q18" s="55">
        <f>'Alocação 1q'!P17</f>
        <v>0</v>
      </c>
      <c r="R18" s="56">
        <f>'Alocação 1q'!Q17</f>
        <v>0</v>
      </c>
      <c r="S18" s="56">
        <f>'Alocação 1q'!R17</f>
        <v>0</v>
      </c>
      <c r="T18" s="55">
        <f>'Alocação 1q'!S17</f>
        <v>0</v>
      </c>
      <c r="U18" s="55"/>
      <c r="V18" s="55">
        <f>'Alocação 1q'!T17</f>
        <v>0</v>
      </c>
      <c r="W18" s="56">
        <f>'Alocação 1q'!U17</f>
        <v>0</v>
      </c>
      <c r="X18" s="56">
        <f>'Alocação 1q'!V17</f>
        <v>0</v>
      </c>
      <c r="Y18" s="55">
        <f>'Alocação 1q'!W17</f>
        <v>0</v>
      </c>
      <c r="Z18" s="55"/>
      <c r="AA18" s="57">
        <f>'Alocação 1q'!Y17</f>
        <v>0</v>
      </c>
      <c r="AB18" s="55" t="str">
        <f>'Alocação 1q'!Z17</f>
        <v>Quartas</v>
      </c>
      <c r="AC18" s="56">
        <f>'Alocação 1q'!AA17</f>
        <v>0.79166666666666696</v>
      </c>
      <c r="AD18" s="56">
        <f>'Alocação 1q'!AB17</f>
        <v>0.875000000000001</v>
      </c>
      <c r="AE18" s="55" t="str">
        <f>'Alocação 1q'!AC17</f>
        <v>Semanal</v>
      </c>
      <c r="AF18" s="55"/>
      <c r="AG18" s="55"/>
      <c r="AH18" s="55" t="str">
        <f>'Alocação 1q'!Z17</f>
        <v>Quartas</v>
      </c>
      <c r="AI18" s="56">
        <f>'Alocação 1q'!AA17</f>
        <v>0.79166666666666696</v>
      </c>
      <c r="AJ18" s="56">
        <f>'Alocação 1q'!AB17</f>
        <v>0.875000000000001</v>
      </c>
      <c r="AK18" s="55" t="str">
        <f>'Alocação 1q'!AC17</f>
        <v>Semanal</v>
      </c>
      <c r="AL18" s="55"/>
      <c r="AM18" s="55"/>
      <c r="AN18" s="55" t="str">
        <f>'Alocação 1q'!AJ17</f>
        <v>Ivanise Gaubeur</v>
      </c>
      <c r="AO18" s="60" t="str">
        <f t="shared" si="6"/>
        <v>HORAS A MENOS ALOCADAS</v>
      </c>
      <c r="AP18" s="60">
        <f t="shared" si="2"/>
        <v>0.20833333333333334</v>
      </c>
      <c r="AQ18" s="60">
        <f t="shared" si="3"/>
        <v>0</v>
      </c>
      <c r="AR18" s="60">
        <f t="shared" si="4"/>
        <v>0.16666666666666807</v>
      </c>
      <c r="AS18" s="61">
        <f t="shared" si="5"/>
        <v>0.16666666666666807</v>
      </c>
    </row>
    <row r="19" spans="1:45" ht="15.75" thickBot="1">
      <c r="A19" s="54" t="s">
        <v>367</v>
      </c>
      <c r="B19" s="55" t="str">
        <f>'Alocação 1q'!B18</f>
        <v>BCL0307-15</v>
      </c>
      <c r="C19" s="55" t="str">
        <f>'Alocação 1q'!A18</f>
        <v>Transformações Químicas</v>
      </c>
      <c r="D19" s="55">
        <f>'Alocação 1q'!C18</f>
        <v>3</v>
      </c>
      <c r="E19" s="55">
        <f>'Alocação 1q'!D18</f>
        <v>2</v>
      </c>
      <c r="F19" s="55">
        <f>'Alocação 1q'!E18</f>
        <v>6</v>
      </c>
      <c r="G19" s="55">
        <f t="shared" si="1"/>
        <v>5</v>
      </c>
      <c r="H19" s="55">
        <f>'Alocação 1q'!H18</f>
        <v>0</v>
      </c>
      <c r="I19" s="55">
        <f>'Alocação 1q'!J18</f>
        <v>0</v>
      </c>
      <c r="J19" s="55">
        <f>'Alocação 1q'!I18</f>
        <v>0</v>
      </c>
      <c r="K19" s="55">
        <f>'Alocação 1q'!K18</f>
        <v>0</v>
      </c>
      <c r="L19" s="55">
        <f>'Alocação 1q'!L18</f>
        <v>0</v>
      </c>
      <c r="M19" s="56">
        <f>'Alocação 1q'!M18</f>
        <v>0</v>
      </c>
      <c r="N19" s="56">
        <f>'Alocação 1q'!N18</f>
        <v>0</v>
      </c>
      <c r="O19" s="55">
        <f>'Alocação 1q'!O18</f>
        <v>0</v>
      </c>
      <c r="P19" s="55"/>
      <c r="Q19" s="55">
        <f>'Alocação 1q'!P18</f>
        <v>0</v>
      </c>
      <c r="R19" s="56">
        <f>'Alocação 1q'!Q18</f>
        <v>0</v>
      </c>
      <c r="S19" s="56">
        <f>'Alocação 1q'!R18</f>
        <v>0</v>
      </c>
      <c r="T19" s="55">
        <f>'Alocação 1q'!S18</f>
        <v>0</v>
      </c>
      <c r="U19" s="55"/>
      <c r="V19" s="55">
        <f>'Alocação 1q'!T18</f>
        <v>0</v>
      </c>
      <c r="W19" s="56">
        <f>'Alocação 1q'!U18</f>
        <v>0</v>
      </c>
      <c r="X19" s="56">
        <f>'Alocação 1q'!V18</f>
        <v>0</v>
      </c>
      <c r="Y19" s="55">
        <f>'Alocação 1q'!W18</f>
        <v>0</v>
      </c>
      <c r="Z19" s="55"/>
      <c r="AA19" s="57">
        <f>'Alocação 1q'!Y18</f>
        <v>0</v>
      </c>
      <c r="AB19" s="55">
        <f>'Alocação 1q'!Z18</f>
        <v>0</v>
      </c>
      <c r="AC19" s="56">
        <f>'Alocação 1q'!AA18</f>
        <v>0</v>
      </c>
      <c r="AD19" s="56">
        <f>'Alocação 1q'!AB18</f>
        <v>0</v>
      </c>
      <c r="AE19" s="55">
        <f>'Alocação 1q'!AC18</f>
        <v>0</v>
      </c>
      <c r="AF19" s="55"/>
      <c r="AG19" s="55"/>
      <c r="AH19" s="55">
        <f>'Alocação 1q'!Z18</f>
        <v>0</v>
      </c>
      <c r="AI19" s="56">
        <f>'Alocação 1q'!AA18</f>
        <v>0</v>
      </c>
      <c r="AJ19" s="56">
        <f>'Alocação 1q'!AB18</f>
        <v>0</v>
      </c>
      <c r="AK19" s="55">
        <f>'Alocação 1q'!AC18</f>
        <v>0</v>
      </c>
      <c r="AL19" s="55"/>
      <c r="AM19" s="55"/>
      <c r="AN19" s="55">
        <f>'Alocação 1q'!AJ18</f>
        <v>0</v>
      </c>
      <c r="AO19" s="60" t="str">
        <f t="shared" si="6"/>
        <v>HORAS A MENOS ALOCADAS</v>
      </c>
      <c r="AP19" s="60">
        <f t="shared" si="2"/>
        <v>0.20833333333333334</v>
      </c>
      <c r="AQ19" s="60">
        <f t="shared" si="3"/>
        <v>0</v>
      </c>
      <c r="AR19" s="60">
        <f t="shared" si="4"/>
        <v>0</v>
      </c>
      <c r="AS19" s="61">
        <f t="shared" si="5"/>
        <v>0</v>
      </c>
    </row>
    <row r="20" spans="1:45" ht="15.75" thickBot="1">
      <c r="A20" s="54" t="s">
        <v>367</v>
      </c>
      <c r="B20" s="55" t="str">
        <f>'Alocação 1q'!B19</f>
        <v>BCL0307-15</v>
      </c>
      <c r="C20" s="55" t="str">
        <f>'Alocação 1q'!A19</f>
        <v>Transformações Químicas</v>
      </c>
      <c r="D20" s="55">
        <f>'Alocação 1q'!C19</f>
        <v>3</v>
      </c>
      <c r="E20" s="55">
        <f>'Alocação 1q'!D19</f>
        <v>2</v>
      </c>
      <c r="F20" s="55">
        <f>'Alocação 1q'!E19</f>
        <v>6</v>
      </c>
      <c r="G20" s="55">
        <f t="shared" si="1"/>
        <v>5</v>
      </c>
      <c r="H20" s="55">
        <f>'Alocação 1q'!H19</f>
        <v>0</v>
      </c>
      <c r="I20" s="55">
        <f>'Alocação 1q'!J19</f>
        <v>0</v>
      </c>
      <c r="J20" s="55">
        <f>'Alocação 1q'!I19</f>
        <v>0</v>
      </c>
      <c r="K20" s="55">
        <f>'Alocação 1q'!K19</f>
        <v>0</v>
      </c>
      <c r="L20" s="55">
        <f>'Alocação 1q'!L19</f>
        <v>0</v>
      </c>
      <c r="M20" s="56">
        <f>'Alocação 1q'!M19</f>
        <v>0</v>
      </c>
      <c r="N20" s="56">
        <f>'Alocação 1q'!N19</f>
        <v>0</v>
      </c>
      <c r="O20" s="55">
        <f>'Alocação 1q'!O19</f>
        <v>0</v>
      </c>
      <c r="P20" s="55"/>
      <c r="Q20" s="55">
        <f>'Alocação 1q'!P19</f>
        <v>0</v>
      </c>
      <c r="R20" s="56">
        <f>'Alocação 1q'!Q19</f>
        <v>0</v>
      </c>
      <c r="S20" s="56">
        <f>'Alocação 1q'!R19</f>
        <v>0</v>
      </c>
      <c r="T20" s="55">
        <f>'Alocação 1q'!S19</f>
        <v>0</v>
      </c>
      <c r="U20" s="55"/>
      <c r="V20" s="55">
        <f>'Alocação 1q'!T19</f>
        <v>0</v>
      </c>
      <c r="W20" s="56">
        <f>'Alocação 1q'!U19</f>
        <v>0</v>
      </c>
      <c r="X20" s="56">
        <f>'Alocação 1q'!V19</f>
        <v>0</v>
      </c>
      <c r="Y20" s="55">
        <f>'Alocação 1q'!W19</f>
        <v>0</v>
      </c>
      <c r="Z20" s="55"/>
      <c r="AA20" s="57">
        <f>'Alocação 1q'!Y19</f>
        <v>0</v>
      </c>
      <c r="AB20" s="55" t="str">
        <f>'Alocação 1q'!Z19</f>
        <v>Quintas</v>
      </c>
      <c r="AC20" s="56">
        <f>'Alocação 1q'!AA19</f>
        <v>0.41666666666666702</v>
      </c>
      <c r="AD20" s="56">
        <f>'Alocação 1q'!AB19</f>
        <v>0.5</v>
      </c>
      <c r="AE20" s="55" t="str">
        <f>'Alocação 1q'!AC19</f>
        <v>Semanal</v>
      </c>
      <c r="AF20" s="55"/>
      <c r="AG20" s="55"/>
      <c r="AH20" s="55" t="str">
        <f>'Alocação 1q'!Z19</f>
        <v>Quintas</v>
      </c>
      <c r="AI20" s="56">
        <f>'Alocação 1q'!AA19</f>
        <v>0.41666666666666702</v>
      </c>
      <c r="AJ20" s="56">
        <f>'Alocação 1q'!AB19</f>
        <v>0.5</v>
      </c>
      <c r="AK20" s="55" t="str">
        <f>'Alocação 1q'!AC19</f>
        <v>Semanal</v>
      </c>
      <c r="AL20" s="55"/>
      <c r="AM20" s="55"/>
      <c r="AN20" s="55" t="str">
        <f>'Alocação 1q'!AJ19</f>
        <v>Juliana Marchi</v>
      </c>
      <c r="AO20" s="60" t="str">
        <f t="shared" si="6"/>
        <v>HORAS A MENOS ALOCADAS</v>
      </c>
      <c r="AP20" s="60">
        <f t="shared" si="2"/>
        <v>0.20833333333333334</v>
      </c>
      <c r="AQ20" s="60">
        <f t="shared" si="3"/>
        <v>0</v>
      </c>
      <c r="AR20" s="60">
        <f t="shared" si="4"/>
        <v>0.16666666666666596</v>
      </c>
      <c r="AS20" s="61">
        <f t="shared" si="5"/>
        <v>0.16666666666666596</v>
      </c>
    </row>
    <row r="21" spans="1:45" ht="15.75" thickBot="1">
      <c r="A21" s="54" t="s">
        <v>367</v>
      </c>
      <c r="B21" s="55" t="str">
        <f>'Alocação 1q'!B20</f>
        <v>BCL0307-15</v>
      </c>
      <c r="C21" s="55" t="str">
        <f>'Alocação 1q'!A20</f>
        <v>Transformações Químicas</v>
      </c>
      <c r="D21" s="55">
        <f>'Alocação 1q'!C20</f>
        <v>3</v>
      </c>
      <c r="E21" s="55">
        <f>'Alocação 1q'!D20</f>
        <v>2</v>
      </c>
      <c r="F21" s="55">
        <f>'Alocação 1q'!E20</f>
        <v>6</v>
      </c>
      <c r="G21" s="55">
        <f t="shared" si="1"/>
        <v>5</v>
      </c>
      <c r="H21" s="55" t="str">
        <f>'Alocação 1q'!H20</f>
        <v>SA</v>
      </c>
      <c r="I21" s="55">
        <f>'Alocação 1q'!J20</f>
        <v>0</v>
      </c>
      <c r="J21" s="55" t="str">
        <f>'Alocação 1q'!I20</f>
        <v>Matutino</v>
      </c>
      <c r="K21" s="55">
        <f>'Alocação 1q'!K20</f>
        <v>0</v>
      </c>
      <c r="L21" s="55" t="str">
        <f>'Alocação 1q'!L20</f>
        <v>Terças</v>
      </c>
      <c r="M21" s="56">
        <f>'Alocação 1q'!M20</f>
        <v>0.33333333333333331</v>
      </c>
      <c r="N21" s="56">
        <f>'Alocação 1q'!N20</f>
        <v>0.41666666666666702</v>
      </c>
      <c r="O21" s="55" t="str">
        <f>'Alocação 1q'!O20</f>
        <v>Quinzenal II</v>
      </c>
      <c r="P21" s="55"/>
      <c r="Q21" s="55" t="str">
        <f>'Alocação 1q'!P20</f>
        <v>Quintas</v>
      </c>
      <c r="R21" s="56">
        <f>'Alocação 1q'!Q20</f>
        <v>0.41666666666666702</v>
      </c>
      <c r="S21" s="56">
        <f>'Alocação 1q'!R20</f>
        <v>0.5</v>
      </c>
      <c r="T21" s="55" t="str">
        <f>'Alocação 1q'!S20</f>
        <v>Semanal</v>
      </c>
      <c r="U21" s="55"/>
      <c r="V21" s="55">
        <f>'Alocação 1q'!T20</f>
        <v>0</v>
      </c>
      <c r="W21" s="56">
        <f>'Alocação 1q'!U20</f>
        <v>0</v>
      </c>
      <c r="X21" s="56">
        <f>'Alocação 1q'!V20</f>
        <v>0</v>
      </c>
      <c r="Y21" s="55">
        <f>'Alocação 1q'!W20</f>
        <v>0</v>
      </c>
      <c r="Z21" s="55"/>
      <c r="AA21" s="57" t="str">
        <f>'Alocação 1q'!Y20</f>
        <v>Karina Passalacqua Morelli Frin</v>
      </c>
      <c r="AB21" s="55">
        <f>'Alocação 1q'!Z20</f>
        <v>0</v>
      </c>
      <c r="AC21" s="56">
        <f>'Alocação 1q'!AA20</f>
        <v>0</v>
      </c>
      <c r="AD21" s="56">
        <f>'Alocação 1q'!AB20</f>
        <v>0</v>
      </c>
      <c r="AE21" s="55">
        <f>'Alocação 1q'!AC20</f>
        <v>0</v>
      </c>
      <c r="AF21" s="55"/>
      <c r="AG21" s="55"/>
      <c r="AH21" s="55">
        <f>'Alocação 1q'!Z20</f>
        <v>0</v>
      </c>
      <c r="AI21" s="56">
        <f>'Alocação 1q'!AA20</f>
        <v>0</v>
      </c>
      <c r="AJ21" s="56">
        <f>'Alocação 1q'!AB20</f>
        <v>0</v>
      </c>
      <c r="AK21" s="55">
        <f>'Alocação 1q'!AC20</f>
        <v>0</v>
      </c>
      <c r="AL21" s="55"/>
      <c r="AM21" s="55"/>
      <c r="AN21" s="55">
        <f>'Alocação 1q'!AJ20</f>
        <v>0</v>
      </c>
      <c r="AO21" s="60" t="str">
        <f t="shared" si="6"/>
        <v>HORAS A MENOS ALOCADAS</v>
      </c>
      <c r="AP21" s="60">
        <f t="shared" si="2"/>
        <v>0.20833333333333334</v>
      </c>
      <c r="AQ21" s="60">
        <f t="shared" si="3"/>
        <v>0.12499999999999983</v>
      </c>
      <c r="AR21" s="60">
        <f t="shared" si="4"/>
        <v>0</v>
      </c>
      <c r="AS21" s="61">
        <f t="shared" si="5"/>
        <v>0.12499999999999983</v>
      </c>
    </row>
    <row r="22" spans="1:45" ht="15.75" thickBot="1">
      <c r="A22" s="54" t="s">
        <v>367</v>
      </c>
      <c r="B22" s="55" t="str">
        <f>'Alocação 1q'!B21</f>
        <v>BCL0307-15</v>
      </c>
      <c r="C22" s="55" t="str">
        <f>'Alocação 1q'!A21</f>
        <v>Transformações Químicas</v>
      </c>
      <c r="D22" s="55">
        <f>'Alocação 1q'!C21</f>
        <v>3</v>
      </c>
      <c r="E22" s="55">
        <f>'Alocação 1q'!D21</f>
        <v>2</v>
      </c>
      <c r="F22" s="55">
        <f>'Alocação 1q'!E21</f>
        <v>6</v>
      </c>
      <c r="G22" s="55">
        <f t="shared" si="1"/>
        <v>5</v>
      </c>
      <c r="H22" s="55">
        <f>'Alocação 1q'!H21</f>
        <v>0</v>
      </c>
      <c r="I22" s="55">
        <f>'Alocação 1q'!J21</f>
        <v>0</v>
      </c>
      <c r="J22" s="55">
        <f>'Alocação 1q'!I21</f>
        <v>0</v>
      </c>
      <c r="K22" s="55">
        <f>'Alocação 1q'!K21</f>
        <v>0</v>
      </c>
      <c r="L22" s="55">
        <f>'Alocação 1q'!L21</f>
        <v>0</v>
      </c>
      <c r="M22" s="56">
        <f>'Alocação 1q'!M21</f>
        <v>0</v>
      </c>
      <c r="N22" s="56">
        <f>'Alocação 1q'!N21</f>
        <v>0</v>
      </c>
      <c r="O22" s="55">
        <f>'Alocação 1q'!O21</f>
        <v>0</v>
      </c>
      <c r="P22" s="55"/>
      <c r="Q22" s="55">
        <f>'Alocação 1q'!P21</f>
        <v>0</v>
      </c>
      <c r="R22" s="56">
        <f>'Alocação 1q'!Q21</f>
        <v>0</v>
      </c>
      <c r="S22" s="56">
        <f>'Alocação 1q'!R21</f>
        <v>0</v>
      </c>
      <c r="T22" s="55">
        <f>'Alocação 1q'!S21</f>
        <v>0</v>
      </c>
      <c r="U22" s="55"/>
      <c r="V22" s="55">
        <f>'Alocação 1q'!T21</f>
        <v>0</v>
      </c>
      <c r="W22" s="56">
        <f>'Alocação 1q'!U21</f>
        <v>0</v>
      </c>
      <c r="X22" s="56">
        <f>'Alocação 1q'!V21</f>
        <v>0</v>
      </c>
      <c r="Y22" s="55">
        <f>'Alocação 1q'!W21</f>
        <v>0</v>
      </c>
      <c r="Z22" s="55"/>
      <c r="AA22" s="57">
        <f>'Alocação 1q'!Y21</f>
        <v>0</v>
      </c>
      <c r="AB22" s="55" t="str">
        <f>'Alocação 1q'!Z21</f>
        <v>Quartas</v>
      </c>
      <c r="AC22" s="56">
        <f>'Alocação 1q'!AA21</f>
        <v>0.41666666666666702</v>
      </c>
      <c r="AD22" s="56">
        <f>'Alocação 1q'!AB21</f>
        <v>0.5</v>
      </c>
      <c r="AE22" s="55" t="str">
        <f>'Alocação 1q'!AC21</f>
        <v>Semanal</v>
      </c>
      <c r="AF22" s="55"/>
      <c r="AG22" s="55"/>
      <c r="AH22" s="55" t="str">
        <f>'Alocação 1q'!Z21</f>
        <v>Quartas</v>
      </c>
      <c r="AI22" s="56">
        <f>'Alocação 1q'!AA21</f>
        <v>0.41666666666666702</v>
      </c>
      <c r="AJ22" s="56">
        <f>'Alocação 1q'!AB21</f>
        <v>0.5</v>
      </c>
      <c r="AK22" s="55" t="str">
        <f>'Alocação 1q'!AC21</f>
        <v>Semanal</v>
      </c>
      <c r="AL22" s="55"/>
      <c r="AM22" s="55"/>
      <c r="AN22" s="55" t="str">
        <f>'Alocação 1q'!AJ21</f>
        <v>Márcia Aparecida da Silva Spinacé</v>
      </c>
      <c r="AO22" s="60" t="str">
        <f t="shared" si="6"/>
        <v>HORAS A MENOS ALOCADAS</v>
      </c>
      <c r="AP22" s="60">
        <f t="shared" si="2"/>
        <v>0.20833333333333334</v>
      </c>
      <c r="AQ22" s="60">
        <f t="shared" si="3"/>
        <v>0</v>
      </c>
      <c r="AR22" s="60">
        <f t="shared" si="4"/>
        <v>0.16666666666666596</v>
      </c>
      <c r="AS22" s="61">
        <f t="shared" si="5"/>
        <v>0.16666666666666596</v>
      </c>
    </row>
    <row r="23" spans="1:45" ht="15.75" thickBot="1">
      <c r="A23" s="54" t="s">
        <v>367</v>
      </c>
      <c r="B23" s="55" t="str">
        <f>'Alocação 1q'!B22</f>
        <v>BCL0307-15</v>
      </c>
      <c r="C23" s="55" t="str">
        <f>'Alocação 1q'!A22</f>
        <v>Transformações Químicas</v>
      </c>
      <c r="D23" s="55">
        <f>'Alocação 1q'!C22</f>
        <v>3</v>
      </c>
      <c r="E23" s="55">
        <f>'Alocação 1q'!D22</f>
        <v>2</v>
      </c>
      <c r="F23" s="55">
        <f>'Alocação 1q'!E22</f>
        <v>6</v>
      </c>
      <c r="G23" s="55">
        <f t="shared" si="1"/>
        <v>5</v>
      </c>
      <c r="H23" s="55" t="str">
        <f>'Alocação 1q'!H22</f>
        <v>SBC</v>
      </c>
      <c r="I23" s="55">
        <f>'Alocação 1q'!J22</f>
        <v>0</v>
      </c>
      <c r="J23" s="55">
        <f>'Alocação 1q'!I22</f>
        <v>0</v>
      </c>
      <c r="K23" s="55">
        <f>'Alocação 1q'!K22</f>
        <v>0</v>
      </c>
      <c r="L23" s="55">
        <f>'Alocação 1q'!L22</f>
        <v>0</v>
      </c>
      <c r="M23" s="56">
        <f>'Alocação 1q'!M22</f>
        <v>0</v>
      </c>
      <c r="N23" s="56">
        <f>'Alocação 1q'!N22</f>
        <v>0</v>
      </c>
      <c r="O23" s="55">
        <f>'Alocação 1q'!O22</f>
        <v>0</v>
      </c>
      <c r="P23" s="55"/>
      <c r="Q23" s="55">
        <f>'Alocação 1q'!P22</f>
        <v>0</v>
      </c>
      <c r="R23" s="56">
        <f>'Alocação 1q'!Q22</f>
        <v>0</v>
      </c>
      <c r="S23" s="56">
        <f>'Alocação 1q'!R22</f>
        <v>0</v>
      </c>
      <c r="T23" s="55">
        <f>'Alocação 1q'!S22</f>
        <v>0</v>
      </c>
      <c r="U23" s="55"/>
      <c r="V23" s="55">
        <f>'Alocação 1q'!T22</f>
        <v>0</v>
      </c>
      <c r="W23" s="56">
        <f>'Alocação 1q'!U22</f>
        <v>0</v>
      </c>
      <c r="X23" s="56">
        <f>'Alocação 1q'!V22</f>
        <v>0</v>
      </c>
      <c r="Y23" s="55">
        <f>'Alocação 1q'!W22</f>
        <v>0</v>
      </c>
      <c r="Z23" s="55"/>
      <c r="AA23" s="57">
        <f>'Alocação 1q'!Y22</f>
        <v>0</v>
      </c>
      <c r="AB23" s="55" t="str">
        <f>'Alocação 1q'!Z22</f>
        <v>Quartas</v>
      </c>
      <c r="AC23" s="56">
        <f>'Alocação 1q'!AA22</f>
        <v>0.33333333333333331</v>
      </c>
      <c r="AD23" s="56">
        <f>'Alocação 1q'!AB22</f>
        <v>0.41666666666666702</v>
      </c>
      <c r="AE23" s="55" t="str">
        <f>'Alocação 1q'!AC22</f>
        <v>Semanal</v>
      </c>
      <c r="AF23" s="55"/>
      <c r="AG23" s="55"/>
      <c r="AH23" s="55" t="str">
        <f>'Alocação 1q'!Z22</f>
        <v>Quartas</v>
      </c>
      <c r="AI23" s="56">
        <f>'Alocação 1q'!AA22</f>
        <v>0.33333333333333331</v>
      </c>
      <c r="AJ23" s="56">
        <f>'Alocação 1q'!AB22</f>
        <v>0.41666666666666702</v>
      </c>
      <c r="AK23" s="55" t="str">
        <f>'Alocação 1q'!AC22</f>
        <v>Semanal</v>
      </c>
      <c r="AL23" s="55"/>
      <c r="AM23" s="55"/>
      <c r="AN23" s="55" t="str">
        <f>'Alocação 1q'!AJ22</f>
        <v>Mariselma Ferreira</v>
      </c>
      <c r="AO23" s="60" t="str">
        <f t="shared" si="6"/>
        <v>HORAS A MENOS ALOCADAS</v>
      </c>
      <c r="AP23" s="60">
        <f t="shared" si="2"/>
        <v>0.20833333333333334</v>
      </c>
      <c r="AQ23" s="60">
        <f t="shared" si="3"/>
        <v>0</v>
      </c>
      <c r="AR23" s="60">
        <f t="shared" si="4"/>
        <v>0.16666666666666741</v>
      </c>
      <c r="AS23" s="61">
        <f t="shared" si="5"/>
        <v>0.16666666666666741</v>
      </c>
    </row>
    <row r="24" spans="1:45" ht="15.75" thickBot="1">
      <c r="A24" s="54" t="s">
        <v>367</v>
      </c>
      <c r="B24" s="55" t="str">
        <f>'Alocação 1q'!B23</f>
        <v>BCL0307-15</v>
      </c>
      <c r="C24" s="55" t="str">
        <f>'Alocação 1q'!A23</f>
        <v>Transformações Químicas</v>
      </c>
      <c r="D24" s="55">
        <f>'Alocação 1q'!C23</f>
        <v>3</v>
      </c>
      <c r="E24" s="55">
        <f>'Alocação 1q'!D23</f>
        <v>2</v>
      </c>
      <c r="F24" s="55">
        <f>'Alocação 1q'!E23</f>
        <v>6</v>
      </c>
      <c r="G24" s="55">
        <f t="shared" si="1"/>
        <v>5</v>
      </c>
      <c r="H24" s="55" t="str">
        <f>'Alocação 1q'!H23</f>
        <v>SBC</v>
      </c>
      <c r="I24" s="55">
        <f>'Alocação 1q'!J23</f>
        <v>0</v>
      </c>
      <c r="J24" s="55">
        <f>'Alocação 1q'!I23</f>
        <v>0</v>
      </c>
      <c r="K24" s="55">
        <f>'Alocação 1q'!K23</f>
        <v>0</v>
      </c>
      <c r="L24" s="55">
        <f>'Alocação 1q'!L23</f>
        <v>0</v>
      </c>
      <c r="M24" s="56">
        <f>'Alocação 1q'!M23</f>
        <v>0</v>
      </c>
      <c r="N24" s="56">
        <f>'Alocação 1q'!N23</f>
        <v>0</v>
      </c>
      <c r="O24" s="55">
        <f>'Alocação 1q'!O23</f>
        <v>0</v>
      </c>
      <c r="P24" s="55"/>
      <c r="Q24" s="55">
        <f>'Alocação 1q'!P23</f>
        <v>0</v>
      </c>
      <c r="R24" s="56">
        <f>'Alocação 1q'!Q23</f>
        <v>0</v>
      </c>
      <c r="S24" s="56">
        <f>'Alocação 1q'!R23</f>
        <v>0</v>
      </c>
      <c r="T24" s="55">
        <f>'Alocação 1q'!S23</f>
        <v>0</v>
      </c>
      <c r="U24" s="55"/>
      <c r="V24" s="55">
        <f>'Alocação 1q'!T23</f>
        <v>0</v>
      </c>
      <c r="W24" s="56">
        <f>'Alocação 1q'!U23</f>
        <v>0</v>
      </c>
      <c r="X24" s="56">
        <f>'Alocação 1q'!V23</f>
        <v>0</v>
      </c>
      <c r="Y24" s="55">
        <f>'Alocação 1q'!W23</f>
        <v>0</v>
      </c>
      <c r="Z24" s="55"/>
      <c r="AA24" s="57">
        <f>'Alocação 1q'!Y23</f>
        <v>0</v>
      </c>
      <c r="AB24" s="55" t="str">
        <f>'Alocação 1q'!Z23</f>
        <v>Quartas</v>
      </c>
      <c r="AC24" s="56">
        <f>'Alocação 1q'!AA23</f>
        <v>0.79166666666666696</v>
      </c>
      <c r="AD24" s="56">
        <f>'Alocação 1q'!AB23</f>
        <v>0.875000000000001</v>
      </c>
      <c r="AE24" s="55" t="str">
        <f>'Alocação 1q'!AC23</f>
        <v>Semanal</v>
      </c>
      <c r="AF24" s="55"/>
      <c r="AG24" s="55"/>
      <c r="AH24" s="55" t="str">
        <f>'Alocação 1q'!Z23</f>
        <v>Quartas</v>
      </c>
      <c r="AI24" s="56">
        <f>'Alocação 1q'!AA23</f>
        <v>0.79166666666666696</v>
      </c>
      <c r="AJ24" s="56">
        <f>'Alocação 1q'!AB23</f>
        <v>0.875000000000001</v>
      </c>
      <c r="AK24" s="55" t="str">
        <f>'Alocação 1q'!AC23</f>
        <v>Semanal</v>
      </c>
      <c r="AL24" s="55"/>
      <c r="AM24" s="55"/>
      <c r="AN24" s="55" t="str">
        <f>'Alocação 1q'!AJ23</f>
        <v>Mariselma Ferreira</v>
      </c>
      <c r="AO24" s="60" t="str">
        <f t="shared" si="6"/>
        <v>HORAS A MENOS ALOCADAS</v>
      </c>
      <c r="AP24" s="60">
        <f t="shared" si="2"/>
        <v>0.20833333333333334</v>
      </c>
      <c r="AQ24" s="60">
        <f t="shared" si="3"/>
        <v>0</v>
      </c>
      <c r="AR24" s="60">
        <f t="shared" si="4"/>
        <v>0.16666666666666807</v>
      </c>
      <c r="AS24" s="61">
        <f t="shared" si="5"/>
        <v>0.16666666666666807</v>
      </c>
    </row>
    <row r="25" spans="1:45" ht="15.75" thickBot="1">
      <c r="A25" s="54" t="s">
        <v>367</v>
      </c>
      <c r="B25" s="55" t="str">
        <f>'Alocação 1q'!B24</f>
        <v>BCL0307-15</v>
      </c>
      <c r="C25" s="55" t="str">
        <f>'Alocação 1q'!A24</f>
        <v>Transformações Químicas</v>
      </c>
      <c r="D25" s="55">
        <f>'Alocação 1q'!C24</f>
        <v>3</v>
      </c>
      <c r="E25" s="55">
        <f>'Alocação 1q'!D24</f>
        <v>2</v>
      </c>
      <c r="F25" s="55">
        <f>'Alocação 1q'!E24</f>
        <v>6</v>
      </c>
      <c r="G25" s="55">
        <f t="shared" si="1"/>
        <v>5</v>
      </c>
      <c r="H25" s="55" t="str">
        <f>'Alocação 1q'!H24</f>
        <v>SA</v>
      </c>
      <c r="I25" s="55">
        <f>'Alocação 1q'!J24</f>
        <v>0</v>
      </c>
      <c r="J25" s="55">
        <f>'Alocação 1q'!I24</f>
        <v>0</v>
      </c>
      <c r="K25" s="55">
        <f>'Alocação 1q'!K24</f>
        <v>0</v>
      </c>
      <c r="L25" s="55">
        <f>'Alocação 1q'!L24</f>
        <v>0</v>
      </c>
      <c r="M25" s="56">
        <f>'Alocação 1q'!M24</f>
        <v>0</v>
      </c>
      <c r="N25" s="56">
        <f>'Alocação 1q'!N24</f>
        <v>0</v>
      </c>
      <c r="O25" s="55">
        <f>'Alocação 1q'!O24</f>
        <v>0</v>
      </c>
      <c r="P25" s="55"/>
      <c r="Q25" s="55">
        <f>'Alocação 1q'!P24</f>
        <v>0</v>
      </c>
      <c r="R25" s="56">
        <f>'Alocação 1q'!Q24</f>
        <v>0</v>
      </c>
      <c r="S25" s="56">
        <f>'Alocação 1q'!R24</f>
        <v>0</v>
      </c>
      <c r="T25" s="55">
        <f>'Alocação 1q'!S24</f>
        <v>0</v>
      </c>
      <c r="U25" s="55"/>
      <c r="V25" s="55">
        <f>'Alocação 1q'!T24</f>
        <v>0</v>
      </c>
      <c r="W25" s="56">
        <f>'Alocação 1q'!U24</f>
        <v>0</v>
      </c>
      <c r="X25" s="56">
        <f>'Alocação 1q'!V24</f>
        <v>0</v>
      </c>
      <c r="Y25" s="55">
        <f>'Alocação 1q'!W24</f>
        <v>0</v>
      </c>
      <c r="Z25" s="55"/>
      <c r="AA25" s="57">
        <f>'Alocação 1q'!Y24</f>
        <v>0</v>
      </c>
      <c r="AB25" s="55" t="str">
        <f>'Alocação 1q'!Z24</f>
        <v>Quartas</v>
      </c>
      <c r="AC25" s="56">
        <f>'Alocação 1q'!AA24</f>
        <v>0.33333333333333331</v>
      </c>
      <c r="AD25" s="56">
        <f>'Alocação 1q'!AB24</f>
        <v>0.41666666666666702</v>
      </c>
      <c r="AE25" s="55" t="str">
        <f>'Alocação 1q'!AC24</f>
        <v>Semanal</v>
      </c>
      <c r="AF25" s="55"/>
      <c r="AG25" s="55"/>
      <c r="AH25" s="55" t="str">
        <f>'Alocação 1q'!Z24</f>
        <v>Quartas</v>
      </c>
      <c r="AI25" s="56">
        <f>'Alocação 1q'!AA24</f>
        <v>0.33333333333333331</v>
      </c>
      <c r="AJ25" s="56">
        <f>'Alocação 1q'!AB24</f>
        <v>0.41666666666666702</v>
      </c>
      <c r="AK25" s="55" t="str">
        <f>'Alocação 1q'!AC24</f>
        <v>Semanal</v>
      </c>
      <c r="AL25" s="55"/>
      <c r="AM25" s="55"/>
      <c r="AN25" s="55" t="str">
        <f>'Alocação 1q'!AJ24</f>
        <v>Mauro Coelho dos Santos</v>
      </c>
      <c r="AO25" s="60" t="str">
        <f t="shared" si="6"/>
        <v>HORAS A MENOS ALOCADAS</v>
      </c>
      <c r="AP25" s="60">
        <f t="shared" si="2"/>
        <v>0.20833333333333334</v>
      </c>
      <c r="AQ25" s="60">
        <f t="shared" si="3"/>
        <v>0</v>
      </c>
      <c r="AR25" s="60">
        <f t="shared" si="4"/>
        <v>0.16666666666666741</v>
      </c>
      <c r="AS25" s="61">
        <f t="shared" si="5"/>
        <v>0.16666666666666741</v>
      </c>
    </row>
    <row r="26" spans="1:45" ht="15.75" thickBot="1">
      <c r="A26" s="54" t="s">
        <v>367</v>
      </c>
      <c r="B26" s="55" t="str">
        <f>'Alocação 1q'!B25</f>
        <v>BCL0307-15</v>
      </c>
      <c r="C26" s="55" t="str">
        <f>'Alocação 1q'!A25</f>
        <v>Transformações Químicas</v>
      </c>
      <c r="D26" s="55">
        <f>'Alocação 1q'!C25</f>
        <v>3</v>
      </c>
      <c r="E26" s="55">
        <f>'Alocação 1q'!D25</f>
        <v>2</v>
      </c>
      <c r="F26" s="55">
        <f>'Alocação 1q'!E25</f>
        <v>6</v>
      </c>
      <c r="G26" s="55">
        <f t="shared" si="1"/>
        <v>5</v>
      </c>
      <c r="H26" s="55" t="str">
        <f>'Alocação 1q'!H25</f>
        <v>SA</v>
      </c>
      <c r="I26" s="55">
        <f>'Alocação 1q'!J25</f>
        <v>0</v>
      </c>
      <c r="J26" s="55">
        <f>'Alocação 1q'!I25</f>
        <v>0</v>
      </c>
      <c r="K26" s="55">
        <f>'Alocação 1q'!K25</f>
        <v>0</v>
      </c>
      <c r="L26" s="55">
        <f>'Alocação 1q'!L25</f>
        <v>0</v>
      </c>
      <c r="M26" s="56">
        <f>'Alocação 1q'!M25</f>
        <v>0</v>
      </c>
      <c r="N26" s="56">
        <f>'Alocação 1q'!N25</f>
        <v>0</v>
      </c>
      <c r="O26" s="55">
        <f>'Alocação 1q'!O25</f>
        <v>0</v>
      </c>
      <c r="P26" s="55"/>
      <c r="Q26" s="55">
        <f>'Alocação 1q'!P25</f>
        <v>0</v>
      </c>
      <c r="R26" s="56">
        <f>'Alocação 1q'!Q25</f>
        <v>0</v>
      </c>
      <c r="S26" s="56">
        <f>'Alocação 1q'!R25</f>
        <v>0</v>
      </c>
      <c r="T26" s="55">
        <f>'Alocação 1q'!S25</f>
        <v>0</v>
      </c>
      <c r="U26" s="55"/>
      <c r="V26" s="55">
        <f>'Alocação 1q'!T25</f>
        <v>0</v>
      </c>
      <c r="W26" s="56">
        <f>'Alocação 1q'!U25</f>
        <v>0</v>
      </c>
      <c r="X26" s="56">
        <f>'Alocação 1q'!V25</f>
        <v>0</v>
      </c>
      <c r="Y26" s="55">
        <f>'Alocação 1q'!W25</f>
        <v>0</v>
      </c>
      <c r="Z26" s="55"/>
      <c r="AA26" s="57">
        <f>'Alocação 1q'!Y25</f>
        <v>0</v>
      </c>
      <c r="AB26" s="55" t="str">
        <f>'Alocação 1q'!Z25</f>
        <v>Quartas</v>
      </c>
      <c r="AC26" s="56">
        <f>'Alocação 1q'!AA25</f>
        <v>0.33333333333333331</v>
      </c>
      <c r="AD26" s="56">
        <f>'Alocação 1q'!AB25</f>
        <v>0.41666666666666702</v>
      </c>
      <c r="AE26" s="55" t="str">
        <f>'Alocação 1q'!AC25</f>
        <v>Semanal</v>
      </c>
      <c r="AF26" s="55"/>
      <c r="AG26" s="55"/>
      <c r="AH26" s="55" t="str">
        <f>'Alocação 1q'!Z25</f>
        <v>Quartas</v>
      </c>
      <c r="AI26" s="56">
        <f>'Alocação 1q'!AA25</f>
        <v>0.33333333333333331</v>
      </c>
      <c r="AJ26" s="56">
        <f>'Alocação 1q'!AB25</f>
        <v>0.41666666666666702</v>
      </c>
      <c r="AK26" s="55" t="str">
        <f>'Alocação 1q'!AC25</f>
        <v>Semanal</v>
      </c>
      <c r="AL26" s="55"/>
      <c r="AM26" s="55"/>
      <c r="AN26" s="55" t="str">
        <f>'Alocação 1q'!AJ25</f>
        <v>Vani Xavier de Oliveira Junior</v>
      </c>
      <c r="AO26" s="60" t="str">
        <f t="shared" si="6"/>
        <v>HORAS A MENOS ALOCADAS</v>
      </c>
      <c r="AP26" s="60">
        <f t="shared" si="2"/>
        <v>0.20833333333333334</v>
      </c>
      <c r="AQ26" s="60">
        <f t="shared" si="3"/>
        <v>0</v>
      </c>
      <c r="AR26" s="60">
        <f t="shared" si="4"/>
        <v>0.16666666666666741</v>
      </c>
      <c r="AS26" s="61">
        <f t="shared" si="5"/>
        <v>0.16666666666666741</v>
      </c>
    </row>
    <row r="27" spans="1:45" ht="15.75" thickBot="1">
      <c r="A27" s="54" t="s">
        <v>367</v>
      </c>
      <c r="B27" s="55" t="str">
        <f>'Alocação 1q'!B26</f>
        <v>BCL0307-15</v>
      </c>
      <c r="C27" s="55" t="str">
        <f>'Alocação 1q'!A26</f>
        <v>Transformações Químicas</v>
      </c>
      <c r="D27" s="55">
        <f>'Alocação 1q'!C26</f>
        <v>3</v>
      </c>
      <c r="E27" s="55">
        <f>'Alocação 1q'!D26</f>
        <v>2</v>
      </c>
      <c r="F27" s="55">
        <f>'Alocação 1q'!E26</f>
        <v>6</v>
      </c>
      <c r="G27" s="55">
        <f t="shared" si="1"/>
        <v>5</v>
      </c>
      <c r="H27" s="55" t="str">
        <f>'Alocação 1q'!H26</f>
        <v>SBC</v>
      </c>
      <c r="I27" s="55">
        <f>'Alocação 1q'!J26</f>
        <v>0</v>
      </c>
      <c r="J27" s="55" t="str">
        <f>'Alocação 1q'!I26</f>
        <v>Matutino</v>
      </c>
      <c r="K27" s="55">
        <f>'Alocação 1q'!K26</f>
        <v>0</v>
      </c>
      <c r="L27" s="55" t="str">
        <f>'Alocação 1q'!L26</f>
        <v>Terças</v>
      </c>
      <c r="M27" s="56">
        <f>'Alocação 1q'!M26</f>
        <v>0.33333333333333331</v>
      </c>
      <c r="N27" s="56">
        <f>'Alocação 1q'!N26</f>
        <v>0.41666666666666702</v>
      </c>
      <c r="O27" s="55" t="str">
        <f>'Alocação 1q'!O26</f>
        <v>Quinzenal II</v>
      </c>
      <c r="P27" s="55"/>
      <c r="Q27" s="55" t="str">
        <f>'Alocação 1q'!P26</f>
        <v>Quintas</v>
      </c>
      <c r="R27" s="56">
        <f>'Alocação 1q'!Q26</f>
        <v>0.41666666666666702</v>
      </c>
      <c r="S27" s="56">
        <f>'Alocação 1q'!R26</f>
        <v>0.5</v>
      </c>
      <c r="T27" s="55" t="str">
        <f>'Alocação 1q'!S26</f>
        <v>Semanal</v>
      </c>
      <c r="U27" s="55"/>
      <c r="V27" s="55">
        <f>'Alocação 1q'!T26</f>
        <v>0</v>
      </c>
      <c r="W27" s="56">
        <f>'Alocação 1q'!U26</f>
        <v>0</v>
      </c>
      <c r="X27" s="56">
        <f>'Alocação 1q'!V26</f>
        <v>0</v>
      </c>
      <c r="Y27" s="55">
        <f>'Alocação 1q'!W26</f>
        <v>0</v>
      </c>
      <c r="Z27" s="55"/>
      <c r="AA27" s="57" t="str">
        <f>'Alocação 1q'!Y26</f>
        <v xml:space="preserve">Wendel Andrade Alves  </v>
      </c>
      <c r="AB27" s="55">
        <f>'Alocação 1q'!Z26</f>
        <v>0</v>
      </c>
      <c r="AC27" s="56">
        <f>'Alocação 1q'!AA26</f>
        <v>0</v>
      </c>
      <c r="AD27" s="56">
        <f>'Alocação 1q'!AB26</f>
        <v>0</v>
      </c>
      <c r="AE27" s="55">
        <f>'Alocação 1q'!AC26</f>
        <v>0</v>
      </c>
      <c r="AF27" s="55"/>
      <c r="AG27" s="55"/>
      <c r="AH27" s="55">
        <f>'Alocação 1q'!Z26</f>
        <v>0</v>
      </c>
      <c r="AI27" s="56">
        <f>'Alocação 1q'!AA26</f>
        <v>0</v>
      </c>
      <c r="AJ27" s="56">
        <f>'Alocação 1q'!AB26</f>
        <v>0</v>
      </c>
      <c r="AK27" s="55">
        <f>'Alocação 1q'!AC26</f>
        <v>0</v>
      </c>
      <c r="AL27" s="55"/>
      <c r="AM27" s="55"/>
      <c r="AN27" s="55">
        <f>'Alocação 1q'!AJ26</f>
        <v>0</v>
      </c>
      <c r="AO27" s="60" t="str">
        <f t="shared" si="6"/>
        <v>HORAS A MENOS ALOCADAS</v>
      </c>
      <c r="AP27" s="60">
        <f t="shared" si="2"/>
        <v>0.20833333333333334</v>
      </c>
      <c r="AQ27" s="60">
        <f t="shared" si="3"/>
        <v>0.12499999999999983</v>
      </c>
      <c r="AR27" s="60">
        <f t="shared" si="4"/>
        <v>0</v>
      </c>
      <c r="AS27" s="61">
        <f t="shared" si="5"/>
        <v>0.12499999999999983</v>
      </c>
    </row>
    <row r="28" spans="1:45" ht="15.75" thickBot="1">
      <c r="A28" s="54" t="s">
        <v>367</v>
      </c>
      <c r="B28" s="55" t="str">
        <f>'Alocação 1q'!B27</f>
        <v>BCL0307-15</v>
      </c>
      <c r="C28" s="55" t="str">
        <f>'Alocação 1q'!A27</f>
        <v>Transformações Químicas</v>
      </c>
      <c r="D28" s="55">
        <f>'Alocação 1q'!C27</f>
        <v>3</v>
      </c>
      <c r="E28" s="55">
        <f>'Alocação 1q'!D27</f>
        <v>2</v>
      </c>
      <c r="F28" s="55">
        <f>'Alocação 1q'!E27</f>
        <v>6</v>
      </c>
      <c r="G28" s="55">
        <f t="shared" si="1"/>
        <v>5</v>
      </c>
      <c r="H28" s="55">
        <f>'Alocação 1q'!H27</f>
        <v>0</v>
      </c>
      <c r="I28" s="55">
        <f>'Alocação 1q'!J27</f>
        <v>0</v>
      </c>
      <c r="J28" s="55">
        <f>'Alocação 1q'!I27</f>
        <v>0</v>
      </c>
      <c r="K28" s="55">
        <f>'Alocação 1q'!K27</f>
        <v>0</v>
      </c>
      <c r="L28" s="55">
        <f>'Alocação 1q'!L27</f>
        <v>0</v>
      </c>
      <c r="M28" s="56">
        <f>'Alocação 1q'!M27</f>
        <v>0</v>
      </c>
      <c r="N28" s="56">
        <f>'Alocação 1q'!N27</f>
        <v>0</v>
      </c>
      <c r="O28" s="55">
        <f>'Alocação 1q'!O27</f>
        <v>0</v>
      </c>
      <c r="P28" s="55"/>
      <c r="Q28" s="55">
        <f>'Alocação 1q'!P27</f>
        <v>0</v>
      </c>
      <c r="R28" s="56">
        <f>'Alocação 1q'!Q27</f>
        <v>0</v>
      </c>
      <c r="S28" s="56">
        <f>'Alocação 1q'!R27</f>
        <v>0</v>
      </c>
      <c r="T28" s="55">
        <f>'Alocação 1q'!S27</f>
        <v>0</v>
      </c>
      <c r="U28" s="55"/>
      <c r="V28" s="55">
        <f>'Alocação 1q'!T27</f>
        <v>0</v>
      </c>
      <c r="W28" s="56">
        <f>'Alocação 1q'!U27</f>
        <v>0</v>
      </c>
      <c r="X28" s="56">
        <f>'Alocação 1q'!V27</f>
        <v>0</v>
      </c>
      <c r="Y28" s="55">
        <f>'Alocação 1q'!W27</f>
        <v>0</v>
      </c>
      <c r="Z28" s="55"/>
      <c r="AA28" s="57">
        <f>'Alocação 1q'!Y27</f>
        <v>0</v>
      </c>
      <c r="AB28" s="55" t="str">
        <f>'Alocação 1q'!Z27</f>
        <v>Quartas</v>
      </c>
      <c r="AC28" s="56">
        <f>'Alocação 1q'!AA27</f>
        <v>0.79166666666666696</v>
      </c>
      <c r="AD28" s="56">
        <f>'Alocação 1q'!AB27</f>
        <v>0.875000000000001</v>
      </c>
      <c r="AE28" s="55" t="str">
        <f>'Alocação 1q'!AC27</f>
        <v>Semanal</v>
      </c>
      <c r="AF28" s="55"/>
      <c r="AG28" s="55"/>
      <c r="AH28" s="55" t="str">
        <f>'Alocação 1q'!Z27</f>
        <v>Quartas</v>
      </c>
      <c r="AI28" s="56">
        <f>'Alocação 1q'!AA27</f>
        <v>0.79166666666666696</v>
      </c>
      <c r="AJ28" s="56">
        <f>'Alocação 1q'!AB27</f>
        <v>0.875000000000001</v>
      </c>
      <c r="AK28" s="55" t="str">
        <f>'Alocação 1q'!AC27</f>
        <v>Semanal</v>
      </c>
      <c r="AL28" s="55"/>
      <c r="AM28" s="55"/>
      <c r="AN28" s="55" t="str">
        <f>'Alocação 1q'!AJ27</f>
        <v>Bruno Guzzo Silva</v>
      </c>
      <c r="AO28" s="60" t="str">
        <f t="shared" si="6"/>
        <v>HORAS A MENOS ALOCADAS</v>
      </c>
      <c r="AP28" s="60">
        <f t="shared" si="2"/>
        <v>0.20833333333333334</v>
      </c>
      <c r="AQ28" s="60">
        <f t="shared" si="3"/>
        <v>0</v>
      </c>
      <c r="AR28" s="60">
        <f t="shared" si="4"/>
        <v>0.16666666666666807</v>
      </c>
      <c r="AS28" s="61">
        <f t="shared" si="5"/>
        <v>0.16666666666666807</v>
      </c>
    </row>
    <row r="29" spans="1:45" ht="15.75" thickBot="1">
      <c r="A29" s="54" t="s">
        <v>367</v>
      </c>
      <c r="B29" s="55" t="str">
        <f>'Alocação 1q'!B28</f>
        <v>BCL0307-15</v>
      </c>
      <c r="C29" s="55" t="str">
        <f>'Alocação 1q'!A28</f>
        <v>Transformações Químicas</v>
      </c>
      <c r="D29" s="55">
        <f>'Alocação 1q'!C28</f>
        <v>3</v>
      </c>
      <c r="E29" s="55">
        <f>'Alocação 1q'!D28</f>
        <v>2</v>
      </c>
      <c r="F29" s="55">
        <f>'Alocação 1q'!E28</f>
        <v>6</v>
      </c>
      <c r="G29" s="55">
        <f t="shared" si="1"/>
        <v>5</v>
      </c>
      <c r="H29" s="55">
        <f>'Alocação 1q'!H28</f>
        <v>0</v>
      </c>
      <c r="I29" s="55">
        <f>'Alocação 1q'!J28</f>
        <v>0</v>
      </c>
      <c r="J29" s="55">
        <f>'Alocação 1q'!I28</f>
        <v>0</v>
      </c>
      <c r="K29" s="55">
        <f>'Alocação 1q'!K28</f>
        <v>0</v>
      </c>
      <c r="L29" s="55">
        <f>'Alocação 1q'!L28</f>
        <v>0</v>
      </c>
      <c r="M29" s="56">
        <f>'Alocação 1q'!M28</f>
        <v>0</v>
      </c>
      <c r="N29" s="56">
        <f>'Alocação 1q'!N28</f>
        <v>0</v>
      </c>
      <c r="O29" s="55">
        <f>'Alocação 1q'!O28</f>
        <v>0</v>
      </c>
      <c r="P29" s="55"/>
      <c r="Q29" s="55">
        <f>'Alocação 1q'!P28</f>
        <v>0</v>
      </c>
      <c r="R29" s="56">
        <f>'Alocação 1q'!Q28</f>
        <v>0</v>
      </c>
      <c r="S29" s="56">
        <f>'Alocação 1q'!R28</f>
        <v>0</v>
      </c>
      <c r="T29" s="55">
        <f>'Alocação 1q'!S28</f>
        <v>0</v>
      </c>
      <c r="U29" s="55"/>
      <c r="V29" s="55">
        <f>'Alocação 1q'!T28</f>
        <v>0</v>
      </c>
      <c r="W29" s="56">
        <f>'Alocação 1q'!U28</f>
        <v>0</v>
      </c>
      <c r="X29" s="56">
        <f>'Alocação 1q'!V28</f>
        <v>0</v>
      </c>
      <c r="Y29" s="55">
        <f>'Alocação 1q'!W28</f>
        <v>0</v>
      </c>
      <c r="Z29" s="55"/>
      <c r="AA29" s="57">
        <f>'Alocação 1q'!Y28</f>
        <v>0</v>
      </c>
      <c r="AB29" s="55" t="str">
        <f>'Alocação 1q'!Z28</f>
        <v>Quintas</v>
      </c>
      <c r="AC29" s="56">
        <f>'Alocação 1q'!AA28</f>
        <v>0.875000000000001</v>
      </c>
      <c r="AD29" s="56">
        <f>'Alocação 1q'!AB28</f>
        <v>0.95833333333333404</v>
      </c>
      <c r="AE29" s="55" t="str">
        <f>'Alocação 1q'!AC28</f>
        <v>Semanal</v>
      </c>
      <c r="AF29" s="55"/>
      <c r="AG29" s="55"/>
      <c r="AH29" s="55" t="str">
        <f>'Alocação 1q'!Z28</f>
        <v>Quintas</v>
      </c>
      <c r="AI29" s="56">
        <f>'Alocação 1q'!AA28</f>
        <v>0.875000000000001</v>
      </c>
      <c r="AJ29" s="56">
        <f>'Alocação 1q'!AB28</f>
        <v>0.95833333333333404</v>
      </c>
      <c r="AK29" s="55" t="str">
        <f>'Alocação 1q'!AC28</f>
        <v>Semanal</v>
      </c>
      <c r="AL29" s="55"/>
      <c r="AM29" s="55"/>
      <c r="AN29" s="55" t="str">
        <f>'Alocação 1q'!AJ28</f>
        <v>Déboa Alvim</v>
      </c>
      <c r="AO29" s="60" t="str">
        <f t="shared" si="6"/>
        <v>HORAS A MENOS ALOCADAS</v>
      </c>
      <c r="AP29" s="60">
        <f t="shared" si="2"/>
        <v>0.20833333333333334</v>
      </c>
      <c r="AQ29" s="60">
        <f t="shared" si="3"/>
        <v>0</v>
      </c>
      <c r="AR29" s="60">
        <f t="shared" si="4"/>
        <v>0.16666666666666607</v>
      </c>
      <c r="AS29" s="61">
        <f t="shared" si="5"/>
        <v>0.16666666666666607</v>
      </c>
    </row>
    <row r="30" spans="1:45" ht="15.75" thickBot="1">
      <c r="A30" s="54" t="s">
        <v>367</v>
      </c>
      <c r="B30" s="55" t="str">
        <f>'Alocação 1q'!B29</f>
        <v>BCL0307-15</v>
      </c>
      <c r="C30" s="55" t="str">
        <f>'Alocação 1q'!A29</f>
        <v>Transformações Químicas</v>
      </c>
      <c r="D30" s="55">
        <f>'Alocação 1q'!C29</f>
        <v>3</v>
      </c>
      <c r="E30" s="55">
        <f>'Alocação 1q'!D29</f>
        <v>2</v>
      </c>
      <c r="F30" s="55">
        <f>'Alocação 1q'!E29</f>
        <v>6</v>
      </c>
      <c r="G30" s="55">
        <f t="shared" si="1"/>
        <v>5</v>
      </c>
      <c r="H30" s="55" t="str">
        <f>'Alocação 1q'!H29</f>
        <v>SA</v>
      </c>
      <c r="I30" s="55">
        <f>'Alocação 1q'!J29</f>
        <v>0</v>
      </c>
      <c r="J30" s="55">
        <f>'Alocação 1q'!I29</f>
        <v>0</v>
      </c>
      <c r="K30" s="55">
        <f>'Alocação 1q'!K29</f>
        <v>0</v>
      </c>
      <c r="L30" s="55">
        <f>'Alocação 1q'!L29</f>
        <v>0</v>
      </c>
      <c r="M30" s="56">
        <f>'Alocação 1q'!M29</f>
        <v>0</v>
      </c>
      <c r="N30" s="56">
        <f>'Alocação 1q'!N29</f>
        <v>0</v>
      </c>
      <c r="O30" s="55">
        <f>'Alocação 1q'!O29</f>
        <v>0</v>
      </c>
      <c r="P30" s="55"/>
      <c r="Q30" s="55">
        <f>'Alocação 1q'!P29</f>
        <v>0</v>
      </c>
      <c r="R30" s="56">
        <f>'Alocação 1q'!Q29</f>
        <v>0</v>
      </c>
      <c r="S30" s="56">
        <f>'Alocação 1q'!R29</f>
        <v>0</v>
      </c>
      <c r="T30" s="55">
        <f>'Alocação 1q'!S29</f>
        <v>0</v>
      </c>
      <c r="U30" s="55"/>
      <c r="V30" s="55">
        <f>'Alocação 1q'!T29</f>
        <v>0</v>
      </c>
      <c r="W30" s="56">
        <f>'Alocação 1q'!U29</f>
        <v>0</v>
      </c>
      <c r="X30" s="56">
        <f>'Alocação 1q'!V29</f>
        <v>0</v>
      </c>
      <c r="Y30" s="55">
        <f>'Alocação 1q'!W29</f>
        <v>0</v>
      </c>
      <c r="Z30" s="55"/>
      <c r="AA30" s="57">
        <f>'Alocação 1q'!Y29</f>
        <v>0</v>
      </c>
      <c r="AB30" s="55" t="str">
        <f>'Alocação 1q'!Z29</f>
        <v>Quintas</v>
      </c>
      <c r="AC30" s="56">
        <f>'Alocação 1q'!AA29</f>
        <v>0.875000000000001</v>
      </c>
      <c r="AD30" s="56">
        <f>'Alocação 1q'!AB29</f>
        <v>0.95833333333333404</v>
      </c>
      <c r="AE30" s="55" t="str">
        <f>'Alocação 1q'!AC29</f>
        <v>Semanal</v>
      </c>
      <c r="AF30" s="55"/>
      <c r="AG30" s="55"/>
      <c r="AH30" s="55" t="str">
        <f>'Alocação 1q'!Z29</f>
        <v>Quintas</v>
      </c>
      <c r="AI30" s="56">
        <f>'Alocação 1q'!AA29</f>
        <v>0.875000000000001</v>
      </c>
      <c r="AJ30" s="56">
        <f>'Alocação 1q'!AB29</f>
        <v>0.95833333333333404</v>
      </c>
      <c r="AK30" s="55" t="str">
        <f>'Alocação 1q'!AC29</f>
        <v>Semanal</v>
      </c>
      <c r="AL30" s="55"/>
      <c r="AM30" s="55"/>
      <c r="AN30" s="55" t="str">
        <f>'Alocação 1q'!AJ29</f>
        <v>Fernanda de Lourdes Souza</v>
      </c>
      <c r="AO30" s="60" t="str">
        <f t="shared" si="6"/>
        <v>HORAS A MENOS ALOCADAS</v>
      </c>
      <c r="AP30" s="60">
        <f t="shared" si="2"/>
        <v>0.20833333333333334</v>
      </c>
      <c r="AQ30" s="60">
        <f t="shared" si="3"/>
        <v>0</v>
      </c>
      <c r="AR30" s="60">
        <f t="shared" si="4"/>
        <v>0.16666666666666607</v>
      </c>
      <c r="AS30" s="61">
        <f t="shared" si="5"/>
        <v>0.16666666666666607</v>
      </c>
    </row>
    <row r="31" spans="1:45" ht="15.75" thickBot="1">
      <c r="A31" s="54" t="s">
        <v>367</v>
      </c>
      <c r="B31" s="55" t="str">
        <f>'Alocação 1q'!B30</f>
        <v>BCL0307-15</v>
      </c>
      <c r="C31" s="55" t="str">
        <f>'Alocação 1q'!A30</f>
        <v>Transformações Químicas</v>
      </c>
      <c r="D31" s="55">
        <f>'Alocação 1q'!C30</f>
        <v>3</v>
      </c>
      <c r="E31" s="55">
        <f>'Alocação 1q'!D30</f>
        <v>2</v>
      </c>
      <c r="F31" s="55">
        <f>'Alocação 1q'!E30</f>
        <v>6</v>
      </c>
      <c r="G31" s="55">
        <f t="shared" si="1"/>
        <v>5</v>
      </c>
      <c r="H31" s="55" t="str">
        <f>'Alocação 1q'!H30</f>
        <v>SBC</v>
      </c>
      <c r="I31" s="55">
        <f>'Alocação 1q'!J30</f>
        <v>0</v>
      </c>
      <c r="J31" s="55">
        <f>'Alocação 1q'!I30</f>
        <v>0</v>
      </c>
      <c r="K31" s="55">
        <f>'Alocação 1q'!K30</f>
        <v>0</v>
      </c>
      <c r="L31" s="55">
        <f>'Alocação 1q'!L30</f>
        <v>0</v>
      </c>
      <c r="M31" s="56">
        <f>'Alocação 1q'!M30</f>
        <v>0</v>
      </c>
      <c r="N31" s="56">
        <f>'Alocação 1q'!N30</f>
        <v>0</v>
      </c>
      <c r="O31" s="55">
        <f>'Alocação 1q'!O30</f>
        <v>0</v>
      </c>
      <c r="P31" s="55"/>
      <c r="Q31" s="55">
        <f>'Alocação 1q'!P30</f>
        <v>0</v>
      </c>
      <c r="R31" s="56">
        <f>'Alocação 1q'!Q30</f>
        <v>0</v>
      </c>
      <c r="S31" s="56">
        <f>'Alocação 1q'!R30</f>
        <v>0</v>
      </c>
      <c r="T31" s="55">
        <f>'Alocação 1q'!S30</f>
        <v>0</v>
      </c>
      <c r="U31" s="55"/>
      <c r="V31" s="55">
        <f>'Alocação 1q'!T30</f>
        <v>0</v>
      </c>
      <c r="W31" s="56">
        <f>'Alocação 1q'!U30</f>
        <v>0</v>
      </c>
      <c r="X31" s="56">
        <f>'Alocação 1q'!V30</f>
        <v>0</v>
      </c>
      <c r="Y31" s="55">
        <f>'Alocação 1q'!W30</f>
        <v>0</v>
      </c>
      <c r="Z31" s="55"/>
      <c r="AA31" s="57">
        <f>'Alocação 1q'!Y30</f>
        <v>0</v>
      </c>
      <c r="AB31" s="55" t="str">
        <f>'Alocação 1q'!Z30</f>
        <v>Quartas</v>
      </c>
      <c r="AC31" s="56">
        <f>'Alocação 1q'!AA30</f>
        <v>0.79166666666666696</v>
      </c>
      <c r="AD31" s="56">
        <f>'Alocação 1q'!AB30</f>
        <v>0.875000000000001</v>
      </c>
      <c r="AE31" s="55" t="str">
        <f>'Alocação 1q'!AC30</f>
        <v>Semanal</v>
      </c>
      <c r="AF31" s="55"/>
      <c r="AG31" s="55"/>
      <c r="AH31" s="55" t="str">
        <f>'Alocação 1q'!Z30</f>
        <v>Quartas</v>
      </c>
      <c r="AI31" s="56">
        <f>'Alocação 1q'!AA30</f>
        <v>0.79166666666666696</v>
      </c>
      <c r="AJ31" s="56">
        <f>'Alocação 1q'!AB30</f>
        <v>0.875000000000001</v>
      </c>
      <c r="AK31" s="55" t="str">
        <f>'Alocação 1q'!AC30</f>
        <v>Semanal</v>
      </c>
      <c r="AL31" s="55"/>
      <c r="AM31" s="55"/>
      <c r="AN31" s="55" t="str">
        <f>'Alocação 1q'!AJ30</f>
        <v>Márcio Luiz dos Santos</v>
      </c>
      <c r="AO31" s="60" t="str">
        <f t="shared" si="6"/>
        <v>HORAS A MENOS ALOCADAS</v>
      </c>
      <c r="AP31" s="60">
        <f t="shared" si="2"/>
        <v>0.20833333333333334</v>
      </c>
      <c r="AQ31" s="60">
        <f t="shared" si="3"/>
        <v>0</v>
      </c>
      <c r="AR31" s="60">
        <f t="shared" si="4"/>
        <v>0.16666666666666807</v>
      </c>
      <c r="AS31" s="61">
        <f t="shared" si="5"/>
        <v>0.16666666666666807</v>
      </c>
    </row>
    <row r="32" spans="1:45" ht="15.75" thickBot="1">
      <c r="A32" s="54" t="s">
        <v>367</v>
      </c>
      <c r="B32" s="55" t="str">
        <f>'Alocação 1q'!B31</f>
        <v>BCL0308-15</v>
      </c>
      <c r="C32" s="55" t="str">
        <f>'Alocação 1q'!A31</f>
        <v>Bioquímica: Estrutura, Propriedade e Funções de Biomoléculas</v>
      </c>
      <c r="D32" s="55">
        <f>'Alocação 1q'!C31</f>
        <v>3</v>
      </c>
      <c r="E32" s="55">
        <f>'Alocação 1q'!D31</f>
        <v>2</v>
      </c>
      <c r="F32" s="55">
        <f>'Alocação 1q'!E31</f>
        <v>6</v>
      </c>
      <c r="G32" s="55">
        <f t="shared" si="1"/>
        <v>5</v>
      </c>
      <c r="H32" s="55">
        <f>'Alocação 1q'!H31</f>
        <v>0</v>
      </c>
      <c r="I32" s="55">
        <f>'Alocação 1q'!J31</f>
        <v>0</v>
      </c>
      <c r="J32" s="55">
        <f>'Alocação 1q'!I31</f>
        <v>0</v>
      </c>
      <c r="K32" s="55">
        <f>'Alocação 1q'!K31</f>
        <v>0</v>
      </c>
      <c r="L32" s="55" t="str">
        <f>'Alocação 1q'!L31</f>
        <v>Terças</v>
      </c>
      <c r="M32" s="56">
        <f>'Alocação 1q'!M31</f>
        <v>0.79166666666666696</v>
      </c>
      <c r="N32" s="56">
        <f>'Alocação 1q'!N31</f>
        <v>0.875000000000001</v>
      </c>
      <c r="O32" s="55" t="str">
        <f>'Alocação 1q'!O31</f>
        <v>Quinzenal I</v>
      </c>
      <c r="P32" s="55"/>
      <c r="Q32" s="55" t="str">
        <f>'Alocação 1q'!P31</f>
        <v>Quintas</v>
      </c>
      <c r="R32" s="56">
        <f>'Alocação 1q'!Q31</f>
        <v>0.79166666666666696</v>
      </c>
      <c r="S32" s="56">
        <f>'Alocação 1q'!R31</f>
        <v>0.875000000000001</v>
      </c>
      <c r="T32" s="55" t="str">
        <f>'Alocação 1q'!S31</f>
        <v>Semanal</v>
      </c>
      <c r="U32" s="55"/>
      <c r="V32" s="55">
        <f>'Alocação 1q'!T31</f>
        <v>0</v>
      </c>
      <c r="W32" s="56">
        <f>'Alocação 1q'!U31</f>
        <v>0</v>
      </c>
      <c r="X32" s="56">
        <f>'Alocação 1q'!V31</f>
        <v>0</v>
      </c>
      <c r="Y32" s="55">
        <f>'Alocação 1q'!W31</f>
        <v>0</v>
      </c>
      <c r="Z32" s="55"/>
      <c r="AA32" s="57">
        <f>'Alocação 1q'!Y31</f>
        <v>0</v>
      </c>
      <c r="AB32" s="55">
        <f>'Alocação 1q'!Z31</f>
        <v>0</v>
      </c>
      <c r="AC32" s="56">
        <f>'Alocação 1q'!AA31</f>
        <v>0</v>
      </c>
      <c r="AD32" s="56">
        <f>'Alocação 1q'!AB31</f>
        <v>0</v>
      </c>
      <c r="AE32" s="55">
        <f>'Alocação 1q'!AC31</f>
        <v>0</v>
      </c>
      <c r="AF32" s="55"/>
      <c r="AG32" s="55"/>
      <c r="AH32" s="55">
        <f>'Alocação 1q'!Z31</f>
        <v>0</v>
      </c>
      <c r="AI32" s="56">
        <f>'Alocação 1q'!AA31</f>
        <v>0</v>
      </c>
      <c r="AJ32" s="56">
        <f>'Alocação 1q'!AB31</f>
        <v>0</v>
      </c>
      <c r="AK32" s="55">
        <f>'Alocação 1q'!AC31</f>
        <v>0</v>
      </c>
      <c r="AL32" s="55"/>
      <c r="AM32" s="55"/>
      <c r="AN32" s="55">
        <f>'Alocação 1q'!AJ31</f>
        <v>0</v>
      </c>
      <c r="AO32" s="60" t="str">
        <f t="shared" si="6"/>
        <v>HORAS A MENOS ALOCADAS</v>
      </c>
      <c r="AP32" s="60">
        <f t="shared" si="2"/>
        <v>0.20833333333333334</v>
      </c>
      <c r="AQ32" s="60">
        <f t="shared" si="3"/>
        <v>0.12500000000000105</v>
      </c>
      <c r="AR32" s="60">
        <f t="shared" si="4"/>
        <v>0</v>
      </c>
      <c r="AS32" s="61">
        <f t="shared" si="5"/>
        <v>0.12500000000000105</v>
      </c>
    </row>
    <row r="33" spans="1:45" ht="15.75" thickBot="1">
      <c r="A33" s="54" t="s">
        <v>367</v>
      </c>
      <c r="B33" s="55" t="str">
        <f>'Alocação 1q'!B32</f>
        <v>NHT4017-15</v>
      </c>
      <c r="C33" s="55" t="str">
        <f>'Alocação 1q'!A32</f>
        <v>Funções e Reações Orgânicas</v>
      </c>
      <c r="D33" s="55">
        <f>'Alocação 1q'!C32</f>
        <v>4</v>
      </c>
      <c r="E33" s="55">
        <f>'Alocação 1q'!D32</f>
        <v>0</v>
      </c>
      <c r="F33" s="55">
        <f>'Alocação 1q'!E32</f>
        <v>6</v>
      </c>
      <c r="G33" s="55">
        <f t="shared" si="1"/>
        <v>4</v>
      </c>
      <c r="H33" s="55" t="str">
        <f>'Alocação 1q'!H32</f>
        <v>SA</v>
      </c>
      <c r="I33" s="55">
        <f>'Alocação 1q'!J32</f>
        <v>0</v>
      </c>
      <c r="J33" s="55" t="str">
        <f>'Alocação 1q'!I32</f>
        <v>Noturno</v>
      </c>
      <c r="K33" s="55">
        <f>'Alocação 1q'!K32</f>
        <v>30</v>
      </c>
      <c r="L33" s="55" t="str">
        <f>'Alocação 1q'!L32</f>
        <v>Segundas</v>
      </c>
      <c r="M33" s="56">
        <f>'Alocação 1q'!M32</f>
        <v>0.79166666666666696</v>
      </c>
      <c r="N33" s="56">
        <f>'Alocação 1q'!N32</f>
        <v>0.875000000000001</v>
      </c>
      <c r="O33" s="55" t="str">
        <f>'Alocação 1q'!O32</f>
        <v>Semanal</v>
      </c>
      <c r="P33" s="55"/>
      <c r="Q33" s="55" t="str">
        <f>'Alocação 1q'!P32</f>
        <v>Quartas</v>
      </c>
      <c r="R33" s="56">
        <f>'Alocação 1q'!Q32</f>
        <v>0.875000000000001</v>
      </c>
      <c r="S33" s="56">
        <f>'Alocação 1q'!R32</f>
        <v>0.95833333333333404</v>
      </c>
      <c r="T33" s="55" t="str">
        <f>'Alocação 1q'!S32</f>
        <v>Semanal</v>
      </c>
      <c r="U33" s="55"/>
      <c r="V33" s="55">
        <f>'Alocação 1q'!T32</f>
        <v>0</v>
      </c>
      <c r="W33" s="56">
        <f>'Alocação 1q'!U32</f>
        <v>0</v>
      </c>
      <c r="X33" s="56">
        <f>'Alocação 1q'!V32</f>
        <v>0</v>
      </c>
      <c r="Y33" s="55">
        <f>'Alocação 1q'!W32</f>
        <v>0</v>
      </c>
      <c r="Z33" s="55"/>
      <c r="AA33" s="57" t="str">
        <f>'Alocação 1q'!Y32</f>
        <v>Artur Franz Keppler</v>
      </c>
      <c r="AB33" s="55">
        <f>'Alocação 1q'!Z32</f>
        <v>0</v>
      </c>
      <c r="AC33" s="56">
        <f>'Alocação 1q'!AA32</f>
        <v>0</v>
      </c>
      <c r="AD33" s="56">
        <f>'Alocação 1q'!AB32</f>
        <v>0</v>
      </c>
      <c r="AE33" s="55">
        <f>'Alocação 1q'!AC32</f>
        <v>0</v>
      </c>
      <c r="AF33" s="55"/>
      <c r="AG33" s="55"/>
      <c r="AH33" s="55">
        <f>'Alocação 1q'!Z32</f>
        <v>0</v>
      </c>
      <c r="AI33" s="56">
        <f>'Alocação 1q'!AA32</f>
        <v>0</v>
      </c>
      <c r="AJ33" s="56">
        <f>'Alocação 1q'!AB32</f>
        <v>0</v>
      </c>
      <c r="AK33" s="55">
        <f>'Alocação 1q'!AC32</f>
        <v>0</v>
      </c>
      <c r="AL33" s="55"/>
      <c r="AM33" s="55"/>
      <c r="AN33" s="55">
        <f>'Alocação 1q'!AJ32</f>
        <v>0</v>
      </c>
      <c r="AO33" s="60" t="str">
        <f t="shared" si="6"/>
        <v>CORRETO</v>
      </c>
      <c r="AP33" s="60">
        <f t="shared" si="2"/>
        <v>0.16666666666666666</v>
      </c>
      <c r="AQ33" s="60">
        <f t="shared" si="3"/>
        <v>0.16666666666666707</v>
      </c>
      <c r="AR33" s="60">
        <f t="shared" si="4"/>
        <v>0</v>
      </c>
      <c r="AS33" s="61">
        <f t="shared" si="5"/>
        <v>0.16666666666666707</v>
      </c>
    </row>
    <row r="34" spans="1:45" ht="15.75" thickBot="1">
      <c r="A34" s="54" t="s">
        <v>367</v>
      </c>
      <c r="B34" s="55" t="str">
        <f>'Alocação 1q'!B33</f>
        <v>BCL0307-15</v>
      </c>
      <c r="C34" s="55" t="str">
        <f>'Alocação 1q'!A33</f>
        <v>Transformações Químicas</v>
      </c>
      <c r="D34" s="55">
        <f>'Alocação 1q'!C33</f>
        <v>3</v>
      </c>
      <c r="E34" s="55">
        <f>'Alocação 1q'!D33</f>
        <v>2</v>
      </c>
      <c r="F34" s="55">
        <f>'Alocação 1q'!E33</f>
        <v>6</v>
      </c>
      <c r="G34" s="55">
        <f t="shared" si="1"/>
        <v>5</v>
      </c>
      <c r="H34" s="55" t="str">
        <f>'Alocação 1q'!H33</f>
        <v>SA</v>
      </c>
      <c r="I34" s="55">
        <f>'Alocação 1q'!J33</f>
        <v>0</v>
      </c>
      <c r="J34" s="55" t="str">
        <f>'Alocação 1q'!I33</f>
        <v>Matutino</v>
      </c>
      <c r="K34" s="55">
        <f>'Alocação 1q'!K33</f>
        <v>0</v>
      </c>
      <c r="L34" s="55" t="str">
        <f>'Alocação 1q'!L33</f>
        <v>Terças</v>
      </c>
      <c r="M34" s="56">
        <f>'Alocação 1q'!M33</f>
        <v>0.41666666666666702</v>
      </c>
      <c r="N34" s="56">
        <f>'Alocação 1q'!N33</f>
        <v>0.5</v>
      </c>
      <c r="O34" s="55" t="str">
        <f>'Alocação 1q'!O33</f>
        <v>Quinzenal II</v>
      </c>
      <c r="P34" s="55"/>
      <c r="Q34" s="55" t="str">
        <f>'Alocação 1q'!P33</f>
        <v>Quintas</v>
      </c>
      <c r="R34" s="56">
        <f>'Alocação 1q'!Q33</f>
        <v>0.33333333333333331</v>
      </c>
      <c r="S34" s="56">
        <f>'Alocação 1q'!R33</f>
        <v>0.41666666666666702</v>
      </c>
      <c r="T34" s="55" t="str">
        <f>'Alocação 1q'!S33</f>
        <v>Semanal</v>
      </c>
      <c r="U34" s="55"/>
      <c r="V34" s="55">
        <f>'Alocação 1q'!T33</f>
        <v>0</v>
      </c>
      <c r="W34" s="56">
        <f>'Alocação 1q'!U33</f>
        <v>0</v>
      </c>
      <c r="X34" s="56">
        <f>'Alocação 1q'!V33</f>
        <v>0</v>
      </c>
      <c r="Y34" s="55">
        <f>'Alocação 1q'!W33</f>
        <v>0</v>
      </c>
      <c r="Z34" s="55"/>
      <c r="AA34" s="57" t="str">
        <f>'Alocação 1q'!Y33</f>
        <v>Anderson Orzari Ribeiro</v>
      </c>
      <c r="AB34" s="55">
        <f>'Alocação 1q'!Z33</f>
        <v>0</v>
      </c>
      <c r="AC34" s="56">
        <f>'Alocação 1q'!AA33</f>
        <v>0</v>
      </c>
      <c r="AD34" s="56">
        <f>'Alocação 1q'!AB33</f>
        <v>0</v>
      </c>
      <c r="AE34" s="55">
        <f>'Alocação 1q'!AC33</f>
        <v>0</v>
      </c>
      <c r="AF34" s="55"/>
      <c r="AG34" s="55"/>
      <c r="AH34" s="55">
        <f>'Alocação 1q'!Z33</f>
        <v>0</v>
      </c>
      <c r="AI34" s="56">
        <f>'Alocação 1q'!AA33</f>
        <v>0</v>
      </c>
      <c r="AJ34" s="56">
        <f>'Alocação 1q'!AB33</f>
        <v>0</v>
      </c>
      <c r="AK34" s="55">
        <f>'Alocação 1q'!AC33</f>
        <v>0</v>
      </c>
      <c r="AL34" s="55"/>
      <c r="AM34" s="55"/>
      <c r="AN34" s="55">
        <f>'Alocação 1q'!AJ33</f>
        <v>0</v>
      </c>
      <c r="AO34" s="60" t="str">
        <f t="shared" si="6"/>
        <v>HORAS A MENOS ALOCADAS</v>
      </c>
      <c r="AP34" s="60">
        <f t="shared" si="2"/>
        <v>0.20833333333333334</v>
      </c>
      <c r="AQ34" s="60">
        <f t="shared" si="3"/>
        <v>0.12500000000000019</v>
      </c>
      <c r="AR34" s="60">
        <f t="shared" si="4"/>
        <v>0</v>
      </c>
      <c r="AS34" s="61">
        <f t="shared" si="5"/>
        <v>0.12500000000000019</v>
      </c>
    </row>
    <row r="35" spans="1:45" ht="15.75" thickBot="1">
      <c r="A35" s="54" t="s">
        <v>367</v>
      </c>
      <c r="B35" s="55" t="str">
        <f>'Alocação 1q'!B34</f>
        <v>BCL0307-15</v>
      </c>
      <c r="C35" s="55" t="str">
        <f>'Alocação 1q'!A34</f>
        <v>Transformações Químicas</v>
      </c>
      <c r="D35" s="55">
        <f>'Alocação 1q'!C34</f>
        <v>3</v>
      </c>
      <c r="E35" s="55">
        <f>'Alocação 1q'!D34</f>
        <v>2</v>
      </c>
      <c r="F35" s="55">
        <f>'Alocação 1q'!E34</f>
        <v>6</v>
      </c>
      <c r="G35" s="55">
        <f t="shared" si="1"/>
        <v>5</v>
      </c>
      <c r="H35" s="55" t="str">
        <f>'Alocação 1q'!H34</f>
        <v>SA</v>
      </c>
      <c r="I35" s="55">
        <f>'Alocação 1q'!J34</f>
        <v>0</v>
      </c>
      <c r="J35" s="55">
        <f>'Alocação 1q'!I34</f>
        <v>0</v>
      </c>
      <c r="K35" s="55">
        <f>'Alocação 1q'!K34</f>
        <v>0</v>
      </c>
      <c r="L35" s="55">
        <f>'Alocação 1q'!L34</f>
        <v>0</v>
      </c>
      <c r="M35" s="56">
        <f>'Alocação 1q'!M34</f>
        <v>0</v>
      </c>
      <c r="N35" s="56">
        <f>'Alocação 1q'!N34</f>
        <v>0</v>
      </c>
      <c r="O35" s="55">
        <f>'Alocação 1q'!O34</f>
        <v>0</v>
      </c>
      <c r="P35" s="55"/>
      <c r="Q35" s="55">
        <f>'Alocação 1q'!P34</f>
        <v>0</v>
      </c>
      <c r="R35" s="56">
        <f>'Alocação 1q'!Q34</f>
        <v>0</v>
      </c>
      <c r="S35" s="56">
        <f>'Alocação 1q'!R34</f>
        <v>0</v>
      </c>
      <c r="T35" s="55">
        <f>'Alocação 1q'!S34</f>
        <v>0</v>
      </c>
      <c r="U35" s="55"/>
      <c r="V35" s="55">
        <f>'Alocação 1q'!T34</f>
        <v>0</v>
      </c>
      <c r="W35" s="56">
        <f>'Alocação 1q'!U34</f>
        <v>0</v>
      </c>
      <c r="X35" s="56">
        <f>'Alocação 1q'!V34</f>
        <v>0</v>
      </c>
      <c r="Y35" s="55">
        <f>'Alocação 1q'!W34</f>
        <v>0</v>
      </c>
      <c r="Z35" s="55"/>
      <c r="AA35" s="57">
        <f>'Alocação 1q'!Y34</f>
        <v>0</v>
      </c>
      <c r="AB35" s="55" t="str">
        <f>'Alocação 1q'!Z34</f>
        <v>Quartas</v>
      </c>
      <c r="AC35" s="56">
        <f>'Alocação 1q'!AA34</f>
        <v>0.875000000000001</v>
      </c>
      <c r="AD35" s="56">
        <f>'Alocação 1q'!AB34</f>
        <v>0.95833333333333404</v>
      </c>
      <c r="AE35" s="55" t="str">
        <f>'Alocação 1q'!AC34</f>
        <v>Semanal</v>
      </c>
      <c r="AF35" s="55"/>
      <c r="AG35" s="55"/>
      <c r="AH35" s="55" t="str">
        <f>'Alocação 1q'!Z34</f>
        <v>Quartas</v>
      </c>
      <c r="AI35" s="56">
        <f>'Alocação 1q'!AA34</f>
        <v>0.875000000000001</v>
      </c>
      <c r="AJ35" s="56">
        <f>'Alocação 1q'!AB34</f>
        <v>0.95833333333333404</v>
      </c>
      <c r="AK35" s="55" t="str">
        <f>'Alocação 1q'!AC34</f>
        <v>Semanal</v>
      </c>
      <c r="AL35" s="55"/>
      <c r="AM35" s="55"/>
      <c r="AN35" s="55" t="str">
        <f>'Alocação 1q'!AJ34</f>
        <v>Anderson Orzari Ribeiro</v>
      </c>
      <c r="AO35" s="60" t="str">
        <f t="shared" si="6"/>
        <v>HORAS A MENOS ALOCADAS</v>
      </c>
      <c r="AP35" s="60">
        <f t="shared" si="2"/>
        <v>0.20833333333333334</v>
      </c>
      <c r="AQ35" s="60">
        <f t="shared" si="3"/>
        <v>0</v>
      </c>
      <c r="AR35" s="60">
        <f t="shared" si="4"/>
        <v>0.16666666666666607</v>
      </c>
      <c r="AS35" s="61">
        <f t="shared" si="5"/>
        <v>0.16666666666666607</v>
      </c>
    </row>
    <row r="36" spans="1:45" ht="15.75" thickBot="1">
      <c r="A36" s="54" t="s">
        <v>367</v>
      </c>
      <c r="B36" s="55" t="str">
        <f>'Alocação 1q'!B35</f>
        <v>BCL0307-15</v>
      </c>
      <c r="C36" s="55" t="str">
        <f>'Alocação 1q'!A35</f>
        <v>Transformações Químicas</v>
      </c>
      <c r="D36" s="55">
        <f>'Alocação 1q'!C35</f>
        <v>3</v>
      </c>
      <c r="E36" s="55">
        <f>'Alocação 1q'!D35</f>
        <v>2</v>
      </c>
      <c r="F36" s="55">
        <f>'Alocação 1q'!E35</f>
        <v>6</v>
      </c>
      <c r="G36" s="55">
        <f t="shared" si="1"/>
        <v>5</v>
      </c>
      <c r="H36" s="55" t="str">
        <f>'Alocação 1q'!H35</f>
        <v>SA</v>
      </c>
      <c r="I36" s="55">
        <f>'Alocação 1q'!J35</f>
        <v>0</v>
      </c>
      <c r="J36" s="55">
        <f>'Alocação 1q'!I35</f>
        <v>0</v>
      </c>
      <c r="K36" s="55">
        <f>'Alocação 1q'!K35</f>
        <v>0</v>
      </c>
      <c r="L36" s="55" t="str">
        <f>'Alocação 1q'!L35</f>
        <v>Terças</v>
      </c>
      <c r="M36" s="56">
        <f>'Alocação 1q'!M35</f>
        <v>0.875000000000001</v>
      </c>
      <c r="N36" s="56">
        <f>'Alocação 1q'!N35</f>
        <v>0.95833333333333404</v>
      </c>
      <c r="O36" s="55" t="str">
        <f>'Alocação 1q'!O35</f>
        <v>Quinzenal I</v>
      </c>
      <c r="P36" s="55"/>
      <c r="Q36" s="55" t="str">
        <f>'Alocação 1q'!P35</f>
        <v>Quintas</v>
      </c>
      <c r="R36" s="56">
        <f>'Alocação 1q'!Q35</f>
        <v>0.79166666666666696</v>
      </c>
      <c r="S36" s="56">
        <f>'Alocação 1q'!R35</f>
        <v>0.875000000000001</v>
      </c>
      <c r="T36" s="55" t="str">
        <f>'Alocação 1q'!S35</f>
        <v>Semanal</v>
      </c>
      <c r="U36" s="55"/>
      <c r="V36" s="55">
        <f>'Alocação 1q'!T35</f>
        <v>0</v>
      </c>
      <c r="W36" s="56">
        <f>'Alocação 1q'!U35</f>
        <v>0</v>
      </c>
      <c r="X36" s="56">
        <f>'Alocação 1q'!V35</f>
        <v>0</v>
      </c>
      <c r="Y36" s="55">
        <f>'Alocação 1q'!W35</f>
        <v>0</v>
      </c>
      <c r="Z36" s="55"/>
      <c r="AA36" s="57" t="str">
        <f>'Alocação 1q'!Y35</f>
        <v xml:space="preserve">Elizabete Campos de Lima  </v>
      </c>
      <c r="AB36" s="55">
        <f>'Alocação 1q'!Z35</f>
        <v>0</v>
      </c>
      <c r="AC36" s="56">
        <f>'Alocação 1q'!AA35</f>
        <v>0</v>
      </c>
      <c r="AD36" s="56">
        <f>'Alocação 1q'!AB35</f>
        <v>0</v>
      </c>
      <c r="AE36" s="55">
        <f>'Alocação 1q'!AC35</f>
        <v>0</v>
      </c>
      <c r="AF36" s="55"/>
      <c r="AG36" s="55"/>
      <c r="AH36" s="55">
        <f>'Alocação 1q'!Z35</f>
        <v>0</v>
      </c>
      <c r="AI36" s="56">
        <f>'Alocação 1q'!AA35</f>
        <v>0</v>
      </c>
      <c r="AJ36" s="56">
        <f>'Alocação 1q'!AB35</f>
        <v>0</v>
      </c>
      <c r="AK36" s="55">
        <f>'Alocação 1q'!AC35</f>
        <v>0</v>
      </c>
      <c r="AL36" s="55"/>
      <c r="AM36" s="55"/>
      <c r="AN36" s="55">
        <f>'Alocação 1q'!AJ35</f>
        <v>0</v>
      </c>
      <c r="AO36" s="60" t="str">
        <f t="shared" si="6"/>
        <v>HORAS A MENOS ALOCADAS</v>
      </c>
      <c r="AP36" s="60">
        <f t="shared" si="2"/>
        <v>0.20833333333333334</v>
      </c>
      <c r="AQ36" s="60">
        <f t="shared" si="3"/>
        <v>0.12500000000000056</v>
      </c>
      <c r="AR36" s="60">
        <f t="shared" si="4"/>
        <v>0</v>
      </c>
      <c r="AS36" s="61">
        <f t="shared" si="5"/>
        <v>0.12500000000000056</v>
      </c>
    </row>
    <row r="37" spans="1:45" ht="15.75" thickBot="1">
      <c r="A37" s="54" t="s">
        <v>367</v>
      </c>
      <c r="B37" s="55" t="str">
        <f>'Alocação 1q'!B36</f>
        <v>NHZ4060-15</v>
      </c>
      <c r="C37" s="55" t="str">
        <f>'Alocação 1q'!A36</f>
        <v>Biocombustíveis e biorrefinarias</v>
      </c>
      <c r="D37" s="55">
        <f>'Alocação 1q'!C36</f>
        <v>4</v>
      </c>
      <c r="E37" s="55">
        <f>'Alocação 1q'!D36</f>
        <v>0</v>
      </c>
      <c r="F37" s="55">
        <f>'Alocação 1q'!E36</f>
        <v>4</v>
      </c>
      <c r="G37" s="55">
        <f t="shared" si="1"/>
        <v>4</v>
      </c>
      <c r="H37" s="55" t="str">
        <f>'Alocação 1q'!H36</f>
        <v>SA</v>
      </c>
      <c r="I37" s="55">
        <f>'Alocação 1q'!J36</f>
        <v>0</v>
      </c>
      <c r="J37" s="55" t="str">
        <f>'Alocação 1q'!I36</f>
        <v>Matutino</v>
      </c>
      <c r="K37" s="55">
        <f>'Alocação 1q'!K36</f>
        <v>30</v>
      </c>
      <c r="L37" s="55" t="str">
        <f>'Alocação 1q'!L36</f>
        <v>Terças</v>
      </c>
      <c r="M37" s="56">
        <f>'Alocação 1q'!M36</f>
        <v>0.58333333333333304</v>
      </c>
      <c r="N37" s="56">
        <f>'Alocação 1q'!N36</f>
        <v>0.66666666666666696</v>
      </c>
      <c r="O37" s="55">
        <f>'Alocação 1q'!O36</f>
        <v>0</v>
      </c>
      <c r="P37" s="55"/>
      <c r="Q37" s="55">
        <f>'Alocação 1q'!P36</f>
        <v>0</v>
      </c>
      <c r="R37" s="56">
        <f>'Alocação 1q'!Q36</f>
        <v>0</v>
      </c>
      <c r="S37" s="56">
        <f>'Alocação 1q'!R36</f>
        <v>0</v>
      </c>
      <c r="T37" s="55">
        <f>'Alocação 1q'!S36</f>
        <v>0</v>
      </c>
      <c r="U37" s="55"/>
      <c r="V37" s="55">
        <f>'Alocação 1q'!T36</f>
        <v>0</v>
      </c>
      <c r="W37" s="56">
        <f>'Alocação 1q'!U36</f>
        <v>0</v>
      </c>
      <c r="X37" s="56">
        <f>'Alocação 1q'!V36</f>
        <v>0</v>
      </c>
      <c r="Y37" s="55">
        <f>'Alocação 1q'!W36</f>
        <v>0</v>
      </c>
      <c r="Z37" s="55"/>
      <c r="AA37" s="57" t="str">
        <f>'Alocação 1q'!Y36</f>
        <v>Camilo Andrea Angelucci</v>
      </c>
      <c r="AB37" s="55" t="str">
        <f>'Alocação 1q'!Z36</f>
        <v>Quintas</v>
      </c>
      <c r="AC37" s="56">
        <f>'Alocação 1q'!AA36</f>
        <v>0.58333333333333304</v>
      </c>
      <c r="AD37" s="56">
        <f>'Alocação 1q'!AB36</f>
        <v>0.66666666666666696</v>
      </c>
      <c r="AE37" s="55">
        <f>'Alocação 1q'!AC36</f>
        <v>0</v>
      </c>
      <c r="AF37" s="55"/>
      <c r="AG37" s="55"/>
      <c r="AH37" s="55" t="str">
        <f>'Alocação 1q'!Z36</f>
        <v>Quintas</v>
      </c>
      <c r="AI37" s="56">
        <f>'Alocação 1q'!AA36</f>
        <v>0.58333333333333304</v>
      </c>
      <c r="AJ37" s="56">
        <f>'Alocação 1q'!AB36</f>
        <v>0.66666666666666696</v>
      </c>
      <c r="AK37" s="55">
        <f>'Alocação 1q'!AC36</f>
        <v>0</v>
      </c>
      <c r="AL37" s="55"/>
      <c r="AM37" s="55"/>
      <c r="AN37" s="55" t="str">
        <f>'Alocação 1q'!AJ36</f>
        <v>Camilo Andrea Angelucci</v>
      </c>
      <c r="AO37" s="60" t="str">
        <f t="shared" si="6"/>
        <v>HORAS A MENOS ALOCADAS</v>
      </c>
      <c r="AP37" s="60">
        <f t="shared" si="2"/>
        <v>0.16666666666666666</v>
      </c>
      <c r="AQ37" s="60">
        <f t="shared" si="3"/>
        <v>4.1666666666666963E-2</v>
      </c>
      <c r="AR37" s="60">
        <f t="shared" si="4"/>
        <v>8.3333333333333925E-2</v>
      </c>
      <c r="AS37" s="61">
        <f t="shared" si="5"/>
        <v>0.12500000000000089</v>
      </c>
    </row>
    <row r="38" spans="1:45" ht="15.75" thickBot="1">
      <c r="A38" s="54" t="s">
        <v>367</v>
      </c>
      <c r="B38" s="55" t="str">
        <f>'Alocação 1q'!B37</f>
        <v>BCL0307-15</v>
      </c>
      <c r="C38" s="55" t="str">
        <f>'Alocação 1q'!A37</f>
        <v>Transformações Químicas</v>
      </c>
      <c r="D38" s="55">
        <f>'Alocação 1q'!C37</f>
        <v>3</v>
      </c>
      <c r="E38" s="55">
        <f>'Alocação 1q'!D37</f>
        <v>2</v>
      </c>
      <c r="F38" s="55">
        <f>'Alocação 1q'!E37</f>
        <v>6</v>
      </c>
      <c r="G38" s="55">
        <f t="shared" si="1"/>
        <v>5</v>
      </c>
      <c r="H38" s="55" t="str">
        <f>'Alocação 1q'!H37</f>
        <v>SA</v>
      </c>
      <c r="I38" s="55">
        <f>'Alocação 1q'!J37</f>
        <v>0</v>
      </c>
      <c r="J38" s="55">
        <f>'Alocação 1q'!I37</f>
        <v>0</v>
      </c>
      <c r="K38" s="55">
        <f>'Alocação 1q'!K37</f>
        <v>0</v>
      </c>
      <c r="L38" s="55">
        <f>'Alocação 1q'!L37</f>
        <v>0</v>
      </c>
      <c r="M38" s="56">
        <f>'Alocação 1q'!M37</f>
        <v>0</v>
      </c>
      <c r="N38" s="56">
        <f>'Alocação 1q'!N37</f>
        <v>0</v>
      </c>
      <c r="O38" s="55">
        <f>'Alocação 1q'!O37</f>
        <v>0</v>
      </c>
      <c r="P38" s="55"/>
      <c r="Q38" s="55">
        <f>'Alocação 1q'!P37</f>
        <v>0</v>
      </c>
      <c r="R38" s="56">
        <f>'Alocação 1q'!Q37</f>
        <v>0</v>
      </c>
      <c r="S38" s="56">
        <f>'Alocação 1q'!R37</f>
        <v>0</v>
      </c>
      <c r="T38" s="55">
        <f>'Alocação 1q'!S37</f>
        <v>0</v>
      </c>
      <c r="U38" s="55"/>
      <c r="V38" s="55">
        <f>'Alocação 1q'!T37</f>
        <v>0</v>
      </c>
      <c r="W38" s="56">
        <f>'Alocação 1q'!U37</f>
        <v>0</v>
      </c>
      <c r="X38" s="56">
        <f>'Alocação 1q'!V37</f>
        <v>0</v>
      </c>
      <c r="Y38" s="55">
        <f>'Alocação 1q'!W37</f>
        <v>0</v>
      </c>
      <c r="Z38" s="55"/>
      <c r="AA38" s="57">
        <f>'Alocação 1q'!Y37</f>
        <v>0</v>
      </c>
      <c r="AB38" s="55" t="str">
        <f>'Alocação 1q'!Z37</f>
        <v>Quartas</v>
      </c>
      <c r="AC38" s="56">
        <f>'Alocação 1q'!AA37</f>
        <v>0.79166666666666696</v>
      </c>
      <c r="AD38" s="56">
        <f>'Alocação 1q'!AB37</f>
        <v>0.875000000000001</v>
      </c>
      <c r="AE38" s="55" t="str">
        <f>'Alocação 1q'!AC37</f>
        <v>Semanal</v>
      </c>
      <c r="AF38" s="55"/>
      <c r="AG38" s="55"/>
      <c r="AH38" s="55" t="str">
        <f>'Alocação 1q'!Z37</f>
        <v>Quartas</v>
      </c>
      <c r="AI38" s="56">
        <f>'Alocação 1q'!AA37</f>
        <v>0.79166666666666696</v>
      </c>
      <c r="AJ38" s="56">
        <f>'Alocação 1q'!AB37</f>
        <v>0.875000000000001</v>
      </c>
      <c r="AK38" s="55" t="str">
        <f>'Alocação 1q'!AC37</f>
        <v>Semanal</v>
      </c>
      <c r="AL38" s="55"/>
      <c r="AM38" s="55"/>
      <c r="AN38" s="55" t="str">
        <f>'Alocação 1q'!AJ37</f>
        <v>Heloisa França Maltez</v>
      </c>
      <c r="AO38" s="60" t="str">
        <f t="shared" si="6"/>
        <v>HORAS A MENOS ALOCADAS</v>
      </c>
      <c r="AP38" s="60">
        <f t="shared" si="2"/>
        <v>0.20833333333333334</v>
      </c>
      <c r="AQ38" s="60">
        <f t="shared" si="3"/>
        <v>0</v>
      </c>
      <c r="AR38" s="60">
        <f t="shared" si="4"/>
        <v>0.16666666666666807</v>
      </c>
      <c r="AS38" s="61">
        <f t="shared" si="5"/>
        <v>0.16666666666666807</v>
      </c>
    </row>
    <row r="39" spans="1:45" ht="15.75" thickBot="1">
      <c r="A39" s="54" t="s">
        <v>367</v>
      </c>
      <c r="B39" s="55" t="str">
        <f>'Alocação 1q'!B38</f>
        <v>NHT4033-15</v>
      </c>
      <c r="C39" s="55" t="str">
        <f>'Alocação 1q'!A38</f>
        <v>Práticas em Química Verde</v>
      </c>
      <c r="D39" s="55">
        <f>'Alocação 1q'!C38</f>
        <v>0</v>
      </c>
      <c r="E39" s="55">
        <f>'Alocação 1q'!D38</f>
        <v>4</v>
      </c>
      <c r="F39" s="55">
        <f>'Alocação 1q'!E38</f>
        <v>4</v>
      </c>
      <c r="G39" s="55">
        <f t="shared" si="1"/>
        <v>4</v>
      </c>
      <c r="H39" s="55" t="str">
        <f>'Alocação 1q'!H38</f>
        <v>SA</v>
      </c>
      <c r="I39" s="55">
        <f>'Alocação 1q'!J38</f>
        <v>0</v>
      </c>
      <c r="J39" s="55" t="str">
        <f>'Alocação 1q'!I38</f>
        <v>Noturno</v>
      </c>
      <c r="K39" s="55">
        <f>'Alocação 1q'!K38</f>
        <v>30</v>
      </c>
      <c r="L39" s="55" t="str">
        <f>'Alocação 1q'!L38</f>
        <v>Segundas</v>
      </c>
      <c r="M39" s="56">
        <f>'Alocação 1q'!M38</f>
        <v>0.79166666666666696</v>
      </c>
      <c r="N39" s="56">
        <f>'Alocação 1q'!N38</f>
        <v>0.875000000000001</v>
      </c>
      <c r="O39" s="55">
        <f>'Alocação 1q'!O38</f>
        <v>0</v>
      </c>
      <c r="P39" s="55"/>
      <c r="Q39" s="55">
        <f>'Alocação 1q'!P38</f>
        <v>0</v>
      </c>
      <c r="R39" s="56">
        <f>'Alocação 1q'!Q38</f>
        <v>0</v>
      </c>
      <c r="S39" s="56">
        <f>'Alocação 1q'!R38</f>
        <v>0</v>
      </c>
      <c r="T39" s="55">
        <f>'Alocação 1q'!S38</f>
        <v>0</v>
      </c>
      <c r="U39" s="55"/>
      <c r="V39" s="55">
        <f>'Alocação 1q'!T38</f>
        <v>0</v>
      </c>
      <c r="W39" s="56">
        <f>'Alocação 1q'!U38</f>
        <v>0</v>
      </c>
      <c r="X39" s="56">
        <f>'Alocação 1q'!V38</f>
        <v>0</v>
      </c>
      <c r="Y39" s="55">
        <f>'Alocação 1q'!W38</f>
        <v>0</v>
      </c>
      <c r="Z39" s="55"/>
      <c r="AA39" s="57" t="str">
        <f>'Alocação 1q'!Y38</f>
        <v>Dalmo Mandelli</v>
      </c>
      <c r="AB39" s="55" t="str">
        <f>'Alocação 1q'!Z38</f>
        <v>Segundas</v>
      </c>
      <c r="AC39" s="56">
        <f>'Alocação 1q'!AA38</f>
        <v>0.875000000000001</v>
      </c>
      <c r="AD39" s="56">
        <f>'Alocação 1q'!AB38</f>
        <v>0.95833333333333404</v>
      </c>
      <c r="AE39" s="55">
        <f>'Alocação 1q'!AC38</f>
        <v>0</v>
      </c>
      <c r="AF39" s="55"/>
      <c r="AG39" s="55"/>
      <c r="AH39" s="55" t="str">
        <f>'Alocação 1q'!Z38</f>
        <v>Segundas</v>
      </c>
      <c r="AI39" s="56">
        <f>'Alocação 1q'!AA38</f>
        <v>0.875000000000001</v>
      </c>
      <c r="AJ39" s="56">
        <f>'Alocação 1q'!AB38</f>
        <v>0.95833333333333404</v>
      </c>
      <c r="AK39" s="55">
        <f>'Alocação 1q'!AC38</f>
        <v>0</v>
      </c>
      <c r="AL39" s="55"/>
      <c r="AM39" s="55"/>
      <c r="AN39" s="55" t="str">
        <f>'Alocação 1q'!AJ38</f>
        <v>Dalmo Mandelli</v>
      </c>
      <c r="AO39" s="60" t="str">
        <f t="shared" si="6"/>
        <v>HORAS A MENOS ALOCADAS</v>
      </c>
      <c r="AP39" s="60">
        <f t="shared" si="2"/>
        <v>0.16666666666666666</v>
      </c>
      <c r="AQ39" s="60">
        <f t="shared" si="3"/>
        <v>4.1666666666667018E-2</v>
      </c>
      <c r="AR39" s="60">
        <f t="shared" si="4"/>
        <v>8.3333333333333037E-2</v>
      </c>
      <c r="AS39" s="61">
        <f t="shared" si="5"/>
        <v>0.12500000000000006</v>
      </c>
    </row>
    <row r="40" spans="1:45" ht="15.75" thickBot="1">
      <c r="A40" s="54" t="s">
        <v>367</v>
      </c>
      <c r="B40" s="55" t="str">
        <f>'Alocação 1q'!B39</f>
        <v>NHT4033-15</v>
      </c>
      <c r="C40" s="55" t="str">
        <f>'Alocação 1q'!A39</f>
        <v>Práticas em Química Verde</v>
      </c>
      <c r="D40" s="55">
        <f>'Alocação 1q'!C39</f>
        <v>0</v>
      </c>
      <c r="E40" s="55">
        <f>'Alocação 1q'!D39</f>
        <v>4</v>
      </c>
      <c r="F40" s="55">
        <f>'Alocação 1q'!E39</f>
        <v>4</v>
      </c>
      <c r="G40" s="55">
        <f t="shared" si="1"/>
        <v>4</v>
      </c>
      <c r="H40" s="55" t="str">
        <f>'Alocação 1q'!H39</f>
        <v>SA</v>
      </c>
      <c r="I40" s="55">
        <f>'Alocação 1q'!J39</f>
        <v>0</v>
      </c>
      <c r="J40" s="55" t="str">
        <f>'Alocação 1q'!I39</f>
        <v>Matutino</v>
      </c>
      <c r="K40" s="55">
        <f>'Alocação 1q'!K39</f>
        <v>30</v>
      </c>
      <c r="L40" s="55" t="str">
        <f>'Alocação 1q'!L39</f>
        <v>Segundas</v>
      </c>
      <c r="M40" s="56">
        <f>'Alocação 1q'!M39</f>
        <v>0.33333333333333331</v>
      </c>
      <c r="N40" s="56">
        <f>'Alocação 1q'!N39</f>
        <v>0.41666666666666702</v>
      </c>
      <c r="O40" s="55">
        <f>'Alocação 1q'!O39</f>
        <v>0</v>
      </c>
      <c r="P40" s="55"/>
      <c r="Q40" s="55">
        <f>'Alocação 1q'!P39</f>
        <v>0</v>
      </c>
      <c r="R40" s="56">
        <f>'Alocação 1q'!Q39</f>
        <v>0</v>
      </c>
      <c r="S40" s="56">
        <f>'Alocação 1q'!R39</f>
        <v>0</v>
      </c>
      <c r="T40" s="55">
        <f>'Alocação 1q'!S39</f>
        <v>0</v>
      </c>
      <c r="U40" s="55"/>
      <c r="V40" s="55">
        <f>'Alocação 1q'!T39</f>
        <v>0</v>
      </c>
      <c r="W40" s="56">
        <f>'Alocação 1q'!U39</f>
        <v>0</v>
      </c>
      <c r="X40" s="56">
        <f>'Alocação 1q'!V39</f>
        <v>0</v>
      </c>
      <c r="Y40" s="55">
        <f>'Alocação 1q'!W39</f>
        <v>0</v>
      </c>
      <c r="Z40" s="55"/>
      <c r="AA40" s="57" t="str">
        <f>'Alocação 1q'!Y39</f>
        <v>Rodrigo Luiz Oliveira Rodrigues Cunha</v>
      </c>
      <c r="AB40" s="55" t="str">
        <f>'Alocação 1q'!Z39</f>
        <v>Segundas</v>
      </c>
      <c r="AC40" s="56">
        <f>'Alocação 1q'!AA39</f>
        <v>0.41666666666666702</v>
      </c>
      <c r="AD40" s="56">
        <f>'Alocação 1q'!AB39</f>
        <v>0.5</v>
      </c>
      <c r="AE40" s="55">
        <f>'Alocação 1q'!AC39</f>
        <v>0</v>
      </c>
      <c r="AF40" s="55"/>
      <c r="AG40" s="55"/>
      <c r="AH40" s="55" t="str">
        <f>'Alocação 1q'!Z39</f>
        <v>Segundas</v>
      </c>
      <c r="AI40" s="56">
        <f>'Alocação 1q'!AA39</f>
        <v>0.41666666666666702</v>
      </c>
      <c r="AJ40" s="56">
        <f>'Alocação 1q'!AB39</f>
        <v>0.5</v>
      </c>
      <c r="AK40" s="55">
        <f>'Alocação 1q'!AC39</f>
        <v>0</v>
      </c>
      <c r="AL40" s="55"/>
      <c r="AM40" s="55"/>
      <c r="AN40" s="55" t="str">
        <f>'Alocação 1q'!AJ39</f>
        <v>Rodrigo Luiz Oliveira Rodrigues Cunha</v>
      </c>
      <c r="AO40" s="60" t="str">
        <f t="shared" si="6"/>
        <v>HORAS A MENOS ALOCADAS</v>
      </c>
      <c r="AP40" s="60">
        <f t="shared" si="2"/>
        <v>0.16666666666666666</v>
      </c>
      <c r="AQ40" s="60">
        <f t="shared" si="3"/>
        <v>4.1666666666666852E-2</v>
      </c>
      <c r="AR40" s="60">
        <f t="shared" si="4"/>
        <v>8.3333333333332982E-2</v>
      </c>
      <c r="AS40" s="61">
        <f t="shared" si="5"/>
        <v>0.12499999999999983</v>
      </c>
    </row>
    <row r="41" spans="1:45" ht="15.75" thickBot="1">
      <c r="A41" s="54" t="s">
        <v>367</v>
      </c>
      <c r="B41" s="55" t="str">
        <f>'Alocação 1q'!B40</f>
        <v>NHT4050-15</v>
      </c>
      <c r="C41" s="55" t="str">
        <f>'Alocação 1q'!A40</f>
        <v>Química Analítica Clássica II</v>
      </c>
      <c r="D41" s="55">
        <f>'Alocação 1q'!C40</f>
        <v>3</v>
      </c>
      <c r="E41" s="55">
        <f>'Alocação 1q'!D40</f>
        <v>3</v>
      </c>
      <c r="F41" s="55">
        <f>'Alocação 1q'!E40</f>
        <v>6</v>
      </c>
      <c r="G41" s="55">
        <f t="shared" si="1"/>
        <v>6</v>
      </c>
      <c r="H41" s="55" t="str">
        <f>'Alocação 1q'!H40</f>
        <v>SA</v>
      </c>
      <c r="I41" s="55">
        <f>'Alocação 1q'!J40</f>
        <v>0</v>
      </c>
      <c r="J41" s="55" t="str">
        <f>'Alocação 1q'!I40</f>
        <v>Matutino</v>
      </c>
      <c r="K41" s="55">
        <f>'Alocação 1q'!K40</f>
        <v>30</v>
      </c>
      <c r="L41" s="55" t="str">
        <f>'Alocação 1q'!L40</f>
        <v>Quintas</v>
      </c>
      <c r="M41" s="56">
        <f>'Alocação 1q'!M40</f>
        <v>0.33333333333333331</v>
      </c>
      <c r="N41" s="56">
        <f>'Alocação 1q'!N40</f>
        <v>0.41666666666666702</v>
      </c>
      <c r="O41" s="55">
        <f>'Alocação 1q'!O40</f>
        <v>0</v>
      </c>
      <c r="P41" s="55"/>
      <c r="Q41" s="55">
        <f>'Alocação 1q'!P40</f>
        <v>0</v>
      </c>
      <c r="R41" s="56">
        <f>'Alocação 1q'!Q40</f>
        <v>0</v>
      </c>
      <c r="S41" s="56">
        <f>'Alocação 1q'!R40</f>
        <v>0</v>
      </c>
      <c r="T41" s="55" t="str">
        <f>'Alocação 1q'!S40</f>
        <v>Quinzenal I</v>
      </c>
      <c r="U41" s="55"/>
      <c r="V41" s="55" t="str">
        <f>'Alocação 1q'!T40</f>
        <v>Segundas</v>
      </c>
      <c r="W41" s="56">
        <f>'Alocação 1q'!U40</f>
        <v>0.33333333333333331</v>
      </c>
      <c r="X41" s="56">
        <f>'Alocação 1q'!V40</f>
        <v>0.41666666666666702</v>
      </c>
      <c r="Y41" s="55">
        <f>'Alocação 1q'!W40</f>
        <v>0</v>
      </c>
      <c r="Z41" s="55"/>
      <c r="AA41" s="57" t="str">
        <f>'Alocação 1q'!Y40</f>
        <v>Diogo Librandi da Rocha</v>
      </c>
      <c r="AB41" s="55" t="str">
        <f>'Alocação 1q'!Z40</f>
        <v>Quintas</v>
      </c>
      <c r="AC41" s="56">
        <f>'Alocação 1q'!AA40</f>
        <v>0.41666666666666702</v>
      </c>
      <c r="AD41" s="56">
        <f>'Alocação 1q'!AB40</f>
        <v>0.5</v>
      </c>
      <c r="AE41" s="55">
        <f>'Alocação 1q'!AC40</f>
        <v>0</v>
      </c>
      <c r="AF41" s="55"/>
      <c r="AG41" s="55"/>
      <c r="AH41" s="55" t="str">
        <f>'Alocação 1q'!Z40</f>
        <v>Quintas</v>
      </c>
      <c r="AI41" s="56">
        <f>'Alocação 1q'!AA40</f>
        <v>0.41666666666666702</v>
      </c>
      <c r="AJ41" s="56">
        <f>'Alocação 1q'!AB40</f>
        <v>0.5</v>
      </c>
      <c r="AK41" s="55">
        <f>'Alocação 1q'!AC40</f>
        <v>0</v>
      </c>
      <c r="AL41" s="55"/>
      <c r="AM41" s="55"/>
      <c r="AN41" s="55" t="str">
        <f>'Alocação 1q'!AJ40</f>
        <v>Diogo Librandi da Rocha</v>
      </c>
      <c r="AO41" s="60" t="str">
        <f t="shared" si="6"/>
        <v>HORAS A MENOS ALOCADAS</v>
      </c>
      <c r="AP41" s="60">
        <f t="shared" si="2"/>
        <v>0.25</v>
      </c>
      <c r="AQ41" s="60">
        <f t="shared" si="3"/>
        <v>8.3333333333333703E-2</v>
      </c>
      <c r="AR41" s="60">
        <f t="shared" si="4"/>
        <v>8.3333333333332982E-2</v>
      </c>
      <c r="AS41" s="61">
        <f t="shared" si="5"/>
        <v>0.16666666666666669</v>
      </c>
    </row>
    <row r="42" spans="1:45" ht="15.75" thickBot="1">
      <c r="A42" s="54" t="s">
        <v>367</v>
      </c>
      <c r="B42" s="55" t="str">
        <f>'Alocação 1q'!B41</f>
        <v>NHT4050-15</v>
      </c>
      <c r="C42" s="55" t="str">
        <f>'Alocação 1q'!A41</f>
        <v>Química Analítica Clássica II</v>
      </c>
      <c r="D42" s="55">
        <f>'Alocação 1q'!C41</f>
        <v>3</v>
      </c>
      <c r="E42" s="55">
        <f>'Alocação 1q'!D41</f>
        <v>3</v>
      </c>
      <c r="F42" s="55">
        <f>'Alocação 1q'!E41</f>
        <v>6</v>
      </c>
      <c r="G42" s="55">
        <f t="shared" si="1"/>
        <v>6</v>
      </c>
      <c r="H42" s="55" t="str">
        <f>'Alocação 1q'!H41</f>
        <v>SA</v>
      </c>
      <c r="I42" s="55">
        <f>'Alocação 1q'!J41</f>
        <v>0</v>
      </c>
      <c r="J42" s="55" t="str">
        <f>'Alocação 1q'!I41</f>
        <v>Noturno</v>
      </c>
      <c r="K42" s="55">
        <f>'Alocação 1q'!K41</f>
        <v>30</v>
      </c>
      <c r="L42" s="55" t="str">
        <f>'Alocação 1q'!L41</f>
        <v>Quintas</v>
      </c>
      <c r="M42" s="56">
        <f>'Alocação 1q'!M41</f>
        <v>0.79166666666666696</v>
      </c>
      <c r="N42" s="56">
        <f>'Alocação 1q'!N41</f>
        <v>0.875000000000001</v>
      </c>
      <c r="O42" s="55">
        <f>'Alocação 1q'!O41</f>
        <v>0</v>
      </c>
      <c r="P42" s="55"/>
      <c r="Q42" s="55">
        <f>'Alocação 1q'!P41</f>
        <v>0</v>
      </c>
      <c r="R42" s="56">
        <f>'Alocação 1q'!Q41</f>
        <v>0</v>
      </c>
      <c r="S42" s="56">
        <f>'Alocação 1q'!R41</f>
        <v>0</v>
      </c>
      <c r="T42" s="55" t="str">
        <f>'Alocação 1q'!S41</f>
        <v>Quinzenal I</v>
      </c>
      <c r="U42" s="55"/>
      <c r="V42" s="55" t="str">
        <f>'Alocação 1q'!T41</f>
        <v>Segundas</v>
      </c>
      <c r="W42" s="56">
        <f>'Alocação 1q'!U41</f>
        <v>0.79166666666666696</v>
      </c>
      <c r="X42" s="56">
        <f>'Alocação 1q'!V41</f>
        <v>0.875000000000001</v>
      </c>
      <c r="Y42" s="55">
        <f>'Alocação 1q'!W41</f>
        <v>0</v>
      </c>
      <c r="Z42" s="55"/>
      <c r="AA42" s="57" t="str">
        <f>'Alocação 1q'!Y41</f>
        <v>Patrícia Dantoni</v>
      </c>
      <c r="AB42" s="55" t="str">
        <f>'Alocação 1q'!Z41</f>
        <v>Quintas</v>
      </c>
      <c r="AC42" s="56">
        <f>'Alocação 1q'!AA41</f>
        <v>0.875000000000001</v>
      </c>
      <c r="AD42" s="56">
        <f>'Alocação 1q'!AB41</f>
        <v>0.95833333333333404</v>
      </c>
      <c r="AE42" s="55">
        <f>'Alocação 1q'!AC41</f>
        <v>0</v>
      </c>
      <c r="AF42" s="55"/>
      <c r="AG42" s="55"/>
      <c r="AH42" s="55" t="str">
        <f>'Alocação 1q'!Z41</f>
        <v>Quintas</v>
      </c>
      <c r="AI42" s="56">
        <f>'Alocação 1q'!AA41</f>
        <v>0.875000000000001</v>
      </c>
      <c r="AJ42" s="56">
        <f>'Alocação 1q'!AB41</f>
        <v>0.95833333333333404</v>
      </c>
      <c r="AK42" s="55">
        <f>'Alocação 1q'!AC41</f>
        <v>0</v>
      </c>
      <c r="AL42" s="55"/>
      <c r="AM42" s="55"/>
      <c r="AN42" s="55" t="str">
        <f>'Alocação 1q'!AJ41</f>
        <v>Patrícia Dantoni</v>
      </c>
      <c r="AO42" s="60" t="str">
        <f t="shared" si="6"/>
        <v>HORAS A MENOS ALOCADAS</v>
      </c>
      <c r="AP42" s="60">
        <f t="shared" si="2"/>
        <v>0.25</v>
      </c>
      <c r="AQ42" s="60">
        <f t="shared" si="3"/>
        <v>8.3333333333334036E-2</v>
      </c>
      <c r="AR42" s="60">
        <f t="shared" si="4"/>
        <v>8.3333333333333037E-2</v>
      </c>
      <c r="AS42" s="61">
        <f t="shared" si="5"/>
        <v>0.16666666666666707</v>
      </c>
    </row>
    <row r="43" spans="1:45" ht="15.75" thickBot="1">
      <c r="A43" s="54" t="s">
        <v>367</v>
      </c>
      <c r="B43" s="55" t="str">
        <f>'Alocação 1q'!B42</f>
        <v>NHT4017-15</v>
      </c>
      <c r="C43" s="55" t="str">
        <f>'Alocação 1q'!A42</f>
        <v>Funções e Reações Orgânicas</v>
      </c>
      <c r="D43" s="55">
        <f>'Alocação 1q'!C42</f>
        <v>4</v>
      </c>
      <c r="E43" s="55">
        <f>'Alocação 1q'!D42</f>
        <v>0</v>
      </c>
      <c r="F43" s="55">
        <f>'Alocação 1q'!E42</f>
        <v>6</v>
      </c>
      <c r="G43" s="55">
        <f t="shared" si="1"/>
        <v>4</v>
      </c>
      <c r="H43" s="55" t="str">
        <f>'Alocação 1q'!H42</f>
        <v>SA</v>
      </c>
      <c r="I43" s="55">
        <f>'Alocação 1q'!J42</f>
        <v>0</v>
      </c>
      <c r="J43" s="55" t="str">
        <f>'Alocação 1q'!I42</f>
        <v>Matutino</v>
      </c>
      <c r="K43" s="55">
        <f>'Alocação 1q'!K42</f>
        <v>30</v>
      </c>
      <c r="L43" s="55" t="str">
        <f>'Alocação 1q'!L42</f>
        <v>Segundas</v>
      </c>
      <c r="M43" s="56">
        <f>'Alocação 1q'!M42</f>
        <v>0.33333333333333331</v>
      </c>
      <c r="N43" s="56">
        <f>'Alocação 1q'!N42</f>
        <v>0.41666666666666702</v>
      </c>
      <c r="O43" s="55">
        <f>'Alocação 1q'!O42</f>
        <v>0</v>
      </c>
      <c r="P43" s="55"/>
      <c r="Q43" s="55">
        <f>'Alocação 1q'!P42</f>
        <v>0</v>
      </c>
      <c r="R43" s="56">
        <f>'Alocação 1q'!Q42</f>
        <v>0</v>
      </c>
      <c r="S43" s="56">
        <f>'Alocação 1q'!R42</f>
        <v>0</v>
      </c>
      <c r="T43" s="55">
        <f>'Alocação 1q'!S42</f>
        <v>0</v>
      </c>
      <c r="U43" s="55"/>
      <c r="V43" s="55">
        <f>'Alocação 1q'!T42</f>
        <v>0</v>
      </c>
      <c r="W43" s="56">
        <f>'Alocação 1q'!U42</f>
        <v>0</v>
      </c>
      <c r="X43" s="56">
        <f>'Alocação 1q'!V42</f>
        <v>0</v>
      </c>
      <c r="Y43" s="55">
        <f>'Alocação 1q'!W42</f>
        <v>0</v>
      </c>
      <c r="Z43" s="55"/>
      <c r="AA43" s="57" t="str">
        <f>'Alocação 1q'!Y42</f>
        <v>Fernando Heering Bartoloni</v>
      </c>
      <c r="AB43" s="55" t="str">
        <f>'Alocação 1q'!Z42</f>
        <v>Quartas</v>
      </c>
      <c r="AC43" s="56">
        <f>'Alocação 1q'!AA42</f>
        <v>0.41666666666666702</v>
      </c>
      <c r="AD43" s="56">
        <f>'Alocação 1q'!AB42</f>
        <v>0.5</v>
      </c>
      <c r="AE43" s="55">
        <f>'Alocação 1q'!AC42</f>
        <v>0</v>
      </c>
      <c r="AF43" s="55"/>
      <c r="AG43" s="55"/>
      <c r="AH43" s="55" t="str">
        <f>'Alocação 1q'!Z42</f>
        <v>Quartas</v>
      </c>
      <c r="AI43" s="56">
        <f>'Alocação 1q'!AA42</f>
        <v>0.41666666666666702</v>
      </c>
      <c r="AJ43" s="56">
        <f>'Alocação 1q'!AB42</f>
        <v>0.5</v>
      </c>
      <c r="AK43" s="55">
        <f>'Alocação 1q'!AC42</f>
        <v>0</v>
      </c>
      <c r="AL43" s="55"/>
      <c r="AM43" s="55"/>
      <c r="AN43" s="55" t="str">
        <f>'Alocação 1q'!AJ42</f>
        <v>Fernando Heering Bartoloni</v>
      </c>
      <c r="AO43" s="60" t="str">
        <f t="shared" si="6"/>
        <v>HORAS A MENOS ALOCADAS</v>
      </c>
      <c r="AP43" s="60">
        <f t="shared" si="2"/>
        <v>0.16666666666666666</v>
      </c>
      <c r="AQ43" s="60">
        <f t="shared" si="3"/>
        <v>4.1666666666666852E-2</v>
      </c>
      <c r="AR43" s="60">
        <f t="shared" si="4"/>
        <v>8.3333333333332982E-2</v>
      </c>
      <c r="AS43" s="61">
        <f t="shared" si="5"/>
        <v>0.12499999999999983</v>
      </c>
    </row>
    <row r="44" spans="1:45" ht="15.75" thickBot="1">
      <c r="A44" s="54" t="s">
        <v>367</v>
      </c>
      <c r="B44" s="55" t="str">
        <f>'Alocação 1q'!B43</f>
        <v>NHT4052-15</v>
      </c>
      <c r="C44" s="55" t="str">
        <f>'Alocação 1q'!A43</f>
        <v>Química de Coordenação</v>
      </c>
      <c r="D44" s="55">
        <f>'Alocação 1q'!C43</f>
        <v>4</v>
      </c>
      <c r="E44" s="55">
        <f>'Alocação 1q'!D43</f>
        <v>4</v>
      </c>
      <c r="F44" s="55">
        <f>'Alocação 1q'!E43</f>
        <v>8</v>
      </c>
      <c r="G44" s="55">
        <f t="shared" si="1"/>
        <v>8</v>
      </c>
      <c r="H44" s="55" t="str">
        <f>'Alocação 1q'!H43</f>
        <v>SA</v>
      </c>
      <c r="I44" s="55">
        <f>'Alocação 1q'!J43</f>
        <v>0</v>
      </c>
      <c r="J44" s="55" t="str">
        <f>'Alocação 1q'!I43</f>
        <v>Matutino</v>
      </c>
      <c r="K44" s="55">
        <f>'Alocação 1q'!K43</f>
        <v>30</v>
      </c>
      <c r="L44" s="55" t="str">
        <f>'Alocação 1q'!L43</f>
        <v>Sextas</v>
      </c>
      <c r="M44" s="56">
        <f>'Alocação 1q'!M43</f>
        <v>0.33333333333333331</v>
      </c>
      <c r="N44" s="56">
        <f>'Alocação 1q'!N43</f>
        <v>0.41666666666666702</v>
      </c>
      <c r="O44" s="55">
        <f>'Alocação 1q'!O43</f>
        <v>0</v>
      </c>
      <c r="P44" s="55"/>
      <c r="Q44" s="55">
        <f>'Alocação 1q'!P43</f>
        <v>0</v>
      </c>
      <c r="R44" s="56">
        <f>'Alocação 1q'!Q43</f>
        <v>0</v>
      </c>
      <c r="S44" s="56">
        <f>'Alocação 1q'!R43</f>
        <v>0</v>
      </c>
      <c r="T44" s="55">
        <f>'Alocação 1q'!S43</f>
        <v>0</v>
      </c>
      <c r="U44" s="55"/>
      <c r="V44" s="55">
        <f>'Alocação 1q'!T43</f>
        <v>0</v>
      </c>
      <c r="W44" s="56">
        <f>'Alocação 1q'!U43</f>
        <v>0</v>
      </c>
      <c r="X44" s="56">
        <f>'Alocação 1q'!V43</f>
        <v>0</v>
      </c>
      <c r="Y44" s="55">
        <f>'Alocação 1q'!W43</f>
        <v>0</v>
      </c>
      <c r="Z44" s="55"/>
      <c r="AA44" s="57" t="str">
        <f>'Alocação 1q'!Y43</f>
        <v>Giselle Cerchiaro</v>
      </c>
      <c r="AB44" s="55" t="str">
        <f>'Alocação 1q'!Z43</f>
        <v>Sextas</v>
      </c>
      <c r="AC44" s="56">
        <f>'Alocação 1q'!AA43</f>
        <v>0.41666666666666702</v>
      </c>
      <c r="AD44" s="56">
        <f>'Alocação 1q'!AB43</f>
        <v>0.5</v>
      </c>
      <c r="AE44" s="55">
        <f>'Alocação 1q'!AC43</f>
        <v>0</v>
      </c>
      <c r="AF44" s="55"/>
      <c r="AG44" s="55"/>
      <c r="AH44" s="55" t="str">
        <f>'Alocação 1q'!Z43</f>
        <v>Sextas</v>
      </c>
      <c r="AI44" s="56">
        <f>'Alocação 1q'!AA43</f>
        <v>0.41666666666666702</v>
      </c>
      <c r="AJ44" s="56">
        <f>'Alocação 1q'!AB43</f>
        <v>0.5</v>
      </c>
      <c r="AK44" s="55">
        <f>'Alocação 1q'!AC43</f>
        <v>0</v>
      </c>
      <c r="AL44" s="55"/>
      <c r="AM44" s="55"/>
      <c r="AN44" s="55" t="str">
        <f>'Alocação 1q'!AJ43</f>
        <v>Giselle Cerchiaro</v>
      </c>
      <c r="AO44" s="60" t="str">
        <f t="shared" si="6"/>
        <v>HORAS A MENOS ALOCADAS</v>
      </c>
      <c r="AP44" s="60">
        <f t="shared" si="2"/>
        <v>0.33333333333333331</v>
      </c>
      <c r="AQ44" s="60">
        <f t="shared" si="3"/>
        <v>4.1666666666666852E-2</v>
      </c>
      <c r="AR44" s="60">
        <f t="shared" si="4"/>
        <v>8.3333333333332982E-2</v>
      </c>
      <c r="AS44" s="61">
        <f t="shared" si="5"/>
        <v>0.12499999999999983</v>
      </c>
    </row>
    <row r="45" spans="1:45" ht="15.75" thickBot="1">
      <c r="A45" s="54" t="s">
        <v>367</v>
      </c>
      <c r="B45" s="55" t="str">
        <f>'Alocação 1q'!B44</f>
        <v>NHT4052-15</v>
      </c>
      <c r="C45" s="55" t="str">
        <f>'Alocação 1q'!A44</f>
        <v>Química de Coordenação</v>
      </c>
      <c r="D45" s="55">
        <f>'Alocação 1q'!C44</f>
        <v>4</v>
      </c>
      <c r="E45" s="55">
        <f>'Alocação 1q'!D44</f>
        <v>4</v>
      </c>
      <c r="F45" s="55">
        <f>'Alocação 1q'!E44</f>
        <v>8</v>
      </c>
      <c r="G45" s="55">
        <f t="shared" si="1"/>
        <v>8</v>
      </c>
      <c r="H45" s="55" t="str">
        <f>'Alocação 1q'!H44</f>
        <v>SA</v>
      </c>
      <c r="I45" s="55">
        <f>'Alocação 1q'!J44</f>
        <v>0</v>
      </c>
      <c r="J45" s="55" t="str">
        <f>'Alocação 1q'!I44</f>
        <v>Noturno</v>
      </c>
      <c r="K45" s="55">
        <f>'Alocação 1q'!K44</f>
        <v>30</v>
      </c>
      <c r="L45" s="55" t="str">
        <f>'Alocação 1q'!L44</f>
        <v>Sextas</v>
      </c>
      <c r="M45" s="56">
        <f>'Alocação 1q'!M44</f>
        <v>0.79166666666666696</v>
      </c>
      <c r="N45" s="56">
        <f>'Alocação 1q'!N44</f>
        <v>0.875000000000001</v>
      </c>
      <c r="O45" s="55">
        <f>'Alocação 1q'!O44</f>
        <v>0</v>
      </c>
      <c r="P45" s="55"/>
      <c r="Q45" s="55">
        <f>'Alocação 1q'!P44</f>
        <v>0</v>
      </c>
      <c r="R45" s="56">
        <f>'Alocação 1q'!Q44</f>
        <v>0</v>
      </c>
      <c r="S45" s="56">
        <f>'Alocação 1q'!R44</f>
        <v>0</v>
      </c>
      <c r="T45" s="55">
        <f>'Alocação 1q'!S44</f>
        <v>0</v>
      </c>
      <c r="U45" s="55"/>
      <c r="V45" s="55">
        <f>'Alocação 1q'!T44</f>
        <v>0</v>
      </c>
      <c r="W45" s="56">
        <f>'Alocação 1q'!U44</f>
        <v>0</v>
      </c>
      <c r="X45" s="56">
        <f>'Alocação 1q'!V44</f>
        <v>0</v>
      </c>
      <c r="Y45" s="55">
        <f>'Alocação 1q'!W44</f>
        <v>0</v>
      </c>
      <c r="Z45" s="55"/>
      <c r="AA45" s="57" t="str">
        <f>'Alocação 1q'!Y44</f>
        <v>Giselle Cerchiaro</v>
      </c>
      <c r="AB45" s="55" t="str">
        <f>'Alocação 1q'!Z44</f>
        <v>Sextas</v>
      </c>
      <c r="AC45" s="56">
        <f>'Alocação 1q'!AA44</f>
        <v>0.875000000000001</v>
      </c>
      <c r="AD45" s="56">
        <f>'Alocação 1q'!AB44</f>
        <v>0.95833333333333404</v>
      </c>
      <c r="AE45" s="55">
        <f>'Alocação 1q'!AC44</f>
        <v>0</v>
      </c>
      <c r="AF45" s="55"/>
      <c r="AG45" s="55"/>
      <c r="AH45" s="55" t="str">
        <f>'Alocação 1q'!Z44</f>
        <v>Sextas</v>
      </c>
      <c r="AI45" s="56">
        <f>'Alocação 1q'!AA44</f>
        <v>0.875000000000001</v>
      </c>
      <c r="AJ45" s="56">
        <f>'Alocação 1q'!AB44</f>
        <v>0.95833333333333404</v>
      </c>
      <c r="AK45" s="55">
        <f>'Alocação 1q'!AC44</f>
        <v>0</v>
      </c>
      <c r="AL45" s="55"/>
      <c r="AM45" s="55"/>
      <c r="AN45" s="55" t="str">
        <f>'Alocação 1q'!AJ44</f>
        <v>Giselle Cerchiaro</v>
      </c>
      <c r="AO45" s="60" t="str">
        <f t="shared" si="6"/>
        <v>HORAS A MENOS ALOCADAS</v>
      </c>
      <c r="AP45" s="60">
        <f t="shared" si="2"/>
        <v>0.33333333333333331</v>
      </c>
      <c r="AQ45" s="60">
        <f t="shared" si="3"/>
        <v>4.1666666666667018E-2</v>
      </c>
      <c r="AR45" s="60">
        <f t="shared" si="4"/>
        <v>8.3333333333333037E-2</v>
      </c>
      <c r="AS45" s="61">
        <f t="shared" si="5"/>
        <v>0.12500000000000006</v>
      </c>
    </row>
    <row r="46" spans="1:45" ht="15.75" thickBot="1">
      <c r="A46" s="54" t="s">
        <v>367</v>
      </c>
      <c r="B46" s="55" t="str">
        <f>'Alocação 1q'!B45</f>
        <v>BCL0307-15</v>
      </c>
      <c r="C46" s="55" t="str">
        <f>'Alocação 1q'!A45</f>
        <v>Transformações Químicas</v>
      </c>
      <c r="D46" s="55">
        <f>'Alocação 1q'!C45</f>
        <v>3</v>
      </c>
      <c r="E46" s="55">
        <f>'Alocação 1q'!D45</f>
        <v>2</v>
      </c>
      <c r="F46" s="55">
        <f>'Alocação 1q'!E45</f>
        <v>6</v>
      </c>
      <c r="G46" s="55">
        <f t="shared" si="1"/>
        <v>5</v>
      </c>
      <c r="H46" s="55" t="str">
        <f>'Alocação 1q'!H45</f>
        <v>SA</v>
      </c>
      <c r="I46" s="55">
        <f>'Alocação 1q'!J45</f>
        <v>0</v>
      </c>
      <c r="J46" s="55" t="str">
        <f>'Alocação 1q'!I45</f>
        <v>Noturno</v>
      </c>
      <c r="K46" s="55">
        <f>'Alocação 1q'!K45</f>
        <v>0</v>
      </c>
      <c r="L46" s="55">
        <f>'Alocação 1q'!L45</f>
        <v>0</v>
      </c>
      <c r="M46" s="56">
        <f>'Alocação 1q'!M45</f>
        <v>0</v>
      </c>
      <c r="N46" s="56">
        <f>'Alocação 1q'!N45</f>
        <v>0</v>
      </c>
      <c r="O46" s="55">
        <f>'Alocação 1q'!O45</f>
        <v>0</v>
      </c>
      <c r="P46" s="55"/>
      <c r="Q46" s="55">
        <f>'Alocação 1q'!P45</f>
        <v>0</v>
      </c>
      <c r="R46" s="56">
        <f>'Alocação 1q'!Q45</f>
        <v>0</v>
      </c>
      <c r="S46" s="56">
        <f>'Alocação 1q'!R45</f>
        <v>0</v>
      </c>
      <c r="T46" s="55">
        <f>'Alocação 1q'!S45</f>
        <v>0</v>
      </c>
      <c r="U46" s="55"/>
      <c r="V46" s="55">
        <f>'Alocação 1q'!T45</f>
        <v>0</v>
      </c>
      <c r="W46" s="56">
        <f>'Alocação 1q'!U45</f>
        <v>0</v>
      </c>
      <c r="X46" s="56">
        <f>'Alocação 1q'!V45</f>
        <v>0</v>
      </c>
      <c r="Y46" s="55">
        <f>'Alocação 1q'!W45</f>
        <v>0</v>
      </c>
      <c r="Z46" s="55"/>
      <c r="AA46" s="57">
        <f>'Alocação 1q'!Y45</f>
        <v>0</v>
      </c>
      <c r="AB46" s="55" t="str">
        <f>'Alocação 1q'!Z45</f>
        <v>Quartas</v>
      </c>
      <c r="AC46" s="56">
        <f>'Alocação 1q'!AA45</f>
        <v>0.875000000000001</v>
      </c>
      <c r="AD46" s="56">
        <f>'Alocação 1q'!AB45</f>
        <v>0.95833333333333404</v>
      </c>
      <c r="AE46" s="55" t="str">
        <f>'Alocação 1q'!AC45</f>
        <v>Semanal</v>
      </c>
      <c r="AF46" s="55"/>
      <c r="AG46" s="55"/>
      <c r="AH46" s="55" t="str">
        <f>'Alocação 1q'!Z45</f>
        <v>Quartas</v>
      </c>
      <c r="AI46" s="56">
        <f>'Alocação 1q'!AA45</f>
        <v>0.875000000000001</v>
      </c>
      <c r="AJ46" s="56">
        <f>'Alocação 1q'!AB45</f>
        <v>0.95833333333333404</v>
      </c>
      <c r="AK46" s="55" t="str">
        <f>'Alocação 1q'!AC45</f>
        <v>Semanal</v>
      </c>
      <c r="AL46" s="55"/>
      <c r="AM46" s="55"/>
      <c r="AN46" s="55" t="str">
        <f>'Alocação 1q'!AJ45</f>
        <v>Ivanise Gaubeur</v>
      </c>
      <c r="AO46" s="60" t="str">
        <f t="shared" si="6"/>
        <v>HORAS A MENOS ALOCADAS</v>
      </c>
      <c r="AP46" s="60">
        <f t="shared" si="2"/>
        <v>0.20833333333333334</v>
      </c>
      <c r="AQ46" s="60">
        <f t="shared" si="3"/>
        <v>0</v>
      </c>
      <c r="AR46" s="60">
        <f t="shared" si="4"/>
        <v>0.16666666666666607</v>
      </c>
      <c r="AS46" s="61">
        <f t="shared" si="5"/>
        <v>0.16666666666666607</v>
      </c>
    </row>
    <row r="47" spans="1:45" ht="15.75" thickBot="1">
      <c r="A47" s="54" t="s">
        <v>367</v>
      </c>
      <c r="B47" s="55" t="str">
        <f>'Alocação 1q'!B46</f>
        <v>BCL0307-15</v>
      </c>
      <c r="C47" s="55" t="str">
        <f>'Alocação 1q'!A46</f>
        <v>Transformações Químicas</v>
      </c>
      <c r="D47" s="55">
        <f>'Alocação 1q'!C46</f>
        <v>3</v>
      </c>
      <c r="E47" s="55">
        <f>'Alocação 1q'!D46</f>
        <v>2</v>
      </c>
      <c r="F47" s="55">
        <f>'Alocação 1q'!E46</f>
        <v>6</v>
      </c>
      <c r="G47" s="55">
        <f t="shared" si="1"/>
        <v>5</v>
      </c>
      <c r="H47" s="55" t="str">
        <f>'Alocação 1q'!H46</f>
        <v>SA</v>
      </c>
      <c r="I47" s="55">
        <f>'Alocação 1q'!J46</f>
        <v>0</v>
      </c>
      <c r="J47" s="55" t="str">
        <f>'Alocação 1q'!I46</f>
        <v>Matutino</v>
      </c>
      <c r="K47" s="55">
        <f>'Alocação 1q'!K46</f>
        <v>0</v>
      </c>
      <c r="L47" s="55" t="str">
        <f>'Alocação 1q'!L46</f>
        <v>Terças</v>
      </c>
      <c r="M47" s="56">
        <f>'Alocação 1q'!M46</f>
        <v>0.41666666666666702</v>
      </c>
      <c r="N47" s="56">
        <f>'Alocação 1q'!N46</f>
        <v>0.5</v>
      </c>
      <c r="O47" s="55" t="str">
        <f>'Alocação 1q'!O46</f>
        <v>Quinzenal II</v>
      </c>
      <c r="P47" s="55"/>
      <c r="Q47" s="55" t="str">
        <f>'Alocação 1q'!P46</f>
        <v>Quintas</v>
      </c>
      <c r="R47" s="56">
        <f>'Alocação 1q'!Q46</f>
        <v>0.33333333333333331</v>
      </c>
      <c r="S47" s="56">
        <f>'Alocação 1q'!R46</f>
        <v>0.41666666666666702</v>
      </c>
      <c r="T47" s="55" t="str">
        <f>'Alocação 1q'!S46</f>
        <v>Semanal</v>
      </c>
      <c r="U47" s="55"/>
      <c r="V47" s="55">
        <f>'Alocação 1q'!T46</f>
        <v>0</v>
      </c>
      <c r="W47" s="56">
        <f>'Alocação 1q'!U46</f>
        <v>0</v>
      </c>
      <c r="X47" s="56">
        <f>'Alocação 1q'!V46</f>
        <v>0</v>
      </c>
      <c r="Y47" s="55">
        <f>'Alocação 1q'!W46</f>
        <v>0</v>
      </c>
      <c r="Z47" s="55"/>
      <c r="AA47" s="57" t="str">
        <f>'Alocação 1q'!Y46</f>
        <v>Karina Passalacqua Morelli Frin</v>
      </c>
      <c r="AB47" s="55">
        <f>'Alocação 1q'!Z46</f>
        <v>0</v>
      </c>
      <c r="AC47" s="56">
        <f>'Alocação 1q'!AA46</f>
        <v>0</v>
      </c>
      <c r="AD47" s="56">
        <f>'Alocação 1q'!AB46</f>
        <v>0</v>
      </c>
      <c r="AE47" s="55">
        <f>'Alocação 1q'!AC46</f>
        <v>0</v>
      </c>
      <c r="AF47" s="55"/>
      <c r="AG47" s="55"/>
      <c r="AH47" s="55">
        <f>'Alocação 1q'!Z46</f>
        <v>0</v>
      </c>
      <c r="AI47" s="56">
        <f>'Alocação 1q'!AA46</f>
        <v>0</v>
      </c>
      <c r="AJ47" s="56">
        <f>'Alocação 1q'!AB46</f>
        <v>0</v>
      </c>
      <c r="AK47" s="55">
        <f>'Alocação 1q'!AC46</f>
        <v>0</v>
      </c>
      <c r="AL47" s="55"/>
      <c r="AM47" s="55"/>
      <c r="AN47" s="55">
        <f>'Alocação 1q'!AJ46</f>
        <v>0</v>
      </c>
      <c r="AO47" s="60" t="str">
        <f t="shared" si="6"/>
        <v>HORAS A MENOS ALOCADAS</v>
      </c>
      <c r="AP47" s="60">
        <f t="shared" si="2"/>
        <v>0.20833333333333334</v>
      </c>
      <c r="AQ47" s="60">
        <f t="shared" si="3"/>
        <v>0.12500000000000019</v>
      </c>
      <c r="AR47" s="60">
        <f t="shared" si="4"/>
        <v>0</v>
      </c>
      <c r="AS47" s="61">
        <f t="shared" si="5"/>
        <v>0.12500000000000019</v>
      </c>
    </row>
    <row r="48" spans="1:45" ht="15.75" thickBot="1">
      <c r="A48" s="54" t="s">
        <v>367</v>
      </c>
      <c r="B48" s="55" t="str">
        <f>'Alocação 1q'!B47</f>
        <v>NHT4055-15</v>
      </c>
      <c r="C48" s="55" t="str">
        <f>'Alocação 1q'!A47</f>
        <v>Tópicos Avançados em Química Orgânica</v>
      </c>
      <c r="D48" s="55">
        <f>'Alocação 1q'!C47</f>
        <v>2</v>
      </c>
      <c r="E48" s="55">
        <f>'Alocação 1q'!D47</f>
        <v>0</v>
      </c>
      <c r="F48" s="55">
        <f>'Alocação 1q'!E47</f>
        <v>2</v>
      </c>
      <c r="G48" s="55">
        <f t="shared" si="1"/>
        <v>2</v>
      </c>
      <c r="H48" s="55" t="str">
        <f>'Alocação 1q'!H47</f>
        <v>SA</v>
      </c>
      <c r="I48" s="55">
        <f>'Alocação 1q'!J47</f>
        <v>0</v>
      </c>
      <c r="J48" s="55" t="str">
        <f>'Alocação 1q'!I47</f>
        <v>Matutino</v>
      </c>
      <c r="K48" s="55">
        <f>'Alocação 1q'!K47</f>
        <v>30</v>
      </c>
      <c r="L48" s="55" t="str">
        <f>'Alocação 1q'!L47</f>
        <v>Terças</v>
      </c>
      <c r="M48" s="56">
        <f>'Alocação 1q'!M47</f>
        <v>0.41666666666666702</v>
      </c>
      <c r="N48" s="56">
        <f>'Alocação 1q'!N47</f>
        <v>0.5</v>
      </c>
      <c r="O48" s="55">
        <f>'Alocação 1q'!O47</f>
        <v>0</v>
      </c>
      <c r="P48" s="55"/>
      <c r="Q48" s="55">
        <f>'Alocação 1q'!P47</f>
        <v>0</v>
      </c>
      <c r="R48" s="56">
        <f>'Alocação 1q'!Q47</f>
        <v>0</v>
      </c>
      <c r="S48" s="56">
        <f>'Alocação 1q'!R47</f>
        <v>0</v>
      </c>
      <c r="T48" s="55">
        <f>'Alocação 1q'!S47</f>
        <v>0</v>
      </c>
      <c r="U48" s="55"/>
      <c r="V48" s="55">
        <f>'Alocação 1q'!T47</f>
        <v>0</v>
      </c>
      <c r="W48" s="56">
        <f>'Alocação 1q'!U47</f>
        <v>0</v>
      </c>
      <c r="X48" s="56">
        <f>'Alocação 1q'!V47</f>
        <v>0</v>
      </c>
      <c r="Y48" s="55">
        <f>'Alocação 1q'!W47</f>
        <v>0</v>
      </c>
      <c r="Z48" s="55"/>
      <c r="AA48" s="57" t="str">
        <f>'Alocação 1q'!Y47</f>
        <v>João Henrique Ghilardi Lago</v>
      </c>
      <c r="AB48" s="55">
        <f>'Alocação 1q'!Z47</f>
        <v>0</v>
      </c>
      <c r="AC48" s="56">
        <f>'Alocação 1q'!AA47</f>
        <v>0</v>
      </c>
      <c r="AD48" s="56">
        <f>'Alocação 1q'!AB47</f>
        <v>0</v>
      </c>
      <c r="AE48" s="55">
        <f>'Alocação 1q'!AC47</f>
        <v>0</v>
      </c>
      <c r="AF48" s="55"/>
      <c r="AG48" s="55"/>
      <c r="AH48" s="55">
        <f>'Alocação 1q'!Z47</f>
        <v>0</v>
      </c>
      <c r="AI48" s="56">
        <f>'Alocação 1q'!AA47</f>
        <v>0</v>
      </c>
      <c r="AJ48" s="56">
        <f>'Alocação 1q'!AB47</f>
        <v>0</v>
      </c>
      <c r="AK48" s="55">
        <f>'Alocação 1q'!AC47</f>
        <v>0</v>
      </c>
      <c r="AL48" s="55"/>
      <c r="AM48" s="55"/>
      <c r="AN48" s="55">
        <f>'Alocação 1q'!AJ47</f>
        <v>0</v>
      </c>
      <c r="AO48" s="60" t="str">
        <f t="shared" si="6"/>
        <v>HORAS A MENOS ALOCADAS</v>
      </c>
      <c r="AP48" s="60">
        <f t="shared" si="2"/>
        <v>8.3333333333333329E-2</v>
      </c>
      <c r="AQ48" s="60">
        <f t="shared" si="3"/>
        <v>4.1666666666666491E-2</v>
      </c>
      <c r="AR48" s="60">
        <f t="shared" si="4"/>
        <v>0</v>
      </c>
      <c r="AS48" s="61">
        <f t="shared" si="5"/>
        <v>4.1666666666666491E-2</v>
      </c>
    </row>
    <row r="49" spans="1:45" ht="15.75" thickBot="1">
      <c r="A49" s="54" t="s">
        <v>367</v>
      </c>
      <c r="B49" s="55" t="str">
        <f>'Alocação 1q'!B48</f>
        <v>NHT4055-15</v>
      </c>
      <c r="C49" s="55" t="str">
        <f>'Alocação 1q'!A48</f>
        <v>Tópicos Avançados em Química Orgânica</v>
      </c>
      <c r="D49" s="55">
        <f>'Alocação 1q'!C48</f>
        <v>2</v>
      </c>
      <c r="E49" s="55">
        <f>'Alocação 1q'!D48</f>
        <v>0</v>
      </c>
      <c r="F49" s="55">
        <f>'Alocação 1q'!E48</f>
        <v>2</v>
      </c>
      <c r="G49" s="55">
        <f t="shared" si="1"/>
        <v>2</v>
      </c>
      <c r="H49" s="55" t="str">
        <f>'Alocação 1q'!H48</f>
        <v>SA</v>
      </c>
      <c r="I49" s="55">
        <f>'Alocação 1q'!J48</f>
        <v>0</v>
      </c>
      <c r="J49" s="55" t="str">
        <f>'Alocação 1q'!I48</f>
        <v>Noturno</v>
      </c>
      <c r="K49" s="55">
        <f>'Alocação 1q'!K48</f>
        <v>30</v>
      </c>
      <c r="L49" s="55" t="str">
        <f>'Alocação 1q'!L48</f>
        <v>Terças</v>
      </c>
      <c r="M49" s="56">
        <f>'Alocação 1q'!M48</f>
        <v>0.875000000000001</v>
      </c>
      <c r="N49" s="56">
        <f>'Alocação 1q'!N48</f>
        <v>0.95833333333333404</v>
      </c>
      <c r="O49" s="55">
        <f>'Alocação 1q'!O48</f>
        <v>0</v>
      </c>
      <c r="P49" s="55"/>
      <c r="Q49" s="55">
        <f>'Alocação 1q'!P48</f>
        <v>0</v>
      </c>
      <c r="R49" s="56">
        <f>'Alocação 1q'!Q48</f>
        <v>0</v>
      </c>
      <c r="S49" s="56">
        <f>'Alocação 1q'!R48</f>
        <v>0</v>
      </c>
      <c r="T49" s="55">
        <f>'Alocação 1q'!S48</f>
        <v>0</v>
      </c>
      <c r="U49" s="55"/>
      <c r="V49" s="55">
        <f>'Alocação 1q'!T48</f>
        <v>0</v>
      </c>
      <c r="W49" s="56">
        <f>'Alocação 1q'!U48</f>
        <v>0</v>
      </c>
      <c r="X49" s="56">
        <f>'Alocação 1q'!V48</f>
        <v>0</v>
      </c>
      <c r="Y49" s="55">
        <f>'Alocação 1q'!W48</f>
        <v>0</v>
      </c>
      <c r="Z49" s="55"/>
      <c r="AA49" s="57" t="str">
        <f>'Alocação 1q'!Y48</f>
        <v>João Henrique Ghilardi Lago</v>
      </c>
      <c r="AB49" s="55">
        <f>'Alocação 1q'!Z48</f>
        <v>0</v>
      </c>
      <c r="AC49" s="56">
        <f>'Alocação 1q'!AA48</f>
        <v>0</v>
      </c>
      <c r="AD49" s="56">
        <f>'Alocação 1q'!AB48</f>
        <v>0</v>
      </c>
      <c r="AE49" s="55">
        <f>'Alocação 1q'!AC48</f>
        <v>0</v>
      </c>
      <c r="AF49" s="55"/>
      <c r="AG49" s="55"/>
      <c r="AH49" s="55">
        <f>'Alocação 1q'!Z48</f>
        <v>0</v>
      </c>
      <c r="AI49" s="56">
        <f>'Alocação 1q'!AA48</f>
        <v>0</v>
      </c>
      <c r="AJ49" s="56">
        <f>'Alocação 1q'!AB48</f>
        <v>0</v>
      </c>
      <c r="AK49" s="55">
        <f>'Alocação 1q'!AC48</f>
        <v>0</v>
      </c>
      <c r="AL49" s="55"/>
      <c r="AM49" s="55"/>
      <c r="AN49" s="55">
        <f>'Alocação 1q'!AJ48</f>
        <v>0</v>
      </c>
      <c r="AO49" s="60" t="str">
        <f t="shared" si="6"/>
        <v>HORAS A MENOS ALOCADAS</v>
      </c>
      <c r="AP49" s="60">
        <f t="shared" si="2"/>
        <v>8.3333333333333329E-2</v>
      </c>
      <c r="AQ49" s="60">
        <f t="shared" si="3"/>
        <v>4.1666666666666519E-2</v>
      </c>
      <c r="AR49" s="60">
        <f t="shared" si="4"/>
        <v>0</v>
      </c>
      <c r="AS49" s="61">
        <f t="shared" si="5"/>
        <v>4.1666666666666519E-2</v>
      </c>
    </row>
    <row r="50" spans="1:45" ht="15.75" thickBot="1">
      <c r="A50" s="54" t="s">
        <v>367</v>
      </c>
      <c r="B50" s="55" t="str">
        <f>'Alocação 1q'!B49</f>
        <v>BCL0307-15</v>
      </c>
      <c r="C50" s="55" t="str">
        <f>'Alocação 1q'!A49</f>
        <v>Transformações Químicas</v>
      </c>
      <c r="D50" s="55">
        <f>'Alocação 1q'!C49</f>
        <v>3</v>
      </c>
      <c r="E50" s="55">
        <f>'Alocação 1q'!D49</f>
        <v>2</v>
      </c>
      <c r="F50" s="55">
        <f>'Alocação 1q'!E49</f>
        <v>6</v>
      </c>
      <c r="G50" s="55">
        <f t="shared" si="1"/>
        <v>5</v>
      </c>
      <c r="H50" s="55" t="str">
        <f>'Alocação 1q'!H49</f>
        <v>SA</v>
      </c>
      <c r="I50" s="55">
        <f>'Alocação 1q'!J49</f>
        <v>0</v>
      </c>
      <c r="J50" s="55">
        <f>'Alocação 1q'!I49</f>
        <v>0</v>
      </c>
      <c r="K50" s="55">
        <f>'Alocação 1q'!K49</f>
        <v>0</v>
      </c>
      <c r="L50" s="55">
        <f>'Alocação 1q'!L49</f>
        <v>0</v>
      </c>
      <c r="M50" s="56">
        <f>'Alocação 1q'!M49</f>
        <v>0</v>
      </c>
      <c r="N50" s="56">
        <f>'Alocação 1q'!N49</f>
        <v>0</v>
      </c>
      <c r="O50" s="55">
        <f>'Alocação 1q'!O49</f>
        <v>0</v>
      </c>
      <c r="P50" s="55"/>
      <c r="Q50" s="55">
        <f>'Alocação 1q'!P49</f>
        <v>0</v>
      </c>
      <c r="R50" s="56">
        <f>'Alocação 1q'!Q49</f>
        <v>0</v>
      </c>
      <c r="S50" s="56">
        <f>'Alocação 1q'!R49</f>
        <v>0</v>
      </c>
      <c r="T50" s="55">
        <f>'Alocação 1q'!S49</f>
        <v>0</v>
      </c>
      <c r="U50" s="55"/>
      <c r="V50" s="55">
        <f>'Alocação 1q'!T49</f>
        <v>0</v>
      </c>
      <c r="W50" s="56">
        <f>'Alocação 1q'!U49</f>
        <v>0</v>
      </c>
      <c r="X50" s="56">
        <f>'Alocação 1q'!V49</f>
        <v>0</v>
      </c>
      <c r="Y50" s="55">
        <f>'Alocação 1q'!W49</f>
        <v>0</v>
      </c>
      <c r="Z50" s="55"/>
      <c r="AA50" s="57">
        <f>'Alocação 1q'!Y49</f>
        <v>0</v>
      </c>
      <c r="AB50" s="55" t="str">
        <f>'Alocação 1q'!Z49</f>
        <v>Quartas</v>
      </c>
      <c r="AC50" s="56">
        <f>'Alocação 1q'!AA49</f>
        <v>0.79166666666666696</v>
      </c>
      <c r="AD50" s="56">
        <f>'Alocação 1q'!AB49</f>
        <v>0.875000000000001</v>
      </c>
      <c r="AE50" s="55" t="str">
        <f>'Alocação 1q'!AC49</f>
        <v>Semanal</v>
      </c>
      <c r="AF50" s="55"/>
      <c r="AG50" s="55"/>
      <c r="AH50" s="55" t="str">
        <f>'Alocação 1q'!Z49</f>
        <v>Quartas</v>
      </c>
      <c r="AI50" s="56">
        <f>'Alocação 1q'!AA49</f>
        <v>0.79166666666666696</v>
      </c>
      <c r="AJ50" s="56">
        <f>'Alocação 1q'!AB49</f>
        <v>0.875000000000001</v>
      </c>
      <c r="AK50" s="55" t="str">
        <f>'Alocação 1q'!AC49</f>
        <v>Semanal</v>
      </c>
      <c r="AL50" s="55"/>
      <c r="AM50" s="55"/>
      <c r="AN50" s="55" t="str">
        <f>'Alocação 1q'!AJ49</f>
        <v>Mauro Coelho dos Santos</v>
      </c>
      <c r="AO50" s="60" t="str">
        <f t="shared" si="6"/>
        <v>HORAS A MENOS ALOCADAS</v>
      </c>
      <c r="AP50" s="60">
        <f t="shared" si="2"/>
        <v>0.20833333333333334</v>
      </c>
      <c r="AQ50" s="60">
        <f t="shared" si="3"/>
        <v>0</v>
      </c>
      <c r="AR50" s="60">
        <f t="shared" si="4"/>
        <v>0.16666666666666807</v>
      </c>
      <c r="AS50" s="61">
        <f t="shared" si="5"/>
        <v>0.16666666666666807</v>
      </c>
    </row>
    <row r="51" spans="1:45" ht="15.75" thickBot="1">
      <c r="A51" s="54" t="s">
        <v>367</v>
      </c>
      <c r="B51" s="55" t="str">
        <f>'Alocação 1q'!B50</f>
        <v>BCL0307-15</v>
      </c>
      <c r="C51" s="55" t="str">
        <f>'Alocação 1q'!A50</f>
        <v>Transformações Químicas</v>
      </c>
      <c r="D51" s="55">
        <f>'Alocação 1q'!C50</f>
        <v>3</v>
      </c>
      <c r="E51" s="55">
        <f>'Alocação 1q'!D50</f>
        <v>2</v>
      </c>
      <c r="F51" s="55">
        <f>'Alocação 1q'!E50</f>
        <v>6</v>
      </c>
      <c r="G51" s="55">
        <f t="shared" si="1"/>
        <v>5</v>
      </c>
      <c r="H51" s="55" t="str">
        <f>'Alocação 1q'!H50</f>
        <v>SA</v>
      </c>
      <c r="I51" s="55">
        <f>'Alocação 1q'!J50</f>
        <v>0</v>
      </c>
      <c r="J51" s="55">
        <f>'Alocação 1q'!I50</f>
        <v>0</v>
      </c>
      <c r="K51" s="55">
        <f>'Alocação 1q'!K50</f>
        <v>0</v>
      </c>
      <c r="L51" s="55">
        <f>'Alocação 1q'!L50</f>
        <v>0</v>
      </c>
      <c r="M51" s="56">
        <f>'Alocação 1q'!M50</f>
        <v>0</v>
      </c>
      <c r="N51" s="56">
        <f>'Alocação 1q'!N50</f>
        <v>0</v>
      </c>
      <c r="O51" s="55">
        <f>'Alocação 1q'!O50</f>
        <v>0</v>
      </c>
      <c r="P51" s="55"/>
      <c r="Q51" s="55">
        <f>'Alocação 1q'!P50</f>
        <v>0</v>
      </c>
      <c r="R51" s="56">
        <f>'Alocação 1q'!Q50</f>
        <v>0</v>
      </c>
      <c r="S51" s="56">
        <f>'Alocação 1q'!R50</f>
        <v>0</v>
      </c>
      <c r="T51" s="55">
        <f>'Alocação 1q'!S50</f>
        <v>0</v>
      </c>
      <c r="U51" s="55"/>
      <c r="V51" s="55">
        <f>'Alocação 1q'!T50</f>
        <v>0</v>
      </c>
      <c r="W51" s="56">
        <f>'Alocação 1q'!U50</f>
        <v>0</v>
      </c>
      <c r="X51" s="56">
        <f>'Alocação 1q'!V50</f>
        <v>0</v>
      </c>
      <c r="Y51" s="55">
        <f>'Alocação 1q'!W50</f>
        <v>0</v>
      </c>
      <c r="Z51" s="55"/>
      <c r="AA51" s="57">
        <f>'Alocação 1q'!Y50</f>
        <v>0</v>
      </c>
      <c r="AB51" s="55" t="str">
        <f>'Alocação 1q'!Z50</f>
        <v>Quartas</v>
      </c>
      <c r="AC51" s="56">
        <f>'Alocação 1q'!AA50</f>
        <v>0.875000000000001</v>
      </c>
      <c r="AD51" s="56">
        <f>'Alocação 1q'!AB50</f>
        <v>0.95833333333333404</v>
      </c>
      <c r="AE51" s="55" t="str">
        <f>'Alocação 1q'!AC50</f>
        <v>Semanal</v>
      </c>
      <c r="AF51" s="55"/>
      <c r="AG51" s="55"/>
      <c r="AH51" s="55" t="str">
        <f>'Alocação 1q'!Z50</f>
        <v>Quartas</v>
      </c>
      <c r="AI51" s="56">
        <f>'Alocação 1q'!AA50</f>
        <v>0.875000000000001</v>
      </c>
      <c r="AJ51" s="56">
        <f>'Alocação 1q'!AB50</f>
        <v>0.95833333333333404</v>
      </c>
      <c r="AK51" s="55" t="str">
        <f>'Alocação 1q'!AC50</f>
        <v>Semanal</v>
      </c>
      <c r="AL51" s="55"/>
      <c r="AM51" s="55"/>
      <c r="AN51" s="55" t="str">
        <f>'Alocação 1q'!AJ50</f>
        <v>Fernanda de Lourdes Souza</v>
      </c>
      <c r="AO51" s="60" t="str">
        <f t="shared" si="6"/>
        <v>HORAS A MENOS ALOCADAS</v>
      </c>
      <c r="AP51" s="60">
        <f t="shared" si="2"/>
        <v>0.20833333333333334</v>
      </c>
      <c r="AQ51" s="60">
        <f t="shared" si="3"/>
        <v>0</v>
      </c>
      <c r="AR51" s="60">
        <f t="shared" si="4"/>
        <v>0.16666666666666607</v>
      </c>
      <c r="AS51" s="61">
        <f t="shared" si="5"/>
        <v>0.16666666666666607</v>
      </c>
    </row>
    <row r="52" spans="1:45" ht="15.75" thickBot="1">
      <c r="A52" s="54" t="s">
        <v>367</v>
      </c>
      <c r="B52" s="55" t="str">
        <f>'Alocação 1q'!B51</f>
        <v>NHT3049-15</v>
      </c>
      <c r="C52" s="55" t="str">
        <f>'Alocação 1q'!A51</f>
        <v>Princípios de Termodinâmica</v>
      </c>
      <c r="D52" s="55">
        <f>'Alocação 1q'!C51</f>
        <v>4</v>
      </c>
      <c r="E52" s="55">
        <f>'Alocação 1q'!D51</f>
        <v>0</v>
      </c>
      <c r="F52" s="55">
        <f>'Alocação 1q'!E51</f>
        <v>6</v>
      </c>
      <c r="G52" s="55">
        <f t="shared" si="1"/>
        <v>4</v>
      </c>
      <c r="H52" s="55" t="str">
        <f>'Alocação 1q'!H51</f>
        <v>SA</v>
      </c>
      <c r="I52" s="55">
        <f>'Alocação 1q'!J51</f>
        <v>0</v>
      </c>
      <c r="J52" s="55" t="str">
        <f>'Alocação 1q'!I51</f>
        <v>Matutino</v>
      </c>
      <c r="K52" s="55">
        <f>'Alocação 1q'!K51</f>
        <v>30</v>
      </c>
      <c r="L52" s="55" t="str">
        <f>'Alocação 1q'!L51</f>
        <v>Terças</v>
      </c>
      <c r="M52" s="56">
        <f>'Alocação 1q'!M51</f>
        <v>0.33333333333333331</v>
      </c>
      <c r="N52" s="56">
        <f>'Alocação 1q'!N51</f>
        <v>0.41666666666666702</v>
      </c>
      <c r="O52" s="55" t="str">
        <f>'Alocação 1q'!O51</f>
        <v>Semanal</v>
      </c>
      <c r="P52" s="55"/>
      <c r="Q52" s="55" t="str">
        <f>'Alocação 1q'!P51</f>
        <v>Quintas</v>
      </c>
      <c r="R52" s="56">
        <f>'Alocação 1q'!Q51</f>
        <v>0.41666666666666702</v>
      </c>
      <c r="S52" s="56">
        <f>'Alocação 1q'!R51</f>
        <v>0.5</v>
      </c>
      <c r="T52" s="55" t="str">
        <f>'Alocação 1q'!S51</f>
        <v>Semanal</v>
      </c>
      <c r="U52" s="55"/>
      <c r="V52" s="55">
        <f>'Alocação 1q'!T51</f>
        <v>0</v>
      </c>
      <c r="W52" s="56">
        <f>'Alocação 1q'!U51</f>
        <v>0</v>
      </c>
      <c r="X52" s="56">
        <f>'Alocação 1q'!V51</f>
        <v>0</v>
      </c>
      <c r="Y52" s="55">
        <f>'Alocação 1q'!W51</f>
        <v>0</v>
      </c>
      <c r="Z52" s="55"/>
      <c r="AA52" s="57" t="str">
        <f>'Alocação 1q'!Y51</f>
        <v>José Carlos Rodrigues Silva</v>
      </c>
      <c r="AB52" s="55">
        <f>'Alocação 1q'!Z51</f>
        <v>0</v>
      </c>
      <c r="AC52" s="56">
        <f>'Alocação 1q'!AA51</f>
        <v>0</v>
      </c>
      <c r="AD52" s="56">
        <f>'Alocação 1q'!AB51</f>
        <v>0</v>
      </c>
      <c r="AE52" s="55">
        <f>'Alocação 1q'!AC51</f>
        <v>0</v>
      </c>
      <c r="AF52" s="55"/>
      <c r="AG52" s="55"/>
      <c r="AH52" s="55">
        <f>'Alocação 1q'!Z51</f>
        <v>0</v>
      </c>
      <c r="AI52" s="56">
        <f>'Alocação 1q'!AA51</f>
        <v>0</v>
      </c>
      <c r="AJ52" s="56">
        <f>'Alocação 1q'!AB51</f>
        <v>0</v>
      </c>
      <c r="AK52" s="55">
        <f>'Alocação 1q'!AC51</f>
        <v>0</v>
      </c>
      <c r="AL52" s="55"/>
      <c r="AM52" s="55"/>
      <c r="AN52" s="55">
        <f>'Alocação 1q'!AJ51</f>
        <v>0</v>
      </c>
      <c r="AO52" s="60" t="str">
        <f t="shared" si="6"/>
        <v>CORRETO</v>
      </c>
      <c r="AP52" s="60">
        <f t="shared" si="2"/>
        <v>0.16666666666666666</v>
      </c>
      <c r="AQ52" s="60">
        <f t="shared" si="3"/>
        <v>0.16666666666666669</v>
      </c>
      <c r="AR52" s="60">
        <f t="shared" si="4"/>
        <v>0</v>
      </c>
      <c r="AS52" s="61">
        <f t="shared" si="5"/>
        <v>0.16666666666666669</v>
      </c>
    </row>
    <row r="53" spans="1:45" ht="15.75" thickBot="1">
      <c r="A53" s="54" t="s">
        <v>367</v>
      </c>
      <c r="B53" s="55" t="str">
        <f>'Alocação 1q'!B52</f>
        <v>BCL0307-15</v>
      </c>
      <c r="C53" s="55" t="str">
        <f>'Alocação 1q'!A52</f>
        <v>Transformações Químicas</v>
      </c>
      <c r="D53" s="55">
        <f>'Alocação 1q'!C52</f>
        <v>3</v>
      </c>
      <c r="E53" s="55">
        <f>'Alocação 1q'!D52</f>
        <v>2</v>
      </c>
      <c r="F53" s="55">
        <f>'Alocação 1q'!E52</f>
        <v>6</v>
      </c>
      <c r="G53" s="55">
        <f t="shared" si="1"/>
        <v>5</v>
      </c>
      <c r="H53" s="55" t="str">
        <f>'Alocação 1q'!H52</f>
        <v>SA</v>
      </c>
      <c r="I53" s="55">
        <f>'Alocação 1q'!J52</f>
        <v>0</v>
      </c>
      <c r="J53" s="55">
        <f>'Alocação 1q'!I52</f>
        <v>0</v>
      </c>
      <c r="K53" s="55">
        <f>'Alocação 1q'!K52</f>
        <v>0</v>
      </c>
      <c r="L53" s="55">
        <f>'Alocação 1q'!L52</f>
        <v>0</v>
      </c>
      <c r="M53" s="56">
        <f>'Alocação 1q'!M52</f>
        <v>0</v>
      </c>
      <c r="N53" s="56">
        <f>'Alocação 1q'!N52</f>
        <v>0</v>
      </c>
      <c r="O53" s="55">
        <f>'Alocação 1q'!O52</f>
        <v>0</v>
      </c>
      <c r="P53" s="55"/>
      <c r="Q53" s="55">
        <f>'Alocação 1q'!P52</f>
        <v>0</v>
      </c>
      <c r="R53" s="56">
        <f>'Alocação 1q'!Q52</f>
        <v>0</v>
      </c>
      <c r="S53" s="56">
        <f>'Alocação 1q'!R52</f>
        <v>0</v>
      </c>
      <c r="T53" s="55">
        <f>'Alocação 1q'!S52</f>
        <v>0</v>
      </c>
      <c r="U53" s="55"/>
      <c r="V53" s="55">
        <f>'Alocação 1q'!T52</f>
        <v>0</v>
      </c>
      <c r="W53" s="56">
        <f>'Alocação 1q'!U52</f>
        <v>0</v>
      </c>
      <c r="X53" s="56">
        <f>'Alocação 1q'!V52</f>
        <v>0</v>
      </c>
      <c r="Y53" s="55">
        <f>'Alocação 1q'!W52</f>
        <v>0</v>
      </c>
      <c r="Z53" s="55"/>
      <c r="AA53" s="57">
        <f>'Alocação 1q'!Y52</f>
        <v>0</v>
      </c>
      <c r="AB53" s="55" t="str">
        <f>'Alocação 1q'!Z52</f>
        <v>Quartas</v>
      </c>
      <c r="AC53" s="56">
        <f>'Alocação 1q'!AA52</f>
        <v>0.33333333333333331</v>
      </c>
      <c r="AD53" s="56">
        <f>'Alocação 1q'!AB52</f>
        <v>0.41666666666666669</v>
      </c>
      <c r="AE53" s="55" t="str">
        <f>'Alocação 1q'!AC52</f>
        <v>Semanal</v>
      </c>
      <c r="AF53" s="55"/>
      <c r="AG53" s="55"/>
      <c r="AH53" s="55" t="str">
        <f>'Alocação 1q'!Z52</f>
        <v>Quartas</v>
      </c>
      <c r="AI53" s="56">
        <f>'Alocação 1q'!AA52</f>
        <v>0.33333333333333331</v>
      </c>
      <c r="AJ53" s="56">
        <f>'Alocação 1q'!AB52</f>
        <v>0.41666666666666669</v>
      </c>
      <c r="AK53" s="55" t="str">
        <f>'Alocação 1q'!AC52</f>
        <v>Semanal</v>
      </c>
      <c r="AL53" s="55"/>
      <c r="AM53" s="55"/>
      <c r="AN53" s="55" t="str">
        <f>'Alocação 1q'!AJ52</f>
        <v>Márcio Luiz dos Santos</v>
      </c>
      <c r="AO53" s="60" t="str">
        <f t="shared" si="6"/>
        <v>HORAS A MENOS ALOCADAS</v>
      </c>
      <c r="AP53" s="60">
        <f t="shared" si="2"/>
        <v>0.20833333333333334</v>
      </c>
      <c r="AQ53" s="60">
        <f t="shared" si="3"/>
        <v>0</v>
      </c>
      <c r="AR53" s="60">
        <f t="shared" si="4"/>
        <v>0.16666666666666674</v>
      </c>
      <c r="AS53" s="61">
        <f t="shared" si="5"/>
        <v>0.16666666666666674</v>
      </c>
    </row>
    <row r="54" spans="1:45" ht="15.75" thickBot="1">
      <c r="A54" s="54" t="s">
        <v>367</v>
      </c>
      <c r="B54" s="55" t="str">
        <f>'Alocação 1q'!B53</f>
        <v>NHZ4061-15</v>
      </c>
      <c r="C54" s="55" t="str">
        <f>'Alocação 1q'!A53</f>
        <v>Introdução a Troca de Calor, Massa e Movimentação de Fluidos</v>
      </c>
      <c r="D54" s="55">
        <f>'Alocação 1q'!C53</f>
        <v>4</v>
      </c>
      <c r="E54" s="55">
        <f>'Alocação 1q'!D53</f>
        <v>0</v>
      </c>
      <c r="F54" s="55">
        <f>'Alocação 1q'!E53</f>
        <v>4</v>
      </c>
      <c r="G54" s="55">
        <f t="shared" si="1"/>
        <v>4</v>
      </c>
      <c r="H54" s="55" t="str">
        <f>'Alocação 1q'!H53</f>
        <v>SA</v>
      </c>
      <c r="I54" s="55">
        <f>'Alocação 1q'!J53</f>
        <v>0</v>
      </c>
      <c r="J54" s="55" t="str">
        <f>'Alocação 1q'!I53</f>
        <v>Noturno</v>
      </c>
      <c r="K54" s="55">
        <f>'Alocação 1q'!K53</f>
        <v>30</v>
      </c>
      <c r="L54" s="55" t="str">
        <f>'Alocação 1q'!L53</f>
        <v>Quartas</v>
      </c>
      <c r="M54" s="56">
        <f>'Alocação 1q'!M53</f>
        <v>0.875000000000001</v>
      </c>
      <c r="N54" s="56">
        <f>'Alocação 1q'!N53</f>
        <v>0.95833333333333404</v>
      </c>
      <c r="O54" s="55" t="str">
        <f>'Alocação 1q'!O53</f>
        <v>Semanal</v>
      </c>
      <c r="P54" s="55"/>
      <c r="Q54" s="55" t="str">
        <f>'Alocação 1q'!P53</f>
        <v>Sextas</v>
      </c>
      <c r="R54" s="56">
        <f>'Alocação 1q'!Q53</f>
        <v>0.875000000000001</v>
      </c>
      <c r="S54" s="56">
        <f>'Alocação 1q'!R53</f>
        <v>0.95833333333333404</v>
      </c>
      <c r="T54" s="55" t="str">
        <f>'Alocação 1q'!S53</f>
        <v>Semanal</v>
      </c>
      <c r="U54" s="55"/>
      <c r="V54" s="55">
        <f>'Alocação 1q'!T53</f>
        <v>0</v>
      </c>
      <c r="W54" s="56">
        <f>'Alocação 1q'!U53</f>
        <v>0</v>
      </c>
      <c r="X54" s="56">
        <f>'Alocação 1q'!V53</f>
        <v>0</v>
      </c>
      <c r="Y54" s="55">
        <f>'Alocação 1q'!W53</f>
        <v>0</v>
      </c>
      <c r="Z54" s="55"/>
      <c r="AA54" s="57" t="str">
        <f>'Alocação 1q'!Y53</f>
        <v>José Carlos Rodrigues Silva</v>
      </c>
      <c r="AB54" s="55">
        <f>'Alocação 1q'!Z53</f>
        <v>0</v>
      </c>
      <c r="AC54" s="56">
        <f>'Alocação 1q'!AA53</f>
        <v>0</v>
      </c>
      <c r="AD54" s="56">
        <f>'Alocação 1q'!AB53</f>
        <v>0</v>
      </c>
      <c r="AE54" s="55">
        <f>'Alocação 1q'!AC53</f>
        <v>0</v>
      </c>
      <c r="AF54" s="55"/>
      <c r="AG54" s="55"/>
      <c r="AH54" s="55">
        <f>'Alocação 1q'!Z53</f>
        <v>0</v>
      </c>
      <c r="AI54" s="56">
        <f>'Alocação 1q'!AA53</f>
        <v>0</v>
      </c>
      <c r="AJ54" s="56">
        <f>'Alocação 1q'!AB53</f>
        <v>0</v>
      </c>
      <c r="AK54" s="55">
        <f>'Alocação 1q'!AC53</f>
        <v>0</v>
      </c>
      <c r="AL54" s="55"/>
      <c r="AM54" s="55"/>
      <c r="AN54" s="55">
        <f>'Alocação 1q'!AJ53</f>
        <v>0</v>
      </c>
      <c r="AO54" s="60" t="str">
        <f t="shared" si="6"/>
        <v>HORAS A MENOS ALOCADAS</v>
      </c>
      <c r="AP54" s="60">
        <f t="shared" si="2"/>
        <v>0.16666666666666666</v>
      </c>
      <c r="AQ54" s="60">
        <f t="shared" si="3"/>
        <v>0.16666666666666607</v>
      </c>
      <c r="AR54" s="60">
        <f t="shared" si="4"/>
        <v>0</v>
      </c>
      <c r="AS54" s="61">
        <f t="shared" si="5"/>
        <v>0.16666666666666607</v>
      </c>
    </row>
    <row r="55" spans="1:45" ht="15.75" thickBot="1">
      <c r="A55" s="54" t="s">
        <v>367</v>
      </c>
      <c r="B55" s="55" t="str">
        <f>'Alocação 1q'!B54</f>
        <v>NHT4052-15</v>
      </c>
      <c r="C55" s="55" t="str">
        <f>'Alocação 1q'!A54</f>
        <v>Química de Coordenação</v>
      </c>
      <c r="D55" s="55">
        <f>'Alocação 1q'!C54</f>
        <v>4</v>
      </c>
      <c r="E55" s="55">
        <f>'Alocação 1q'!D54</f>
        <v>4</v>
      </c>
      <c r="F55" s="55">
        <f>'Alocação 1q'!E54</f>
        <v>8</v>
      </c>
      <c r="G55" s="55">
        <f t="shared" si="1"/>
        <v>8</v>
      </c>
      <c r="H55" s="55" t="str">
        <f>'Alocação 1q'!H54</f>
        <v>SA</v>
      </c>
      <c r="I55" s="55">
        <f>'Alocação 1q'!J54</f>
        <v>0</v>
      </c>
      <c r="J55" s="55" t="str">
        <f>'Alocação 1q'!I54</f>
        <v>Matutino</v>
      </c>
      <c r="K55" s="55">
        <f>'Alocação 1q'!K54</f>
        <v>30</v>
      </c>
      <c r="L55" s="55" t="str">
        <f>'Alocação 1q'!L54</f>
        <v>Terças</v>
      </c>
      <c r="M55" s="56">
        <f>'Alocação 1q'!M54</f>
        <v>0.41666666666666702</v>
      </c>
      <c r="N55" s="56">
        <f>'Alocação 1q'!N54</f>
        <v>0.5</v>
      </c>
      <c r="O55" s="55" t="str">
        <f>'Alocação 1q'!O54</f>
        <v>Semanal</v>
      </c>
      <c r="P55" s="55"/>
      <c r="Q55" s="55" t="str">
        <f>'Alocação 1q'!P54</f>
        <v>Quartas</v>
      </c>
      <c r="R55" s="56">
        <f>'Alocação 1q'!Q54</f>
        <v>0.41666666666666702</v>
      </c>
      <c r="S55" s="56">
        <f>'Alocação 1q'!R54</f>
        <v>0.5</v>
      </c>
      <c r="T55" s="55" t="str">
        <f>'Alocação 1q'!S54</f>
        <v>Semanal</v>
      </c>
      <c r="U55" s="55"/>
      <c r="V55" s="55">
        <f>'Alocação 1q'!T54</f>
        <v>0</v>
      </c>
      <c r="W55" s="56">
        <f>'Alocação 1q'!U54</f>
        <v>0</v>
      </c>
      <c r="X55" s="56">
        <f>'Alocação 1q'!V54</f>
        <v>0</v>
      </c>
      <c r="Y55" s="55">
        <f>'Alocação 1q'!W54</f>
        <v>0</v>
      </c>
      <c r="Z55" s="55"/>
      <c r="AA55" s="57" t="str">
        <f>'Alocação 1q'!Y54</f>
        <v>Juliana dos Santos de Souza</v>
      </c>
      <c r="AB55" s="55">
        <f>'Alocação 1q'!Z54</f>
        <v>0</v>
      </c>
      <c r="AC55" s="56">
        <f>'Alocação 1q'!AA54</f>
        <v>0</v>
      </c>
      <c r="AD55" s="56">
        <f>'Alocação 1q'!AB54</f>
        <v>0</v>
      </c>
      <c r="AE55" s="55">
        <f>'Alocação 1q'!AC54</f>
        <v>0</v>
      </c>
      <c r="AF55" s="55"/>
      <c r="AG55" s="55"/>
      <c r="AH55" s="55">
        <f>'Alocação 1q'!Z54</f>
        <v>0</v>
      </c>
      <c r="AI55" s="56">
        <f>'Alocação 1q'!AA54</f>
        <v>0</v>
      </c>
      <c r="AJ55" s="56">
        <f>'Alocação 1q'!AB54</f>
        <v>0</v>
      </c>
      <c r="AK55" s="55">
        <f>'Alocação 1q'!AC54</f>
        <v>0</v>
      </c>
      <c r="AL55" s="55"/>
      <c r="AM55" s="55"/>
      <c r="AN55" s="55">
        <f>'Alocação 1q'!AJ54</f>
        <v>0</v>
      </c>
      <c r="AO55" s="60" t="str">
        <f t="shared" si="6"/>
        <v>HORAS A MENOS ALOCADAS</v>
      </c>
      <c r="AP55" s="60">
        <f t="shared" si="2"/>
        <v>0.33333333333333331</v>
      </c>
      <c r="AQ55" s="60">
        <f t="shared" si="3"/>
        <v>0.16666666666666596</v>
      </c>
      <c r="AR55" s="60">
        <f t="shared" si="4"/>
        <v>0</v>
      </c>
      <c r="AS55" s="61">
        <f t="shared" si="5"/>
        <v>0.16666666666666596</v>
      </c>
    </row>
    <row r="56" spans="1:45" ht="15.75" thickBot="1">
      <c r="A56" s="54" t="s">
        <v>367</v>
      </c>
      <c r="B56" s="55" t="str">
        <f>'Alocação 1q'!B55</f>
        <v>NHT4052-15</v>
      </c>
      <c r="C56" s="55" t="str">
        <f>'Alocação 1q'!A55</f>
        <v>Química de Coordenação</v>
      </c>
      <c r="D56" s="55">
        <f>'Alocação 1q'!C55</f>
        <v>4</v>
      </c>
      <c r="E56" s="55">
        <f>'Alocação 1q'!D55</f>
        <v>4</v>
      </c>
      <c r="F56" s="55">
        <f>'Alocação 1q'!E55</f>
        <v>8</v>
      </c>
      <c r="G56" s="55">
        <f t="shared" si="1"/>
        <v>8</v>
      </c>
      <c r="H56" s="55" t="str">
        <f>'Alocação 1q'!H55</f>
        <v>SA</v>
      </c>
      <c r="I56" s="55">
        <f>'Alocação 1q'!J55</f>
        <v>0</v>
      </c>
      <c r="J56" s="55" t="str">
        <f>'Alocação 1q'!I55</f>
        <v>Noturno</v>
      </c>
      <c r="K56" s="55">
        <f>'Alocação 1q'!K55</f>
        <v>30</v>
      </c>
      <c r="L56" s="55" t="str">
        <f>'Alocação 1q'!L55</f>
        <v>Terças</v>
      </c>
      <c r="M56" s="56">
        <f>'Alocação 1q'!M55</f>
        <v>0.875000000000001</v>
      </c>
      <c r="N56" s="56">
        <f>'Alocação 1q'!N55</f>
        <v>0.95833333333333404</v>
      </c>
      <c r="O56" s="55" t="str">
        <f>'Alocação 1q'!O55</f>
        <v>Semanal</v>
      </c>
      <c r="P56" s="55"/>
      <c r="Q56" s="55" t="str">
        <f>'Alocação 1q'!P55</f>
        <v>Quartas</v>
      </c>
      <c r="R56" s="56">
        <f>'Alocação 1q'!Q55</f>
        <v>0.875000000000001</v>
      </c>
      <c r="S56" s="56">
        <f>'Alocação 1q'!R55</f>
        <v>0.95833333333333404</v>
      </c>
      <c r="T56" s="55" t="str">
        <f>'Alocação 1q'!S55</f>
        <v>Semanal</v>
      </c>
      <c r="U56" s="55"/>
      <c r="V56" s="55">
        <f>'Alocação 1q'!T55</f>
        <v>0</v>
      </c>
      <c r="W56" s="56">
        <f>'Alocação 1q'!U55</f>
        <v>0</v>
      </c>
      <c r="X56" s="56">
        <f>'Alocação 1q'!V55</f>
        <v>0</v>
      </c>
      <c r="Y56" s="55">
        <f>'Alocação 1q'!W55</f>
        <v>0</v>
      </c>
      <c r="Z56" s="55"/>
      <c r="AA56" s="57" t="str">
        <f>'Alocação 1q'!Y55</f>
        <v>Juliana dos Santos de Souza</v>
      </c>
      <c r="AB56" s="55">
        <f>'Alocação 1q'!Z55</f>
        <v>0</v>
      </c>
      <c r="AC56" s="56">
        <f>'Alocação 1q'!AA55</f>
        <v>0</v>
      </c>
      <c r="AD56" s="56">
        <f>'Alocação 1q'!AB55</f>
        <v>0</v>
      </c>
      <c r="AE56" s="55">
        <f>'Alocação 1q'!AC55</f>
        <v>0</v>
      </c>
      <c r="AF56" s="55"/>
      <c r="AG56" s="55"/>
      <c r="AH56" s="55">
        <f>'Alocação 1q'!Z55</f>
        <v>0</v>
      </c>
      <c r="AI56" s="56">
        <f>'Alocação 1q'!AA55</f>
        <v>0</v>
      </c>
      <c r="AJ56" s="56">
        <f>'Alocação 1q'!AB55</f>
        <v>0</v>
      </c>
      <c r="AK56" s="55">
        <f>'Alocação 1q'!AC55</f>
        <v>0</v>
      </c>
      <c r="AL56" s="55"/>
      <c r="AM56" s="55"/>
      <c r="AN56" s="55">
        <f>'Alocação 1q'!AJ55</f>
        <v>0</v>
      </c>
      <c r="AO56" s="60" t="str">
        <f t="shared" si="6"/>
        <v>HORAS A MENOS ALOCADAS</v>
      </c>
      <c r="AP56" s="60">
        <f t="shared" si="2"/>
        <v>0.33333333333333331</v>
      </c>
      <c r="AQ56" s="60">
        <f t="shared" si="3"/>
        <v>0.16666666666666607</v>
      </c>
      <c r="AR56" s="60">
        <f t="shared" si="4"/>
        <v>0</v>
      </c>
      <c r="AS56" s="61">
        <f t="shared" si="5"/>
        <v>0.16666666666666607</v>
      </c>
    </row>
    <row r="57" spans="1:45" ht="15.75" thickBot="1">
      <c r="A57" s="54" t="s">
        <v>367</v>
      </c>
      <c r="B57" s="55" t="str">
        <f>'Alocação 1q'!B56</f>
        <v>BCL0307-15</v>
      </c>
      <c r="C57" s="55" t="str">
        <f>'Alocação 1q'!A56</f>
        <v>Transformações Químicas</v>
      </c>
      <c r="D57" s="55">
        <f>'Alocação 1q'!C56</f>
        <v>3</v>
      </c>
      <c r="E57" s="55">
        <f>'Alocação 1q'!D56</f>
        <v>2</v>
      </c>
      <c r="F57" s="55">
        <f>'Alocação 1q'!E56</f>
        <v>6</v>
      </c>
      <c r="G57" s="55">
        <f t="shared" si="1"/>
        <v>5</v>
      </c>
      <c r="H57" s="55" t="str">
        <f>'Alocação 1q'!H56</f>
        <v>SA</v>
      </c>
      <c r="I57" s="55">
        <f>'Alocação 1q'!J56</f>
        <v>0</v>
      </c>
      <c r="J57" s="55">
        <f>'Alocação 1q'!I56</f>
        <v>0</v>
      </c>
      <c r="K57" s="55">
        <f>'Alocação 1q'!K56</f>
        <v>0</v>
      </c>
      <c r="L57" s="55">
        <f>'Alocação 1q'!L56</f>
        <v>0</v>
      </c>
      <c r="M57" s="56">
        <f>'Alocação 1q'!M56</f>
        <v>0</v>
      </c>
      <c r="N57" s="56">
        <f>'Alocação 1q'!N56</f>
        <v>0</v>
      </c>
      <c r="O57" s="55">
        <f>'Alocação 1q'!O56</f>
        <v>0</v>
      </c>
      <c r="P57" s="55"/>
      <c r="Q57" s="55">
        <f>'Alocação 1q'!P56</f>
        <v>0</v>
      </c>
      <c r="R57" s="56">
        <f>'Alocação 1q'!Q56</f>
        <v>0</v>
      </c>
      <c r="S57" s="56">
        <f>'Alocação 1q'!R56</f>
        <v>0</v>
      </c>
      <c r="T57" s="55">
        <f>'Alocação 1q'!S56</f>
        <v>0</v>
      </c>
      <c r="U57" s="55"/>
      <c r="V57" s="55">
        <f>'Alocação 1q'!T56</f>
        <v>0</v>
      </c>
      <c r="W57" s="56">
        <f>'Alocação 1q'!U56</f>
        <v>0</v>
      </c>
      <c r="X57" s="56">
        <f>'Alocação 1q'!V56</f>
        <v>0</v>
      </c>
      <c r="Y57" s="55">
        <f>'Alocação 1q'!W56</f>
        <v>0</v>
      </c>
      <c r="Z57" s="55"/>
      <c r="AA57" s="57">
        <f>'Alocação 1q'!Y56</f>
        <v>0</v>
      </c>
      <c r="AB57" s="55" t="str">
        <f>'Alocação 1q'!Z56</f>
        <v>Quartas</v>
      </c>
      <c r="AC57" s="56">
        <f>'Alocação 1q'!AA56</f>
        <v>0.79166666666666696</v>
      </c>
      <c r="AD57" s="56">
        <f>'Alocação 1q'!AB56</f>
        <v>0.875000000000001</v>
      </c>
      <c r="AE57" s="55" t="str">
        <f>'Alocação 1q'!AC56</f>
        <v>Semanal</v>
      </c>
      <c r="AF57" s="55"/>
      <c r="AG57" s="55"/>
      <c r="AH57" s="55" t="str">
        <f>'Alocação 1q'!Z56</f>
        <v>Quartas</v>
      </c>
      <c r="AI57" s="56">
        <f>'Alocação 1q'!AA56</f>
        <v>0.79166666666666696</v>
      </c>
      <c r="AJ57" s="56">
        <f>'Alocação 1q'!AB56</f>
        <v>0.875000000000001</v>
      </c>
      <c r="AK57" s="55" t="str">
        <f>'Alocação 1q'!AC56</f>
        <v>Semanal</v>
      </c>
      <c r="AL57" s="55"/>
      <c r="AM57" s="55"/>
      <c r="AN57" s="55" t="str">
        <f>'Alocação 1q'!AJ56</f>
        <v>Vani Xavier de Oliveira Junior</v>
      </c>
      <c r="AO57" s="60" t="str">
        <f t="shared" si="6"/>
        <v>HORAS A MENOS ALOCADAS</v>
      </c>
      <c r="AP57" s="60">
        <f t="shared" si="2"/>
        <v>0.20833333333333334</v>
      </c>
      <c r="AQ57" s="60">
        <f t="shared" si="3"/>
        <v>0</v>
      </c>
      <c r="AR57" s="60">
        <f t="shared" si="4"/>
        <v>0.16666666666666807</v>
      </c>
      <c r="AS57" s="61">
        <f t="shared" si="5"/>
        <v>0.16666666666666807</v>
      </c>
    </row>
    <row r="58" spans="1:45" ht="15.75" thickBot="1">
      <c r="A58" s="54" t="s">
        <v>367</v>
      </c>
      <c r="B58" s="55" t="str">
        <f>'Alocação 1q'!B57</f>
        <v>BCL0307-15</v>
      </c>
      <c r="C58" s="55" t="str">
        <f>'Alocação 1q'!A57</f>
        <v>Transformações Químicas</v>
      </c>
      <c r="D58" s="55">
        <f>'Alocação 1q'!C57</f>
        <v>3</v>
      </c>
      <c r="E58" s="55">
        <f>'Alocação 1q'!D57</f>
        <v>2</v>
      </c>
      <c r="F58" s="55">
        <f>'Alocação 1q'!E57</f>
        <v>6</v>
      </c>
      <c r="G58" s="55">
        <f t="shared" si="1"/>
        <v>5</v>
      </c>
      <c r="H58" s="55" t="str">
        <f>'Alocação 1q'!H57</f>
        <v>SBC</v>
      </c>
      <c r="I58" s="55">
        <f>'Alocação 1q'!J57</f>
        <v>0</v>
      </c>
      <c r="J58" s="55" t="str">
        <f>'Alocação 1q'!I57</f>
        <v>Matutino</v>
      </c>
      <c r="K58" s="55">
        <f>'Alocação 1q'!K57</f>
        <v>0</v>
      </c>
      <c r="L58" s="55" t="str">
        <f>'Alocação 1q'!L57</f>
        <v>Terças</v>
      </c>
      <c r="M58" s="56">
        <f>'Alocação 1q'!M57</f>
        <v>0.33333333333333331</v>
      </c>
      <c r="N58" s="56">
        <f>'Alocação 1q'!N57</f>
        <v>0.41666666666666702</v>
      </c>
      <c r="O58" s="55" t="str">
        <f>'Alocação 1q'!O57</f>
        <v>Quinzenal II</v>
      </c>
      <c r="P58" s="55"/>
      <c r="Q58" s="55" t="str">
        <f>'Alocação 1q'!P57</f>
        <v>Quintas</v>
      </c>
      <c r="R58" s="56">
        <f>'Alocação 1q'!Q57</f>
        <v>0.41666666666666702</v>
      </c>
      <c r="S58" s="56">
        <f>'Alocação 1q'!R57</f>
        <v>0.5</v>
      </c>
      <c r="T58" s="55" t="str">
        <f>'Alocação 1q'!S57</f>
        <v>Semanal</v>
      </c>
      <c r="U58" s="55"/>
      <c r="V58" s="55">
        <f>'Alocação 1q'!T57</f>
        <v>0</v>
      </c>
      <c r="W58" s="56">
        <f>'Alocação 1q'!U57</f>
        <v>0</v>
      </c>
      <c r="X58" s="56">
        <f>'Alocação 1q'!V57</f>
        <v>0</v>
      </c>
      <c r="Y58" s="55">
        <f>'Alocação 1q'!W57</f>
        <v>0</v>
      </c>
      <c r="Z58" s="55"/>
      <c r="AA58" s="57" t="str">
        <f>'Alocação 1q'!Y57</f>
        <v xml:space="preserve">Wendel Andrade Alves  </v>
      </c>
      <c r="AB58" s="55">
        <f>'Alocação 1q'!Z57</f>
        <v>0</v>
      </c>
      <c r="AC58" s="56">
        <f>'Alocação 1q'!AA57</f>
        <v>0</v>
      </c>
      <c r="AD58" s="56">
        <f>'Alocação 1q'!AB57</f>
        <v>0</v>
      </c>
      <c r="AE58" s="55">
        <f>'Alocação 1q'!AC57</f>
        <v>0</v>
      </c>
      <c r="AF58" s="55"/>
      <c r="AG58" s="55"/>
      <c r="AH58" s="55">
        <f>'Alocação 1q'!Z57</f>
        <v>0</v>
      </c>
      <c r="AI58" s="56">
        <f>'Alocação 1q'!AA57</f>
        <v>0</v>
      </c>
      <c r="AJ58" s="56">
        <f>'Alocação 1q'!AB57</f>
        <v>0</v>
      </c>
      <c r="AK58" s="55">
        <f>'Alocação 1q'!AC57</f>
        <v>0</v>
      </c>
      <c r="AL58" s="55"/>
      <c r="AM58" s="55"/>
      <c r="AN58" s="55">
        <f>'Alocação 1q'!AJ57</f>
        <v>0</v>
      </c>
      <c r="AO58" s="60" t="str">
        <f t="shared" si="6"/>
        <v>HORAS A MENOS ALOCADAS</v>
      </c>
      <c r="AP58" s="60">
        <f t="shared" si="2"/>
        <v>0.20833333333333334</v>
      </c>
      <c r="AQ58" s="60">
        <f t="shared" si="3"/>
        <v>0.12499999999999983</v>
      </c>
      <c r="AR58" s="60">
        <f t="shared" si="4"/>
        <v>0</v>
      </c>
      <c r="AS58" s="61">
        <f t="shared" si="5"/>
        <v>0.12499999999999983</v>
      </c>
    </row>
    <row r="59" spans="1:45" ht="15.75" thickBot="1">
      <c r="A59" s="54" t="s">
        <v>367</v>
      </c>
      <c r="B59" s="55" t="str">
        <f>'Alocação 1q'!B58</f>
        <v>NHZ1009-15</v>
      </c>
      <c r="C59" s="55" t="str">
        <f>'Alocação 1q'!A58</f>
        <v>Biologia molecular e biotecnologia</v>
      </c>
      <c r="D59" s="55">
        <f>'Alocação 1q'!C58</f>
        <v>3</v>
      </c>
      <c r="E59" s="55">
        <f>'Alocação 1q'!D58</f>
        <v>0</v>
      </c>
      <c r="F59" s="55">
        <f>'Alocação 1q'!E58</f>
        <v>3</v>
      </c>
      <c r="G59" s="55">
        <f t="shared" si="1"/>
        <v>3</v>
      </c>
      <c r="H59" s="55" t="str">
        <f>'Alocação 1q'!H58</f>
        <v>SA</v>
      </c>
      <c r="I59" s="55">
        <f>'Alocação 1q'!J58</f>
        <v>0</v>
      </c>
      <c r="J59" s="55" t="str">
        <f>'Alocação 1q'!I58</f>
        <v>Matutino</v>
      </c>
      <c r="K59" s="55">
        <f>'Alocação 1q'!K58</f>
        <v>30</v>
      </c>
      <c r="L59" s="55" t="str">
        <f>'Alocação 1q'!L58</f>
        <v>Quartas</v>
      </c>
      <c r="M59" s="56">
        <f>'Alocação 1q'!M58</f>
        <v>0.33333333333333331</v>
      </c>
      <c r="N59" s="56">
        <f>'Alocação 1q'!N58</f>
        <v>0.45833333333333298</v>
      </c>
      <c r="O59" s="55">
        <f>'Alocação 1q'!O58</f>
        <v>0</v>
      </c>
      <c r="P59" s="55"/>
      <c r="Q59" s="55">
        <f>'Alocação 1q'!P58</f>
        <v>0</v>
      </c>
      <c r="R59" s="56">
        <f>'Alocação 1q'!Q58</f>
        <v>0</v>
      </c>
      <c r="S59" s="56">
        <f>'Alocação 1q'!R58</f>
        <v>0</v>
      </c>
      <c r="T59" s="55">
        <f>'Alocação 1q'!S58</f>
        <v>0</v>
      </c>
      <c r="U59" s="55"/>
      <c r="V59" s="55">
        <f>'Alocação 1q'!T58</f>
        <v>0</v>
      </c>
      <c r="W59" s="56">
        <f>'Alocação 1q'!U58</f>
        <v>0</v>
      </c>
      <c r="X59" s="56">
        <f>'Alocação 1q'!V58</f>
        <v>0</v>
      </c>
      <c r="Y59" s="55">
        <f>'Alocação 1q'!W58</f>
        <v>0</v>
      </c>
      <c r="Z59" s="55"/>
      <c r="AA59" s="57" t="str">
        <f>'Alocação 1q'!Y58</f>
        <v>Luciano Puzer</v>
      </c>
      <c r="AB59" s="55">
        <f>'Alocação 1q'!Z58</f>
        <v>0</v>
      </c>
      <c r="AC59" s="56">
        <f>'Alocação 1q'!AA58</f>
        <v>0</v>
      </c>
      <c r="AD59" s="56">
        <f>'Alocação 1q'!AB58</f>
        <v>0</v>
      </c>
      <c r="AE59" s="55">
        <f>'Alocação 1q'!AC58</f>
        <v>0</v>
      </c>
      <c r="AF59" s="55"/>
      <c r="AG59" s="55"/>
      <c r="AH59" s="55">
        <f>'Alocação 1q'!Z58</f>
        <v>0</v>
      </c>
      <c r="AI59" s="56">
        <f>'Alocação 1q'!AA58</f>
        <v>0</v>
      </c>
      <c r="AJ59" s="56">
        <f>'Alocação 1q'!AB58</f>
        <v>0</v>
      </c>
      <c r="AK59" s="55">
        <f>'Alocação 1q'!AC58</f>
        <v>0</v>
      </c>
      <c r="AL59" s="55"/>
      <c r="AM59" s="55"/>
      <c r="AN59" s="55">
        <f>'Alocação 1q'!AJ58</f>
        <v>0</v>
      </c>
      <c r="AO59" s="60" t="str">
        <f t="shared" si="6"/>
        <v>HORAS A MENOS ALOCADAS</v>
      </c>
      <c r="AP59" s="60">
        <f t="shared" si="2"/>
        <v>0.125</v>
      </c>
      <c r="AQ59" s="60">
        <f t="shared" si="3"/>
        <v>6.2499999999999833E-2</v>
      </c>
      <c r="AR59" s="60">
        <f t="shared" si="4"/>
        <v>0</v>
      </c>
      <c r="AS59" s="61">
        <f t="shared" si="5"/>
        <v>6.2499999999999833E-2</v>
      </c>
    </row>
    <row r="60" spans="1:45" ht="15.75" thickBot="1">
      <c r="A60" s="54" t="s">
        <v>367</v>
      </c>
      <c r="B60" s="55" t="str">
        <f>'Alocação 1q'!B59</f>
        <v>NHZ1009-15</v>
      </c>
      <c r="C60" s="55" t="str">
        <f>'Alocação 1q'!A59</f>
        <v>Biologia molecular e biotecnologia</v>
      </c>
      <c r="D60" s="55">
        <f>'Alocação 1q'!C59</f>
        <v>3</v>
      </c>
      <c r="E60" s="55">
        <f>'Alocação 1q'!D59</f>
        <v>0</v>
      </c>
      <c r="F60" s="55">
        <f>'Alocação 1q'!E59</f>
        <v>3</v>
      </c>
      <c r="G60" s="55">
        <f t="shared" si="1"/>
        <v>3</v>
      </c>
      <c r="H60" s="55" t="str">
        <f>'Alocação 1q'!H59</f>
        <v>SA</v>
      </c>
      <c r="I60" s="55">
        <f>'Alocação 1q'!J59</f>
        <v>0</v>
      </c>
      <c r="J60" s="55" t="str">
        <f>'Alocação 1q'!I59</f>
        <v>Noturno</v>
      </c>
      <c r="K60" s="55">
        <f>'Alocação 1q'!K59</f>
        <v>30</v>
      </c>
      <c r="L60" s="55" t="str">
        <f>'Alocação 1q'!L59</f>
        <v>Quartas</v>
      </c>
      <c r="M60" s="56">
        <f>'Alocação 1q'!M59</f>
        <v>0.79166666666666696</v>
      </c>
      <c r="N60" s="56">
        <f>'Alocação 1q'!N59</f>
        <v>0.91666666666666696</v>
      </c>
      <c r="O60" s="55">
        <f>'Alocação 1q'!O59</f>
        <v>0</v>
      </c>
      <c r="P60" s="55"/>
      <c r="Q60" s="55">
        <f>'Alocação 1q'!P59</f>
        <v>0</v>
      </c>
      <c r="R60" s="56">
        <f>'Alocação 1q'!Q59</f>
        <v>0</v>
      </c>
      <c r="S60" s="56">
        <f>'Alocação 1q'!R59</f>
        <v>0</v>
      </c>
      <c r="T60" s="55">
        <f>'Alocação 1q'!S59</f>
        <v>0</v>
      </c>
      <c r="U60" s="55"/>
      <c r="V60" s="55">
        <f>'Alocação 1q'!T59</f>
        <v>0</v>
      </c>
      <c r="W60" s="56">
        <f>'Alocação 1q'!U59</f>
        <v>0</v>
      </c>
      <c r="X60" s="56">
        <f>'Alocação 1q'!V59</f>
        <v>0</v>
      </c>
      <c r="Y60" s="55">
        <f>'Alocação 1q'!W59</f>
        <v>0</v>
      </c>
      <c r="Z60" s="55"/>
      <c r="AA60" s="57" t="str">
        <f>'Alocação 1q'!Y59</f>
        <v>Luciano Puzer</v>
      </c>
      <c r="AB60" s="55">
        <f>'Alocação 1q'!Z59</f>
        <v>0</v>
      </c>
      <c r="AC60" s="56">
        <f>'Alocação 1q'!AA59</f>
        <v>0</v>
      </c>
      <c r="AD60" s="56">
        <f>'Alocação 1q'!AB59</f>
        <v>0</v>
      </c>
      <c r="AE60" s="55">
        <f>'Alocação 1q'!AC59</f>
        <v>0</v>
      </c>
      <c r="AF60" s="55"/>
      <c r="AG60" s="55"/>
      <c r="AH60" s="55">
        <f>'Alocação 1q'!Z59</f>
        <v>0</v>
      </c>
      <c r="AI60" s="56">
        <f>'Alocação 1q'!AA59</f>
        <v>0</v>
      </c>
      <c r="AJ60" s="56">
        <f>'Alocação 1q'!AB59</f>
        <v>0</v>
      </c>
      <c r="AK60" s="55">
        <f>'Alocação 1q'!AC59</f>
        <v>0</v>
      </c>
      <c r="AL60" s="55"/>
      <c r="AM60" s="55"/>
      <c r="AN60" s="55">
        <f>'Alocação 1q'!AJ59</f>
        <v>0</v>
      </c>
      <c r="AO60" s="60" t="str">
        <f t="shared" si="6"/>
        <v>HORAS A MENOS ALOCADAS</v>
      </c>
      <c r="AP60" s="60">
        <f t="shared" si="2"/>
        <v>0.125</v>
      </c>
      <c r="AQ60" s="60">
        <f t="shared" si="3"/>
        <v>6.25E-2</v>
      </c>
      <c r="AR60" s="60">
        <f t="shared" si="4"/>
        <v>0</v>
      </c>
      <c r="AS60" s="61">
        <f t="shared" si="5"/>
        <v>6.25E-2</v>
      </c>
    </row>
    <row r="61" spans="1:45" ht="15.75" thickBot="1">
      <c r="A61" s="54" t="s">
        <v>367</v>
      </c>
      <c r="B61" s="55" t="str">
        <f>'Alocação 1q'!B60</f>
        <v>NHT4046-15</v>
      </c>
      <c r="C61" s="55" t="str">
        <f>'Alocação 1q'!A60</f>
        <v>Trabalho de Conclusão de Curso em Química</v>
      </c>
      <c r="D61" s="55">
        <f>'Alocação 1q'!C60</f>
        <v>2</v>
      </c>
      <c r="E61" s="55">
        <f>'Alocação 1q'!D60</f>
        <v>0</v>
      </c>
      <c r="F61" s="55">
        <f>'Alocação 1q'!E60</f>
        <v>2</v>
      </c>
      <c r="G61" s="55">
        <f t="shared" si="1"/>
        <v>2</v>
      </c>
      <c r="H61" s="55" t="str">
        <f>'Alocação 1q'!H60</f>
        <v>SA</v>
      </c>
      <c r="I61" s="55">
        <f>'Alocação 1q'!J60</f>
        <v>0</v>
      </c>
      <c r="J61" s="55" t="str">
        <f>'Alocação 1q'!I60</f>
        <v>Noturno</v>
      </c>
      <c r="K61" s="55">
        <f>'Alocação 1q'!K60</f>
        <v>30</v>
      </c>
      <c r="L61" s="55" t="str">
        <f>'Alocação 1q'!L60</f>
        <v>Sextas</v>
      </c>
      <c r="M61" s="56">
        <f>'Alocação 1q'!M60</f>
        <v>0.79166666666666696</v>
      </c>
      <c r="N61" s="56">
        <f>'Alocação 1q'!N60</f>
        <v>0.875000000000001</v>
      </c>
      <c r="O61" s="55">
        <f>'Alocação 1q'!O60</f>
        <v>0</v>
      </c>
      <c r="P61" s="55"/>
      <c r="Q61" s="55">
        <f>'Alocação 1q'!P60</f>
        <v>0</v>
      </c>
      <c r="R61" s="56">
        <f>'Alocação 1q'!Q60</f>
        <v>0</v>
      </c>
      <c r="S61" s="56">
        <f>'Alocação 1q'!R60</f>
        <v>0</v>
      </c>
      <c r="T61" s="55">
        <f>'Alocação 1q'!S60</f>
        <v>0</v>
      </c>
      <c r="U61" s="55"/>
      <c r="V61" s="55">
        <f>'Alocação 1q'!T60</f>
        <v>0</v>
      </c>
      <c r="W61" s="56">
        <f>'Alocação 1q'!U60</f>
        <v>0</v>
      </c>
      <c r="X61" s="56">
        <f>'Alocação 1q'!V60</f>
        <v>0</v>
      </c>
      <c r="Y61" s="55">
        <f>'Alocação 1q'!W60</f>
        <v>0</v>
      </c>
      <c r="Z61" s="55"/>
      <c r="AA61" s="57" t="str">
        <f>'Alocação 1q'!Y60</f>
        <v>Márcia Aparecida da Silva Spinacé</v>
      </c>
      <c r="AB61" s="55">
        <f>'Alocação 1q'!Z60</f>
        <v>0</v>
      </c>
      <c r="AC61" s="56">
        <f>'Alocação 1q'!AA60</f>
        <v>0</v>
      </c>
      <c r="AD61" s="56">
        <f>'Alocação 1q'!AB60</f>
        <v>0</v>
      </c>
      <c r="AE61" s="55">
        <f>'Alocação 1q'!AC60</f>
        <v>0</v>
      </c>
      <c r="AF61" s="55"/>
      <c r="AG61" s="55"/>
      <c r="AH61" s="55">
        <f>'Alocação 1q'!Z60</f>
        <v>0</v>
      </c>
      <c r="AI61" s="56">
        <f>'Alocação 1q'!AA60</f>
        <v>0</v>
      </c>
      <c r="AJ61" s="56">
        <f>'Alocação 1q'!AB60</f>
        <v>0</v>
      </c>
      <c r="AK61" s="55">
        <f>'Alocação 1q'!AC60</f>
        <v>0</v>
      </c>
      <c r="AL61" s="55"/>
      <c r="AM61" s="55"/>
      <c r="AN61" s="55">
        <f>'Alocação 1q'!AJ60</f>
        <v>0</v>
      </c>
      <c r="AO61" s="60" t="str">
        <f t="shared" si="6"/>
        <v>HORAS A MENOS ALOCADAS</v>
      </c>
      <c r="AP61" s="60">
        <f t="shared" si="2"/>
        <v>8.3333333333333329E-2</v>
      </c>
      <c r="AQ61" s="60">
        <f t="shared" si="3"/>
        <v>4.1666666666667018E-2</v>
      </c>
      <c r="AR61" s="60">
        <f t="shared" si="4"/>
        <v>0</v>
      </c>
      <c r="AS61" s="61">
        <f t="shared" si="5"/>
        <v>4.1666666666667018E-2</v>
      </c>
    </row>
    <row r="62" spans="1:45" ht="15.75" thickBot="1">
      <c r="A62" s="54" t="s">
        <v>367</v>
      </c>
      <c r="B62" s="55" t="str">
        <f>'Alocação 1q'!B61</f>
        <v>-</v>
      </c>
      <c r="C62" s="55">
        <f>'Alocação 1q'!A61</f>
        <v>0</v>
      </c>
      <c r="D62" s="55" t="str">
        <f>'Alocação 1q'!C61</f>
        <v>-</v>
      </c>
      <c r="E62" s="55" t="str">
        <f>'Alocação 1q'!D61</f>
        <v>-</v>
      </c>
      <c r="F62" s="55" t="str">
        <f>'Alocação 1q'!E61</f>
        <v>-</v>
      </c>
      <c r="G62" s="55" t="e">
        <f t="shared" si="1"/>
        <v>#VALUE!</v>
      </c>
      <c r="H62" s="55">
        <f>'Alocação 1q'!H61</f>
        <v>0</v>
      </c>
      <c r="I62" s="55">
        <f>'Alocação 1q'!J61</f>
        <v>0</v>
      </c>
      <c r="J62" s="55">
        <f>'Alocação 1q'!I61</f>
        <v>0</v>
      </c>
      <c r="K62" s="55">
        <f>'Alocação 1q'!K61</f>
        <v>0</v>
      </c>
      <c r="L62" s="55">
        <f>'Alocação 1q'!L61</f>
        <v>0</v>
      </c>
      <c r="M62" s="56">
        <f>'Alocação 1q'!M61</f>
        <v>0</v>
      </c>
      <c r="N62" s="56">
        <f>'Alocação 1q'!N61</f>
        <v>0</v>
      </c>
      <c r="O62" s="55">
        <f>'Alocação 1q'!O61</f>
        <v>0</v>
      </c>
      <c r="P62" s="55"/>
      <c r="Q62" s="55">
        <f>'Alocação 1q'!P61</f>
        <v>0</v>
      </c>
      <c r="R62" s="56">
        <f>'Alocação 1q'!Q61</f>
        <v>0</v>
      </c>
      <c r="S62" s="56">
        <f>'Alocação 1q'!R61</f>
        <v>0</v>
      </c>
      <c r="T62" s="55">
        <f>'Alocação 1q'!S61</f>
        <v>0</v>
      </c>
      <c r="U62" s="55"/>
      <c r="V62" s="55">
        <f>'Alocação 1q'!T61</f>
        <v>0</v>
      </c>
      <c r="W62" s="56">
        <f>'Alocação 1q'!U61</f>
        <v>0</v>
      </c>
      <c r="X62" s="56">
        <f>'Alocação 1q'!V61</f>
        <v>0</v>
      </c>
      <c r="Y62" s="55">
        <f>'Alocação 1q'!W61</f>
        <v>0</v>
      </c>
      <c r="Z62" s="55"/>
      <c r="AA62" s="57">
        <f>'Alocação 1q'!Y61</f>
        <v>0</v>
      </c>
      <c r="AB62" s="55">
        <f>'Alocação 1q'!Z61</f>
        <v>0</v>
      </c>
      <c r="AC62" s="56">
        <f>'Alocação 1q'!AA61</f>
        <v>0</v>
      </c>
      <c r="AD62" s="56">
        <f>'Alocação 1q'!AB61</f>
        <v>0</v>
      </c>
      <c r="AE62" s="55">
        <f>'Alocação 1q'!AC61</f>
        <v>0</v>
      </c>
      <c r="AF62" s="55"/>
      <c r="AG62" s="55"/>
      <c r="AH62" s="55">
        <f>'Alocação 1q'!Z61</f>
        <v>0</v>
      </c>
      <c r="AI62" s="56">
        <f>'Alocação 1q'!AA61</f>
        <v>0</v>
      </c>
      <c r="AJ62" s="56">
        <f>'Alocação 1q'!AB61</f>
        <v>0</v>
      </c>
      <c r="AK62" s="55">
        <f>'Alocação 1q'!AC61</f>
        <v>0</v>
      </c>
      <c r="AL62" s="55"/>
      <c r="AM62" s="55"/>
      <c r="AN62" s="55">
        <f>'Alocação 1q'!AJ61</f>
        <v>0</v>
      </c>
      <c r="AO62" s="60" t="e">
        <f t="shared" si="6"/>
        <v>#VALUE!</v>
      </c>
      <c r="AP62" s="60" t="e">
        <f t="shared" si="2"/>
        <v>#VALUE!</v>
      </c>
      <c r="AQ62" s="60">
        <f t="shared" si="3"/>
        <v>0</v>
      </c>
      <c r="AR62" s="60">
        <f t="shared" si="4"/>
        <v>0</v>
      </c>
      <c r="AS62" s="61">
        <f t="shared" si="5"/>
        <v>0</v>
      </c>
    </row>
    <row r="63" spans="1:45" ht="15.75" thickBot="1">
      <c r="A63" s="54" t="s">
        <v>367</v>
      </c>
      <c r="B63" s="55" t="str">
        <f>'Alocação 1q'!B62</f>
        <v>NHT4046-15</v>
      </c>
      <c r="C63" s="55" t="str">
        <f>'Alocação 1q'!A62</f>
        <v>Trabalho de Conclusão de Curso em Química</v>
      </c>
      <c r="D63" s="55">
        <f>'Alocação 1q'!C62</f>
        <v>2</v>
      </c>
      <c r="E63" s="55">
        <f>'Alocação 1q'!D62</f>
        <v>0</v>
      </c>
      <c r="F63" s="55">
        <f>'Alocação 1q'!E62</f>
        <v>2</v>
      </c>
      <c r="G63" s="55">
        <f t="shared" si="1"/>
        <v>2</v>
      </c>
      <c r="H63" s="55" t="str">
        <f>'Alocação 1q'!H62</f>
        <v>SA</v>
      </c>
      <c r="I63" s="55">
        <f>'Alocação 1q'!J62</f>
        <v>0</v>
      </c>
      <c r="J63" s="55" t="str">
        <f>'Alocação 1q'!I62</f>
        <v>Matutino</v>
      </c>
      <c r="K63" s="55">
        <f>'Alocação 1q'!K62</f>
        <v>30</v>
      </c>
      <c r="L63" s="55" t="str">
        <f>'Alocação 1q'!L62</f>
        <v>Sextas</v>
      </c>
      <c r="M63" s="56">
        <f>'Alocação 1q'!M62</f>
        <v>0.33333333333333331</v>
      </c>
      <c r="N63" s="56">
        <f>'Alocação 1q'!N62</f>
        <v>0.41666666666666702</v>
      </c>
      <c r="O63" s="55">
        <f>'Alocação 1q'!O62</f>
        <v>0</v>
      </c>
      <c r="P63" s="55"/>
      <c r="Q63" s="55">
        <f>'Alocação 1q'!P62</f>
        <v>0</v>
      </c>
      <c r="R63" s="56">
        <f>'Alocação 1q'!Q62</f>
        <v>0</v>
      </c>
      <c r="S63" s="56">
        <f>'Alocação 1q'!R62</f>
        <v>0</v>
      </c>
      <c r="T63" s="55">
        <f>'Alocação 1q'!S62</f>
        <v>0</v>
      </c>
      <c r="U63" s="55"/>
      <c r="V63" s="55">
        <f>'Alocação 1q'!T62</f>
        <v>0</v>
      </c>
      <c r="W63" s="56">
        <f>'Alocação 1q'!U62</f>
        <v>0</v>
      </c>
      <c r="X63" s="56">
        <f>'Alocação 1q'!V62</f>
        <v>0</v>
      </c>
      <c r="Y63" s="55">
        <f>'Alocação 1q'!W62</f>
        <v>0</v>
      </c>
      <c r="Z63" s="55"/>
      <c r="AA63" s="57" t="str">
        <f>'Alocação 1q'!Y62</f>
        <v>Rodrigo Maghdissian Cordeiro</v>
      </c>
      <c r="AB63" s="55">
        <f>'Alocação 1q'!Z62</f>
        <v>0</v>
      </c>
      <c r="AC63" s="56">
        <f>'Alocação 1q'!AA62</f>
        <v>0</v>
      </c>
      <c r="AD63" s="56">
        <f>'Alocação 1q'!AB62</f>
        <v>0</v>
      </c>
      <c r="AE63" s="55">
        <f>'Alocação 1q'!AC62</f>
        <v>0</v>
      </c>
      <c r="AF63" s="55"/>
      <c r="AG63" s="55"/>
      <c r="AH63" s="55">
        <f>'Alocação 1q'!Z62</f>
        <v>0</v>
      </c>
      <c r="AI63" s="56">
        <f>'Alocação 1q'!AA62</f>
        <v>0</v>
      </c>
      <c r="AJ63" s="56">
        <f>'Alocação 1q'!AB62</f>
        <v>0</v>
      </c>
      <c r="AK63" s="55">
        <f>'Alocação 1q'!AC62</f>
        <v>0</v>
      </c>
      <c r="AL63" s="55"/>
      <c r="AM63" s="55"/>
      <c r="AN63" s="55">
        <f>'Alocação 1q'!AJ62</f>
        <v>0</v>
      </c>
      <c r="AO63" s="60" t="str">
        <f t="shared" si="6"/>
        <v>HORAS A MENOS ALOCADAS</v>
      </c>
      <c r="AP63" s="60">
        <f t="shared" si="2"/>
        <v>8.3333333333333329E-2</v>
      </c>
      <c r="AQ63" s="60">
        <f t="shared" si="3"/>
        <v>4.1666666666666852E-2</v>
      </c>
      <c r="AR63" s="60">
        <f t="shared" si="4"/>
        <v>0</v>
      </c>
      <c r="AS63" s="61">
        <f t="shared" si="5"/>
        <v>4.1666666666666852E-2</v>
      </c>
    </row>
    <row r="64" spans="1:45" ht="15.75" thickBot="1">
      <c r="A64" s="54" t="s">
        <v>367</v>
      </c>
      <c r="B64" s="55" t="str">
        <f>'Alocação 1q'!B63</f>
        <v>BCK0104-15</v>
      </c>
      <c r="C64" s="55" t="str">
        <f>'Alocação 1q'!A63</f>
        <v>Interações Atômicas e Moleculares</v>
      </c>
      <c r="D64" s="55">
        <f>'Alocação 1q'!C63</f>
        <v>3</v>
      </c>
      <c r="E64" s="55">
        <f>'Alocação 1q'!D63</f>
        <v>0</v>
      </c>
      <c r="F64" s="55">
        <f>'Alocação 1q'!E63</f>
        <v>4</v>
      </c>
      <c r="G64" s="55">
        <f t="shared" si="1"/>
        <v>3</v>
      </c>
      <c r="H64" s="55">
        <f>'Alocação 1q'!H63</f>
        <v>0</v>
      </c>
      <c r="I64" s="55">
        <f>'Alocação 1q'!J63</f>
        <v>0</v>
      </c>
      <c r="J64" s="55">
        <f>'Alocação 1q'!I63</f>
        <v>0</v>
      </c>
      <c r="K64" s="55">
        <f>'Alocação 1q'!K63</f>
        <v>0</v>
      </c>
      <c r="L64" s="55">
        <f>'Alocação 1q'!L63</f>
        <v>0</v>
      </c>
      <c r="M64" s="56">
        <f>'Alocação 1q'!M63</f>
        <v>0</v>
      </c>
      <c r="N64" s="56">
        <f>'Alocação 1q'!N63</f>
        <v>0</v>
      </c>
      <c r="O64" s="55">
        <f>'Alocação 1q'!O63</f>
        <v>0</v>
      </c>
      <c r="P64" s="55"/>
      <c r="Q64" s="55">
        <f>'Alocação 1q'!P63</f>
        <v>0</v>
      </c>
      <c r="R64" s="56">
        <f>'Alocação 1q'!Q63</f>
        <v>0</v>
      </c>
      <c r="S64" s="56">
        <f>'Alocação 1q'!R63</f>
        <v>0</v>
      </c>
      <c r="T64" s="55">
        <f>'Alocação 1q'!S63</f>
        <v>0</v>
      </c>
      <c r="U64" s="55"/>
      <c r="V64" s="55">
        <f>'Alocação 1q'!T63</f>
        <v>0</v>
      </c>
      <c r="W64" s="56">
        <f>'Alocação 1q'!U63</f>
        <v>0</v>
      </c>
      <c r="X64" s="56">
        <f>'Alocação 1q'!V63</f>
        <v>0</v>
      </c>
      <c r="Y64" s="55">
        <f>'Alocação 1q'!W63</f>
        <v>0</v>
      </c>
      <c r="Z64" s="55"/>
      <c r="AA64" s="57" t="str">
        <f>'Alocação 1q'!Y63</f>
        <v>Mauricio Domingues Coutinho Neto</v>
      </c>
      <c r="AB64" s="55">
        <f>'Alocação 1q'!Z63</f>
        <v>0</v>
      </c>
      <c r="AC64" s="56">
        <f>'Alocação 1q'!AA63</f>
        <v>0</v>
      </c>
      <c r="AD64" s="56">
        <f>'Alocação 1q'!AB63</f>
        <v>0</v>
      </c>
      <c r="AE64" s="55">
        <f>'Alocação 1q'!AC63</f>
        <v>0</v>
      </c>
      <c r="AF64" s="55"/>
      <c r="AG64" s="55"/>
      <c r="AH64" s="55">
        <f>'Alocação 1q'!Z63</f>
        <v>0</v>
      </c>
      <c r="AI64" s="56">
        <f>'Alocação 1q'!AA63</f>
        <v>0</v>
      </c>
      <c r="AJ64" s="56">
        <f>'Alocação 1q'!AB63</f>
        <v>0</v>
      </c>
      <c r="AK64" s="55">
        <f>'Alocação 1q'!AC63</f>
        <v>0</v>
      </c>
      <c r="AL64" s="55"/>
      <c r="AM64" s="55"/>
      <c r="AN64" s="55">
        <f>'Alocação 1q'!AJ63</f>
        <v>0</v>
      </c>
      <c r="AO64" s="60" t="str">
        <f t="shared" si="6"/>
        <v>HORAS A MENOS ALOCADAS</v>
      </c>
      <c r="AP64" s="60">
        <f t="shared" si="2"/>
        <v>0.125</v>
      </c>
      <c r="AQ64" s="60">
        <f t="shared" si="3"/>
        <v>0</v>
      </c>
      <c r="AR64" s="60">
        <f t="shared" si="4"/>
        <v>0</v>
      </c>
      <c r="AS64" s="61">
        <f t="shared" si="5"/>
        <v>0</v>
      </c>
    </row>
    <row r="65" spans="1:45" ht="15.75" thickBot="1">
      <c r="A65" s="54" t="s">
        <v>367</v>
      </c>
      <c r="B65" s="55" t="str">
        <f>'Alocação 1q'!B64</f>
        <v>NHT4023-15</v>
      </c>
      <c r="C65" s="55" t="str">
        <f>'Alocação 1q'!A64</f>
        <v>Ligações Químicas</v>
      </c>
      <c r="D65" s="55">
        <f>'Alocação 1q'!C64</f>
        <v>4</v>
      </c>
      <c r="E65" s="55">
        <f>'Alocação 1q'!D64</f>
        <v>0</v>
      </c>
      <c r="F65" s="55">
        <f>'Alocação 1q'!E64</f>
        <v>6</v>
      </c>
      <c r="G65" s="55">
        <f t="shared" si="1"/>
        <v>4</v>
      </c>
      <c r="H65" s="55" t="str">
        <f>'Alocação 1q'!H64</f>
        <v>SA</v>
      </c>
      <c r="I65" s="55">
        <f>'Alocação 1q'!J64</f>
        <v>0</v>
      </c>
      <c r="J65" s="55" t="str">
        <f>'Alocação 1q'!I64</f>
        <v>Matutino</v>
      </c>
      <c r="K65" s="55">
        <f>'Alocação 1q'!K64</f>
        <v>30</v>
      </c>
      <c r="L65" s="55" t="str">
        <f>'Alocação 1q'!L64</f>
        <v>Segundas</v>
      </c>
      <c r="M65" s="56">
        <f>'Alocação 1q'!M64</f>
        <v>0.41666666666666702</v>
      </c>
      <c r="N65" s="56">
        <f>'Alocação 1q'!N64</f>
        <v>0.5</v>
      </c>
      <c r="O65" s="55" t="str">
        <f>'Alocação 1q'!O64</f>
        <v>Semanal</v>
      </c>
      <c r="P65" s="55"/>
      <c r="Q65" s="55" t="str">
        <f>'Alocação 1q'!P64</f>
        <v>Quartas</v>
      </c>
      <c r="R65" s="56">
        <f>'Alocação 1q'!Q64</f>
        <v>0.33333333333333331</v>
      </c>
      <c r="S65" s="56">
        <f>'Alocação 1q'!R64</f>
        <v>0.41666666666666702</v>
      </c>
      <c r="T65" s="55" t="str">
        <f>'Alocação 1q'!S64</f>
        <v>Semanal</v>
      </c>
      <c r="U65" s="55"/>
      <c r="V65" s="55">
        <f>'Alocação 1q'!T64</f>
        <v>0</v>
      </c>
      <c r="W65" s="56">
        <f>'Alocação 1q'!U64</f>
        <v>0</v>
      </c>
      <c r="X65" s="56">
        <f>'Alocação 1q'!V64</f>
        <v>0</v>
      </c>
      <c r="Y65" s="55">
        <f>'Alocação 1q'!W64</f>
        <v>0</v>
      </c>
      <c r="Z65" s="55"/>
      <c r="AA65" s="57" t="str">
        <f>'Alocação 1q'!Y64</f>
        <v>Regina Célia Adão</v>
      </c>
      <c r="AB65" s="55">
        <f>'Alocação 1q'!Z64</f>
        <v>0</v>
      </c>
      <c r="AC65" s="56">
        <f>'Alocação 1q'!AA64</f>
        <v>0</v>
      </c>
      <c r="AD65" s="56">
        <f>'Alocação 1q'!AB64</f>
        <v>0</v>
      </c>
      <c r="AE65" s="55">
        <f>'Alocação 1q'!AC64</f>
        <v>0</v>
      </c>
      <c r="AF65" s="55"/>
      <c r="AG65" s="55"/>
      <c r="AH65" s="55">
        <f>'Alocação 1q'!Z64</f>
        <v>0</v>
      </c>
      <c r="AI65" s="56">
        <f>'Alocação 1q'!AA64</f>
        <v>0</v>
      </c>
      <c r="AJ65" s="56">
        <f>'Alocação 1q'!AB64</f>
        <v>0</v>
      </c>
      <c r="AK65" s="55">
        <f>'Alocação 1q'!AC64</f>
        <v>0</v>
      </c>
      <c r="AL65" s="55"/>
      <c r="AM65" s="55"/>
      <c r="AN65" s="55">
        <f>'Alocação 1q'!AJ64</f>
        <v>0</v>
      </c>
      <c r="AO65" s="60" t="str">
        <f t="shared" si="6"/>
        <v>CORRETO</v>
      </c>
      <c r="AP65" s="60">
        <f t="shared" si="2"/>
        <v>0.16666666666666666</v>
      </c>
      <c r="AQ65" s="60">
        <f t="shared" si="3"/>
        <v>0.16666666666666669</v>
      </c>
      <c r="AR65" s="60">
        <f t="shared" si="4"/>
        <v>0</v>
      </c>
      <c r="AS65" s="61">
        <f t="shared" si="5"/>
        <v>0.16666666666666669</v>
      </c>
    </row>
    <row r="66" spans="1:45" ht="15.75" thickBot="1">
      <c r="A66" s="54" t="s">
        <v>367</v>
      </c>
      <c r="B66" s="55" t="str">
        <f>'Alocação 1q'!B65</f>
        <v>NHT4023-15</v>
      </c>
      <c r="C66" s="55" t="str">
        <f>'Alocação 1q'!A65</f>
        <v>Ligações Químicas</v>
      </c>
      <c r="D66" s="55">
        <f>'Alocação 1q'!C65</f>
        <v>4</v>
      </c>
      <c r="E66" s="55">
        <f>'Alocação 1q'!D65</f>
        <v>0</v>
      </c>
      <c r="F66" s="55">
        <f>'Alocação 1q'!E65</f>
        <v>6</v>
      </c>
      <c r="G66" s="55">
        <f t="shared" si="1"/>
        <v>4</v>
      </c>
      <c r="H66" s="55" t="str">
        <f>'Alocação 1q'!H65</f>
        <v>SA</v>
      </c>
      <c r="I66" s="55">
        <f>'Alocação 1q'!J65</f>
        <v>0</v>
      </c>
      <c r="J66" s="55" t="str">
        <f>'Alocação 1q'!I65</f>
        <v>Noturno</v>
      </c>
      <c r="K66" s="55">
        <f>'Alocação 1q'!K65</f>
        <v>30</v>
      </c>
      <c r="L66" s="55" t="str">
        <f>'Alocação 1q'!L65</f>
        <v>Segundas</v>
      </c>
      <c r="M66" s="56">
        <f>'Alocação 1q'!M65</f>
        <v>0.875000000000001</v>
      </c>
      <c r="N66" s="56">
        <f>'Alocação 1q'!N65</f>
        <v>0.95833333333333404</v>
      </c>
      <c r="O66" s="55" t="str">
        <f>'Alocação 1q'!O65</f>
        <v>Semanal</v>
      </c>
      <c r="P66" s="55"/>
      <c r="Q66" s="55" t="str">
        <f>'Alocação 1q'!P65</f>
        <v>Quartas</v>
      </c>
      <c r="R66" s="56">
        <f>'Alocação 1q'!Q65</f>
        <v>0.79166666666666696</v>
      </c>
      <c r="S66" s="56">
        <f>'Alocação 1q'!R65</f>
        <v>0.875000000000001</v>
      </c>
      <c r="T66" s="55" t="str">
        <f>'Alocação 1q'!S65</f>
        <v>Semanal</v>
      </c>
      <c r="U66" s="55"/>
      <c r="V66" s="55">
        <f>'Alocação 1q'!T65</f>
        <v>0</v>
      </c>
      <c r="W66" s="56">
        <f>'Alocação 1q'!U65</f>
        <v>0</v>
      </c>
      <c r="X66" s="56">
        <f>'Alocação 1q'!V65</f>
        <v>0</v>
      </c>
      <c r="Y66" s="55">
        <f>'Alocação 1q'!W65</f>
        <v>0</v>
      </c>
      <c r="Z66" s="55"/>
      <c r="AA66" s="57" t="str">
        <f>'Alocação 1q'!Y65</f>
        <v>Regina Célia Adão</v>
      </c>
      <c r="AB66" s="55">
        <f>'Alocação 1q'!Z65</f>
        <v>0</v>
      </c>
      <c r="AC66" s="56">
        <f>'Alocação 1q'!AA65</f>
        <v>0</v>
      </c>
      <c r="AD66" s="56">
        <f>'Alocação 1q'!AB65</f>
        <v>0</v>
      </c>
      <c r="AE66" s="55">
        <f>'Alocação 1q'!AC65</f>
        <v>0</v>
      </c>
      <c r="AF66" s="55"/>
      <c r="AG66" s="55"/>
      <c r="AH66" s="55">
        <f>'Alocação 1q'!Z65</f>
        <v>0</v>
      </c>
      <c r="AI66" s="56">
        <f>'Alocação 1q'!AA65</f>
        <v>0</v>
      </c>
      <c r="AJ66" s="56">
        <f>'Alocação 1q'!AB65</f>
        <v>0</v>
      </c>
      <c r="AK66" s="55">
        <f>'Alocação 1q'!AC65</f>
        <v>0</v>
      </c>
      <c r="AL66" s="55"/>
      <c r="AM66" s="55"/>
      <c r="AN66" s="55">
        <f>'Alocação 1q'!AJ65</f>
        <v>0</v>
      </c>
      <c r="AO66" s="60" t="str">
        <f t="shared" si="6"/>
        <v>CORRETO</v>
      </c>
      <c r="AP66" s="60">
        <f t="shared" si="2"/>
        <v>0.16666666666666666</v>
      </c>
      <c r="AQ66" s="60">
        <f t="shared" si="3"/>
        <v>0.16666666666666707</v>
      </c>
      <c r="AR66" s="60">
        <f t="shared" si="4"/>
        <v>0</v>
      </c>
      <c r="AS66" s="61">
        <f t="shared" si="5"/>
        <v>0.16666666666666707</v>
      </c>
    </row>
    <row r="67" spans="1:45" ht="15.75" thickBot="1">
      <c r="A67" s="54" t="s">
        <v>367</v>
      </c>
      <c r="B67" s="55" t="str">
        <f>'Alocação 1q'!B66</f>
        <v>NHZ4064-15</v>
      </c>
      <c r="C67" s="55" t="str">
        <f>'Alocação 1q'!A66</f>
        <v>Processos Industriais Cerâmicos</v>
      </c>
      <c r="D67" s="55">
        <f>'Alocação 1q'!C66</f>
        <v>4</v>
      </c>
      <c r="E67" s="55">
        <f>'Alocação 1q'!D66</f>
        <v>0</v>
      </c>
      <c r="F67" s="55">
        <f>'Alocação 1q'!E66</f>
        <v>4</v>
      </c>
      <c r="G67" s="55">
        <f t="shared" si="1"/>
        <v>4</v>
      </c>
      <c r="H67" s="55" t="str">
        <f>'Alocação 1q'!H66</f>
        <v>SA</v>
      </c>
      <c r="I67" s="55">
        <f>'Alocação 1q'!J66</f>
        <v>0</v>
      </c>
      <c r="J67" s="55" t="str">
        <f>'Alocação 1q'!I66</f>
        <v>Matutino</v>
      </c>
      <c r="K67" s="55">
        <f>'Alocação 1q'!K66</f>
        <v>30</v>
      </c>
      <c r="L67" s="55" t="str">
        <f>'Alocação 1q'!L66</f>
        <v>Segundas</v>
      </c>
      <c r="M67" s="56">
        <f>'Alocação 1q'!M66</f>
        <v>0.66666666666666696</v>
      </c>
      <c r="N67" s="56">
        <f>'Alocação 1q'!N66</f>
        <v>0.75</v>
      </c>
      <c r="O67" s="55" t="str">
        <f>'Alocação 1q'!O66</f>
        <v>Semanal</v>
      </c>
      <c r="P67" s="55"/>
      <c r="Q67" s="55" t="str">
        <f>'Alocação 1q'!P66</f>
        <v>Quartas</v>
      </c>
      <c r="R67" s="56">
        <f>'Alocação 1q'!Q66</f>
        <v>0.66666666666666696</v>
      </c>
      <c r="S67" s="56">
        <f>'Alocação 1q'!R66</f>
        <v>0.75</v>
      </c>
      <c r="T67" s="55" t="str">
        <f>'Alocação 1q'!S66</f>
        <v>Semanal</v>
      </c>
      <c r="U67" s="55"/>
      <c r="V67" s="55">
        <f>'Alocação 1q'!T66</f>
        <v>0</v>
      </c>
      <c r="W67" s="56">
        <f>'Alocação 1q'!U66</f>
        <v>0</v>
      </c>
      <c r="X67" s="56">
        <f>'Alocação 1q'!V66</f>
        <v>0</v>
      </c>
      <c r="Y67" s="55">
        <f>'Alocação 1q'!W66</f>
        <v>0</v>
      </c>
      <c r="Z67" s="55"/>
      <c r="AA67" s="57" t="str">
        <f>'Alocação 1q'!Y66</f>
        <v>Viviane Viana Silva</v>
      </c>
      <c r="AB67" s="55">
        <f>'Alocação 1q'!Z66</f>
        <v>0</v>
      </c>
      <c r="AC67" s="56">
        <f>'Alocação 1q'!AA66</f>
        <v>0</v>
      </c>
      <c r="AD67" s="56">
        <f>'Alocação 1q'!AB66</f>
        <v>0</v>
      </c>
      <c r="AE67" s="55">
        <f>'Alocação 1q'!AC66</f>
        <v>0</v>
      </c>
      <c r="AF67" s="55"/>
      <c r="AG67" s="55"/>
      <c r="AH67" s="55">
        <f>'Alocação 1q'!Z66</f>
        <v>0</v>
      </c>
      <c r="AI67" s="56">
        <f>'Alocação 1q'!AA66</f>
        <v>0</v>
      </c>
      <c r="AJ67" s="56">
        <f>'Alocação 1q'!AB66</f>
        <v>0</v>
      </c>
      <c r="AK67" s="55">
        <f>'Alocação 1q'!AC66</f>
        <v>0</v>
      </c>
      <c r="AL67" s="55"/>
      <c r="AM67" s="55"/>
      <c r="AN67" s="55">
        <f>'Alocação 1q'!AJ66</f>
        <v>0</v>
      </c>
      <c r="AO67" s="60" t="str">
        <f t="shared" si="6"/>
        <v>HORAS A MENOS ALOCADAS</v>
      </c>
      <c r="AP67" s="60">
        <f t="shared" si="2"/>
        <v>0.16666666666666666</v>
      </c>
      <c r="AQ67" s="60">
        <f t="shared" si="3"/>
        <v>0.16666666666666607</v>
      </c>
      <c r="AR67" s="60">
        <f t="shared" si="4"/>
        <v>0</v>
      </c>
      <c r="AS67" s="61">
        <f t="shared" si="5"/>
        <v>0.16666666666666607</v>
      </c>
    </row>
    <row r="68" spans="1:45" ht="15.75" thickBot="1">
      <c r="A68" s="54" t="s">
        <v>367</v>
      </c>
      <c r="B68" s="55" t="str">
        <f>'Alocação 1q'!B67</f>
        <v>BCL0307-15</v>
      </c>
      <c r="C68" s="55" t="str">
        <f>'Alocação 1q'!A67</f>
        <v>Transformações Químicas</v>
      </c>
      <c r="D68" s="55">
        <f>'Alocação 1q'!C67</f>
        <v>3</v>
      </c>
      <c r="E68" s="55">
        <f>'Alocação 1q'!D67</f>
        <v>2</v>
      </c>
      <c r="F68" s="55">
        <f>'Alocação 1q'!E67</f>
        <v>6</v>
      </c>
      <c r="G68" s="55">
        <f t="shared" ref="G68:G74" si="7">D68+E68</f>
        <v>5</v>
      </c>
      <c r="H68" s="55">
        <f>'Alocação 1q'!H67</f>
        <v>0</v>
      </c>
      <c r="I68" s="55">
        <f>'Alocação 1q'!J67</f>
        <v>0</v>
      </c>
      <c r="J68" s="55">
        <f>'Alocação 1q'!I67</f>
        <v>0</v>
      </c>
      <c r="K68" s="55">
        <f>'Alocação 1q'!K67</f>
        <v>0</v>
      </c>
      <c r="L68" s="55">
        <f>'Alocação 1q'!L67</f>
        <v>0</v>
      </c>
      <c r="M68" s="56">
        <f>'Alocação 1q'!M67</f>
        <v>0</v>
      </c>
      <c r="N68" s="56">
        <f>'Alocação 1q'!N67</f>
        <v>0</v>
      </c>
      <c r="O68" s="55">
        <f>'Alocação 1q'!O67</f>
        <v>0</v>
      </c>
      <c r="P68" s="55"/>
      <c r="Q68" s="55">
        <f>'Alocação 1q'!P67</f>
        <v>0</v>
      </c>
      <c r="R68" s="56">
        <f>'Alocação 1q'!Q67</f>
        <v>0</v>
      </c>
      <c r="S68" s="56">
        <f>'Alocação 1q'!R67</f>
        <v>0</v>
      </c>
      <c r="T68" s="55">
        <f>'Alocação 1q'!S67</f>
        <v>0</v>
      </c>
      <c r="U68" s="55"/>
      <c r="V68" s="55">
        <f>'Alocação 1q'!T67</f>
        <v>0</v>
      </c>
      <c r="W68" s="56">
        <f>'Alocação 1q'!U67</f>
        <v>0</v>
      </c>
      <c r="X68" s="56">
        <f>'Alocação 1q'!V67</f>
        <v>0</v>
      </c>
      <c r="Y68" s="55">
        <f>'Alocação 1q'!W67</f>
        <v>0</v>
      </c>
      <c r="Z68" s="55"/>
      <c r="AA68" s="57" t="str">
        <f>'Alocação 1q'!Y67</f>
        <v>Rodrigo Maghdissian Cordeiro</v>
      </c>
      <c r="AB68" s="55">
        <f>'Alocação 1q'!Z67</f>
        <v>0</v>
      </c>
      <c r="AC68" s="56">
        <f>'Alocação 1q'!AA67</f>
        <v>0</v>
      </c>
      <c r="AD68" s="56">
        <f>'Alocação 1q'!AB67</f>
        <v>0</v>
      </c>
      <c r="AE68" s="55">
        <f>'Alocação 1q'!AC67</f>
        <v>0</v>
      </c>
      <c r="AF68" s="55"/>
      <c r="AG68" s="55"/>
      <c r="AH68" s="55">
        <f>'Alocação 1q'!Z67</f>
        <v>0</v>
      </c>
      <c r="AI68" s="56">
        <f>'Alocação 1q'!AA67</f>
        <v>0</v>
      </c>
      <c r="AJ68" s="56">
        <f>'Alocação 1q'!AB67</f>
        <v>0</v>
      </c>
      <c r="AK68" s="55">
        <f>'Alocação 1q'!AC67</f>
        <v>0</v>
      </c>
      <c r="AL68" s="55"/>
      <c r="AM68" s="55"/>
      <c r="AN68" s="55">
        <f>'Alocação 1q'!AJ67</f>
        <v>0</v>
      </c>
      <c r="AO68" s="60" t="str">
        <f t="shared" si="6"/>
        <v>HORAS A MENOS ALOCADAS</v>
      </c>
      <c r="AP68" s="60">
        <f t="shared" ref="AP68:AP74" si="8">IF(G68="","0",G68/24)</f>
        <v>0.20833333333333334</v>
      </c>
      <c r="AQ68" s="60">
        <f t="shared" ref="AQ68:AQ74" si="9">(IF(M68="",0,IF(O68="SEMANAL",N68-M68,(N68-M68)/2)))+(IF(R68="",0,IF(T68="SEMANAL",S68-R68,(S68-R68)/2)))+(IF(W68="",0,IF(Y68="SEMANAL",X68-W68,(X68-W68)/2)))</f>
        <v>0</v>
      </c>
      <c r="AR68" s="60">
        <f t="shared" ref="AR68:AR74" si="10">(IF(AD68="",0,IF(AE68="SEMANAL",AD68-AC68,(AD68-AC68)/2)))+(IF(AJ68="",0,IF(AK68="SEMANAL",AJ68-AI68,(AJ68-AI68)/2)))</f>
        <v>0</v>
      </c>
      <c r="AS68" s="61">
        <f t="shared" ref="AS68:AS74" si="11">AQ68+AR68</f>
        <v>0</v>
      </c>
    </row>
    <row r="69" spans="1:45" ht="15.75" thickBot="1">
      <c r="A69" s="54" t="s">
        <v>367</v>
      </c>
      <c r="B69" s="55" t="str">
        <f>'Alocação 1q'!B68</f>
        <v>-</v>
      </c>
      <c r="C69" s="55">
        <f>'Alocação 1q'!A68</f>
        <v>0</v>
      </c>
      <c r="D69" s="55" t="str">
        <f>'Alocação 1q'!C68</f>
        <v>-</v>
      </c>
      <c r="E69" s="55" t="str">
        <f>'Alocação 1q'!D68</f>
        <v>-</v>
      </c>
      <c r="F69" s="55" t="str">
        <f>'Alocação 1q'!E68</f>
        <v>-</v>
      </c>
      <c r="G69" s="55" t="e">
        <f t="shared" si="7"/>
        <v>#VALUE!</v>
      </c>
      <c r="H69" s="55">
        <f>'Alocação 1q'!H68</f>
        <v>0</v>
      </c>
      <c r="I69" s="55">
        <f>'Alocação 1q'!J68</f>
        <v>0</v>
      </c>
      <c r="J69" s="55">
        <f>'Alocação 1q'!I68</f>
        <v>0</v>
      </c>
      <c r="K69" s="55">
        <f>'Alocação 1q'!K68</f>
        <v>0</v>
      </c>
      <c r="L69" s="55">
        <f>'Alocação 1q'!L68</f>
        <v>0</v>
      </c>
      <c r="M69" s="56">
        <f>'Alocação 1q'!M68</f>
        <v>0</v>
      </c>
      <c r="N69" s="56">
        <f>'Alocação 1q'!N68</f>
        <v>0</v>
      </c>
      <c r="O69" s="55">
        <f>'Alocação 1q'!O68</f>
        <v>0</v>
      </c>
      <c r="P69" s="55"/>
      <c r="Q69" s="55">
        <f>'Alocação 1q'!P68</f>
        <v>0</v>
      </c>
      <c r="R69" s="56">
        <f>'Alocação 1q'!Q68</f>
        <v>0</v>
      </c>
      <c r="S69" s="56">
        <f>'Alocação 1q'!R68</f>
        <v>0</v>
      </c>
      <c r="T69" s="55">
        <f>'Alocação 1q'!S68</f>
        <v>0</v>
      </c>
      <c r="U69" s="55"/>
      <c r="V69" s="55">
        <f>'Alocação 1q'!T68</f>
        <v>0</v>
      </c>
      <c r="W69" s="56">
        <f>'Alocação 1q'!U68</f>
        <v>0</v>
      </c>
      <c r="X69" s="56">
        <f>'Alocação 1q'!V68</f>
        <v>0</v>
      </c>
      <c r="Y69" s="55">
        <f>'Alocação 1q'!W68</f>
        <v>0</v>
      </c>
      <c r="Z69" s="55"/>
      <c r="AA69" s="57">
        <f>'Alocação 1q'!Y68</f>
        <v>0</v>
      </c>
      <c r="AB69" s="55">
        <f>'Alocação 1q'!Z68</f>
        <v>0</v>
      </c>
      <c r="AC69" s="56">
        <f>'Alocação 1q'!AA68</f>
        <v>0</v>
      </c>
      <c r="AD69" s="56">
        <f>'Alocação 1q'!AB68</f>
        <v>0</v>
      </c>
      <c r="AE69" s="55">
        <f>'Alocação 1q'!AC68</f>
        <v>0</v>
      </c>
      <c r="AF69" s="55"/>
      <c r="AG69" s="55"/>
      <c r="AH69" s="55">
        <f>'Alocação 1q'!Z68</f>
        <v>0</v>
      </c>
      <c r="AI69" s="56">
        <f>'Alocação 1q'!AA68</f>
        <v>0</v>
      </c>
      <c r="AJ69" s="56">
        <f>'Alocação 1q'!AB68</f>
        <v>0</v>
      </c>
      <c r="AK69" s="55">
        <f>'Alocação 1q'!AC68</f>
        <v>0</v>
      </c>
      <c r="AL69" s="55"/>
      <c r="AM69" s="55"/>
      <c r="AN69" s="55">
        <f>'Alocação 1q'!AJ68</f>
        <v>0</v>
      </c>
      <c r="AO69" s="60" t="e">
        <f t="shared" si="6"/>
        <v>#VALUE!</v>
      </c>
      <c r="AP69" s="60" t="e">
        <f t="shared" si="8"/>
        <v>#VALUE!</v>
      </c>
      <c r="AQ69" s="60">
        <f t="shared" si="9"/>
        <v>0</v>
      </c>
      <c r="AR69" s="60">
        <f t="shared" si="10"/>
        <v>0</v>
      </c>
      <c r="AS69" s="61">
        <f t="shared" si="11"/>
        <v>0</v>
      </c>
    </row>
    <row r="70" spans="1:45" ht="15.75" thickBot="1">
      <c r="A70" s="54" t="s">
        <v>367</v>
      </c>
      <c r="B70" s="55" t="str">
        <f>'Alocação 1q'!B69</f>
        <v>-</v>
      </c>
      <c r="C70" s="55">
        <f>'Alocação 1q'!A69</f>
        <v>0</v>
      </c>
      <c r="D70" s="55" t="str">
        <f>'Alocação 1q'!C69</f>
        <v>-</v>
      </c>
      <c r="E70" s="55" t="str">
        <f>'Alocação 1q'!D69</f>
        <v>-</v>
      </c>
      <c r="F70" s="55" t="str">
        <f>'Alocação 1q'!E69</f>
        <v>-</v>
      </c>
      <c r="G70" s="55" t="e">
        <f t="shared" si="7"/>
        <v>#VALUE!</v>
      </c>
      <c r="H70" s="55">
        <f>'Alocação 1q'!H69</f>
        <v>0</v>
      </c>
      <c r="I70" s="55">
        <f>'Alocação 1q'!J69</f>
        <v>0</v>
      </c>
      <c r="J70" s="55">
        <f>'Alocação 1q'!I69</f>
        <v>0</v>
      </c>
      <c r="K70" s="55">
        <f>'Alocação 1q'!K69</f>
        <v>0</v>
      </c>
      <c r="L70" s="55">
        <f>'Alocação 1q'!L69</f>
        <v>0</v>
      </c>
      <c r="M70" s="56">
        <f>'Alocação 1q'!M69</f>
        <v>0</v>
      </c>
      <c r="N70" s="56">
        <f>'Alocação 1q'!N69</f>
        <v>0</v>
      </c>
      <c r="O70" s="55">
        <f>'Alocação 1q'!O69</f>
        <v>0</v>
      </c>
      <c r="P70" s="55"/>
      <c r="Q70" s="55">
        <f>'Alocação 1q'!P69</f>
        <v>0</v>
      </c>
      <c r="R70" s="56">
        <f>'Alocação 1q'!Q69</f>
        <v>0</v>
      </c>
      <c r="S70" s="56">
        <f>'Alocação 1q'!R69</f>
        <v>0</v>
      </c>
      <c r="T70" s="55">
        <f>'Alocação 1q'!S69</f>
        <v>0</v>
      </c>
      <c r="U70" s="55"/>
      <c r="V70" s="55">
        <f>'Alocação 1q'!T69</f>
        <v>0</v>
      </c>
      <c r="W70" s="56">
        <f>'Alocação 1q'!U69</f>
        <v>0</v>
      </c>
      <c r="X70" s="56">
        <f>'Alocação 1q'!V69</f>
        <v>0</v>
      </c>
      <c r="Y70" s="55">
        <f>'Alocação 1q'!W69</f>
        <v>0</v>
      </c>
      <c r="Z70" s="55"/>
      <c r="AA70" s="57">
        <f>'Alocação 1q'!Y69</f>
        <v>0</v>
      </c>
      <c r="AB70" s="55">
        <f>'Alocação 1q'!Z69</f>
        <v>0</v>
      </c>
      <c r="AC70" s="56">
        <f>'Alocação 1q'!AA69</f>
        <v>0</v>
      </c>
      <c r="AD70" s="56">
        <f>'Alocação 1q'!AB69</f>
        <v>0</v>
      </c>
      <c r="AE70" s="55">
        <f>'Alocação 1q'!AC69</f>
        <v>0</v>
      </c>
      <c r="AF70" s="55"/>
      <c r="AG70" s="55"/>
      <c r="AH70" s="55">
        <f>'Alocação 1q'!Z69</f>
        <v>0</v>
      </c>
      <c r="AI70" s="56">
        <f>'Alocação 1q'!AA69</f>
        <v>0</v>
      </c>
      <c r="AJ70" s="56">
        <f>'Alocação 1q'!AB69</f>
        <v>0</v>
      </c>
      <c r="AK70" s="55">
        <f>'Alocação 1q'!AC69</f>
        <v>0</v>
      </c>
      <c r="AL70" s="55"/>
      <c r="AM70" s="55"/>
      <c r="AN70" s="55">
        <f>'Alocação 1q'!AJ69</f>
        <v>0</v>
      </c>
      <c r="AO70" s="60" t="e">
        <f t="shared" ref="AO70:AO74" si="12">IF(AP70="0","",IF(AP70=AS70,"CORRETO",IF(AP70&gt;AS70,"HORAS A MENOS ALOCADAS","HORAS A MAIS ALOCADAS")))</f>
        <v>#VALUE!</v>
      </c>
      <c r="AP70" s="60" t="e">
        <f t="shared" si="8"/>
        <v>#VALUE!</v>
      </c>
      <c r="AQ70" s="60">
        <f t="shared" si="9"/>
        <v>0</v>
      </c>
      <c r="AR70" s="60">
        <f t="shared" si="10"/>
        <v>0</v>
      </c>
      <c r="AS70" s="61">
        <f t="shared" si="11"/>
        <v>0</v>
      </c>
    </row>
    <row r="71" spans="1:45" ht="15.75" thickBot="1">
      <c r="A71" s="54" t="s">
        <v>367</v>
      </c>
      <c r="B71" s="55" t="str">
        <f>'Alocação 1q'!B70</f>
        <v>NHZ4025-15</v>
      </c>
      <c r="C71" s="55" t="str">
        <f>'Alocação 1q'!A70</f>
        <v>Métodos de Análise em Química Orgânica</v>
      </c>
      <c r="D71" s="55">
        <f>'Alocação 1q'!C70</f>
        <v>4</v>
      </c>
      <c r="E71" s="55">
        <f>'Alocação 1q'!D70</f>
        <v>0</v>
      </c>
      <c r="F71" s="55">
        <f>'Alocação 1q'!E70</f>
        <v>4</v>
      </c>
      <c r="G71" s="55">
        <f t="shared" si="7"/>
        <v>4</v>
      </c>
      <c r="H71" s="55" t="str">
        <f>'Alocação 1q'!H70</f>
        <v>SA</v>
      </c>
      <c r="I71" s="55">
        <f>'Alocação 1q'!J70</f>
        <v>0</v>
      </c>
      <c r="J71" s="55" t="str">
        <f>'Alocação 1q'!I70</f>
        <v>Matutino</v>
      </c>
      <c r="K71" s="55">
        <f>'Alocação 1q'!K70</f>
        <v>30</v>
      </c>
      <c r="L71" s="55" t="str">
        <f>'Alocação 1q'!L70</f>
        <v>Segundas</v>
      </c>
      <c r="M71" s="56">
        <f>'Alocação 1q'!M70</f>
        <v>0.41666666666666702</v>
      </c>
      <c r="N71" s="56">
        <f>'Alocação 1q'!N70</f>
        <v>0.5</v>
      </c>
      <c r="O71" s="55" t="str">
        <f>'Alocação 1q'!O70</f>
        <v>Semanal</v>
      </c>
      <c r="P71" s="55"/>
      <c r="Q71" s="55" t="str">
        <f>'Alocação 1q'!P70</f>
        <v>Quartas</v>
      </c>
      <c r="R71" s="56">
        <f>'Alocação 1q'!Q70</f>
        <v>0.33333333333333331</v>
      </c>
      <c r="S71" s="56">
        <f>'Alocação 1q'!R70</f>
        <v>0.41666666666666702</v>
      </c>
      <c r="T71" s="55" t="str">
        <f>'Alocação 1q'!S70</f>
        <v>Semanal</v>
      </c>
      <c r="U71" s="55"/>
      <c r="V71" s="55">
        <f>'Alocação 1q'!T70</f>
        <v>0</v>
      </c>
      <c r="W71" s="56">
        <f>'Alocação 1q'!U70</f>
        <v>0</v>
      </c>
      <c r="X71" s="56">
        <f>'Alocação 1q'!V70</f>
        <v>0</v>
      </c>
      <c r="Y71" s="55">
        <f>'Alocação 1q'!W70</f>
        <v>0</v>
      </c>
      <c r="Z71" s="55"/>
      <c r="AA71" s="57" t="str">
        <f>'Alocação 1q'!Y70</f>
        <v>Mirela Inês de Sairre</v>
      </c>
      <c r="AB71" s="55">
        <f>'Alocação 1q'!Z70</f>
        <v>0</v>
      </c>
      <c r="AC71" s="56">
        <f>'Alocação 1q'!AA70</f>
        <v>0</v>
      </c>
      <c r="AD71" s="56">
        <f>'Alocação 1q'!AB70</f>
        <v>0</v>
      </c>
      <c r="AE71" s="55">
        <f>'Alocação 1q'!AC70</f>
        <v>0</v>
      </c>
      <c r="AF71" s="55"/>
      <c r="AG71" s="55"/>
      <c r="AH71" s="55">
        <f>'Alocação 1q'!Z70</f>
        <v>0</v>
      </c>
      <c r="AI71" s="56">
        <f>'Alocação 1q'!AA70</f>
        <v>0</v>
      </c>
      <c r="AJ71" s="56">
        <f>'Alocação 1q'!AB70</f>
        <v>0</v>
      </c>
      <c r="AK71" s="55">
        <f>'Alocação 1q'!AC70</f>
        <v>0</v>
      </c>
      <c r="AL71" s="55"/>
      <c r="AM71" s="55"/>
      <c r="AN71" s="55">
        <f>'Alocação 1q'!AJ70</f>
        <v>0</v>
      </c>
      <c r="AO71" s="60" t="str">
        <f t="shared" si="12"/>
        <v>CORRETO</v>
      </c>
      <c r="AP71" s="60">
        <f t="shared" si="8"/>
        <v>0.16666666666666666</v>
      </c>
      <c r="AQ71" s="60">
        <f t="shared" si="9"/>
        <v>0.16666666666666669</v>
      </c>
      <c r="AR71" s="60">
        <f t="shared" si="10"/>
        <v>0</v>
      </c>
      <c r="AS71" s="61">
        <f t="shared" si="11"/>
        <v>0.16666666666666669</v>
      </c>
    </row>
    <row r="72" spans="1:45" ht="15.75" thickBot="1">
      <c r="A72" s="54" t="s">
        <v>367</v>
      </c>
      <c r="B72" s="55" t="str">
        <f>'Alocação 1q'!B71</f>
        <v>NHZ4025-15</v>
      </c>
      <c r="C72" s="55" t="str">
        <f>'Alocação 1q'!A71</f>
        <v>Métodos de Análise em Química Orgânica</v>
      </c>
      <c r="D72" s="55">
        <f>'Alocação 1q'!C71</f>
        <v>4</v>
      </c>
      <c r="E72" s="55">
        <f>'Alocação 1q'!D71</f>
        <v>0</v>
      </c>
      <c r="F72" s="55">
        <f>'Alocação 1q'!E71</f>
        <v>4</v>
      </c>
      <c r="G72" s="55">
        <f t="shared" si="7"/>
        <v>4</v>
      </c>
      <c r="H72" s="55" t="str">
        <f>'Alocação 1q'!H71</f>
        <v>SA</v>
      </c>
      <c r="I72" s="55">
        <f>'Alocação 1q'!J71</f>
        <v>0</v>
      </c>
      <c r="J72" s="55" t="str">
        <f>'Alocação 1q'!I71</f>
        <v>Noturno</v>
      </c>
      <c r="K72" s="55">
        <f>'Alocação 1q'!K71</f>
        <v>30</v>
      </c>
      <c r="L72" s="55" t="str">
        <f>'Alocação 1q'!L71</f>
        <v>Segundas</v>
      </c>
      <c r="M72" s="56">
        <f>'Alocação 1q'!M71</f>
        <v>0.875000000000001</v>
      </c>
      <c r="N72" s="56">
        <f>'Alocação 1q'!N71</f>
        <v>0.95833333333333404</v>
      </c>
      <c r="O72" s="55" t="str">
        <f>'Alocação 1q'!O71</f>
        <v>Semanal</v>
      </c>
      <c r="P72" s="55"/>
      <c r="Q72" s="55" t="str">
        <f>'Alocação 1q'!P71</f>
        <v>Quartas</v>
      </c>
      <c r="R72" s="56">
        <f>'Alocação 1q'!Q71</f>
        <v>0.79166666666666696</v>
      </c>
      <c r="S72" s="56">
        <f>'Alocação 1q'!R71</f>
        <v>0.875000000000001</v>
      </c>
      <c r="T72" s="55" t="str">
        <f>'Alocação 1q'!S71</f>
        <v>Semanal</v>
      </c>
      <c r="U72" s="55"/>
      <c r="V72" s="55">
        <f>'Alocação 1q'!T71</f>
        <v>0</v>
      </c>
      <c r="W72" s="56">
        <f>'Alocação 1q'!U71</f>
        <v>0</v>
      </c>
      <c r="X72" s="56">
        <f>'Alocação 1q'!V71</f>
        <v>0</v>
      </c>
      <c r="Y72" s="55">
        <f>'Alocação 1q'!W71</f>
        <v>0</v>
      </c>
      <c r="Z72" s="55"/>
      <c r="AA72" s="57" t="str">
        <f>'Alocação 1q'!Y71</f>
        <v>Mirela Inês de Sairre</v>
      </c>
      <c r="AB72" s="55">
        <f>'Alocação 1q'!Z71</f>
        <v>0</v>
      </c>
      <c r="AC72" s="56">
        <f>'Alocação 1q'!AA71</f>
        <v>0</v>
      </c>
      <c r="AD72" s="56">
        <f>'Alocação 1q'!AB71</f>
        <v>0</v>
      </c>
      <c r="AE72" s="55">
        <f>'Alocação 1q'!AC71</f>
        <v>0</v>
      </c>
      <c r="AF72" s="55"/>
      <c r="AG72" s="55"/>
      <c r="AH72" s="55">
        <f>'Alocação 1q'!Z71</f>
        <v>0</v>
      </c>
      <c r="AI72" s="56">
        <f>'Alocação 1q'!AA71</f>
        <v>0</v>
      </c>
      <c r="AJ72" s="56">
        <f>'Alocação 1q'!AB71</f>
        <v>0</v>
      </c>
      <c r="AK72" s="55">
        <f>'Alocação 1q'!AC71</f>
        <v>0</v>
      </c>
      <c r="AL72" s="55"/>
      <c r="AM72" s="55"/>
      <c r="AN72" s="55">
        <f>'Alocação 1q'!AJ71</f>
        <v>0</v>
      </c>
      <c r="AO72" s="60" t="str">
        <f t="shared" si="12"/>
        <v>CORRETO</v>
      </c>
      <c r="AP72" s="60">
        <f t="shared" si="8"/>
        <v>0.16666666666666666</v>
      </c>
      <c r="AQ72" s="60">
        <f t="shared" si="9"/>
        <v>0.16666666666666707</v>
      </c>
      <c r="AR72" s="60">
        <f t="shared" si="10"/>
        <v>0</v>
      </c>
      <c r="AS72" s="61">
        <f t="shared" si="11"/>
        <v>0.16666666666666707</v>
      </c>
    </row>
    <row r="73" spans="1:45" ht="15.75" thickBot="1">
      <c r="A73" s="54" t="s">
        <v>367</v>
      </c>
      <c r="B73" s="55" t="str">
        <f>'Alocação 1q'!B72</f>
        <v>-</v>
      </c>
      <c r="C73" s="55">
        <f>'Alocação 1q'!A72</f>
        <v>0</v>
      </c>
      <c r="D73" s="55" t="str">
        <f>'Alocação 1q'!C72</f>
        <v>-</v>
      </c>
      <c r="E73" s="55" t="str">
        <f>'Alocação 1q'!D72</f>
        <v>-</v>
      </c>
      <c r="F73" s="55" t="str">
        <f>'Alocação 1q'!E72</f>
        <v>-</v>
      </c>
      <c r="G73" s="55" t="e">
        <f t="shared" si="7"/>
        <v>#VALUE!</v>
      </c>
      <c r="H73" s="55">
        <f>'Alocação 1q'!H72</f>
        <v>0</v>
      </c>
      <c r="I73" s="55">
        <f>'Alocação 1q'!J72</f>
        <v>0</v>
      </c>
      <c r="J73" s="55">
        <f>'Alocação 1q'!I72</f>
        <v>0</v>
      </c>
      <c r="K73" s="55">
        <f>'Alocação 1q'!K72</f>
        <v>0</v>
      </c>
      <c r="L73" s="55">
        <f>'Alocação 1q'!L72</f>
        <v>0</v>
      </c>
      <c r="M73" s="56">
        <f>'Alocação 1q'!M72</f>
        <v>0</v>
      </c>
      <c r="N73" s="56">
        <f>'Alocação 1q'!N72</f>
        <v>0</v>
      </c>
      <c r="O73" s="55">
        <f>'Alocação 1q'!O72</f>
        <v>0</v>
      </c>
      <c r="P73" s="55"/>
      <c r="Q73" s="55">
        <f>'Alocação 1q'!P72</f>
        <v>0</v>
      </c>
      <c r="R73" s="56">
        <f>'Alocação 1q'!Q72</f>
        <v>0</v>
      </c>
      <c r="S73" s="56">
        <f>'Alocação 1q'!R72</f>
        <v>0</v>
      </c>
      <c r="T73" s="55">
        <f>'Alocação 1q'!S72</f>
        <v>0</v>
      </c>
      <c r="U73" s="55"/>
      <c r="V73" s="55">
        <f>'Alocação 1q'!T72</f>
        <v>0</v>
      </c>
      <c r="W73" s="56">
        <f>'Alocação 1q'!U72</f>
        <v>0</v>
      </c>
      <c r="X73" s="56">
        <f>'Alocação 1q'!V72</f>
        <v>0</v>
      </c>
      <c r="Y73" s="55">
        <f>'Alocação 1q'!W72</f>
        <v>0</v>
      </c>
      <c r="Z73" s="55"/>
      <c r="AA73" s="57">
        <f>'Alocação 1q'!Y72</f>
        <v>0</v>
      </c>
      <c r="AB73" s="55">
        <f>'Alocação 1q'!Z72</f>
        <v>0</v>
      </c>
      <c r="AC73" s="56">
        <f>'Alocação 1q'!AA72</f>
        <v>0</v>
      </c>
      <c r="AD73" s="56">
        <f>'Alocação 1q'!AB72</f>
        <v>0</v>
      </c>
      <c r="AE73" s="55">
        <f>'Alocação 1q'!AC72</f>
        <v>0</v>
      </c>
      <c r="AF73" s="55"/>
      <c r="AG73" s="55"/>
      <c r="AH73" s="55">
        <f>'Alocação 1q'!Z72</f>
        <v>0</v>
      </c>
      <c r="AI73" s="56">
        <f>'Alocação 1q'!AA72</f>
        <v>0</v>
      </c>
      <c r="AJ73" s="56">
        <f>'Alocação 1q'!AB72</f>
        <v>0</v>
      </c>
      <c r="AK73" s="55">
        <f>'Alocação 1q'!AC72</f>
        <v>0</v>
      </c>
      <c r="AL73" s="55"/>
      <c r="AM73" s="55"/>
      <c r="AN73" s="55">
        <f>'Alocação 1q'!AJ72</f>
        <v>0</v>
      </c>
      <c r="AO73" s="60" t="e">
        <f t="shared" si="12"/>
        <v>#VALUE!</v>
      </c>
      <c r="AP73" s="60" t="e">
        <f t="shared" si="8"/>
        <v>#VALUE!</v>
      </c>
      <c r="AQ73" s="60">
        <f t="shared" si="9"/>
        <v>0</v>
      </c>
      <c r="AR73" s="60">
        <f t="shared" si="10"/>
        <v>0</v>
      </c>
      <c r="AS73" s="61">
        <f t="shared" si="11"/>
        <v>0</v>
      </c>
    </row>
    <row r="74" spans="1:45">
      <c r="A74" s="54" t="s">
        <v>367</v>
      </c>
      <c r="B74" s="55" t="str">
        <f>'Alocação 1q'!B73</f>
        <v>BCK0103-15</v>
      </c>
      <c r="C74" s="55" t="str">
        <f>'Alocação 1q'!A73</f>
        <v>Física Quântica</v>
      </c>
      <c r="D74" s="55">
        <f>'Alocação 1q'!C73</f>
        <v>3</v>
      </c>
      <c r="E74" s="55">
        <f>'Alocação 1q'!D73</f>
        <v>0</v>
      </c>
      <c r="F74" s="55">
        <f>'Alocação 1q'!E73</f>
        <v>4</v>
      </c>
      <c r="G74" s="55">
        <f t="shared" si="7"/>
        <v>3</v>
      </c>
      <c r="H74" s="55" t="str">
        <f>'Alocação 1q'!H73</f>
        <v>SA</v>
      </c>
      <c r="I74" s="55">
        <f>'Alocação 1q'!J73</f>
        <v>0</v>
      </c>
      <c r="J74" s="55">
        <f>'Alocação 1q'!I73</f>
        <v>0</v>
      </c>
      <c r="K74" s="55">
        <f>'Alocação 1q'!K73</f>
        <v>0</v>
      </c>
      <c r="L74" s="55">
        <f>'Alocação 1q'!L73</f>
        <v>0</v>
      </c>
      <c r="M74" s="56">
        <f>'Alocação 1q'!M73</f>
        <v>0</v>
      </c>
      <c r="N74" s="56">
        <f>'Alocação 1q'!N73</f>
        <v>0</v>
      </c>
      <c r="O74" s="55">
        <f>'Alocação 1q'!O73</f>
        <v>0</v>
      </c>
      <c r="P74" s="55"/>
      <c r="Q74" s="55">
        <f>'Alocação 1q'!P73</f>
        <v>0</v>
      </c>
      <c r="R74" s="56">
        <f>'Alocação 1q'!Q73</f>
        <v>0</v>
      </c>
      <c r="S74" s="56">
        <f>'Alocação 1q'!R73</f>
        <v>0</v>
      </c>
      <c r="T74" s="55">
        <f>'Alocação 1q'!S73</f>
        <v>0</v>
      </c>
      <c r="U74" s="55"/>
      <c r="V74" s="55">
        <f>'Alocação 1q'!T73</f>
        <v>0</v>
      </c>
      <c r="W74" s="56">
        <f>'Alocação 1q'!U73</f>
        <v>0</v>
      </c>
      <c r="X74" s="56">
        <f>'Alocação 1q'!V73</f>
        <v>0</v>
      </c>
      <c r="Y74" s="55">
        <f>'Alocação 1q'!W73</f>
        <v>0</v>
      </c>
      <c r="Z74" s="55"/>
      <c r="AA74" s="57" t="str">
        <f>'Alocação 1q'!Y73</f>
        <v>Paula Homem de Mello</v>
      </c>
      <c r="AB74" s="55">
        <f>'Alocação 1q'!Z73</f>
        <v>0</v>
      </c>
      <c r="AC74" s="56">
        <f>'Alocação 1q'!AA73</f>
        <v>0</v>
      </c>
      <c r="AD74" s="56">
        <f>'Alocação 1q'!AB73</f>
        <v>0</v>
      </c>
      <c r="AE74" s="55">
        <f>'Alocação 1q'!AC73</f>
        <v>0</v>
      </c>
      <c r="AF74" s="55"/>
      <c r="AG74" s="55"/>
      <c r="AH74" s="55">
        <f>'Alocação 1q'!Z73</f>
        <v>0</v>
      </c>
      <c r="AI74" s="56">
        <f>'Alocação 1q'!AA73</f>
        <v>0</v>
      </c>
      <c r="AJ74" s="56">
        <f>'Alocação 1q'!AB73</f>
        <v>0</v>
      </c>
      <c r="AK74" s="55">
        <f>'Alocação 1q'!AC73</f>
        <v>0</v>
      </c>
      <c r="AL74" s="55"/>
      <c r="AM74" s="55"/>
      <c r="AN74" s="55">
        <f>'Alocação 1q'!AJ73</f>
        <v>0</v>
      </c>
      <c r="AO74" s="60" t="str">
        <f t="shared" si="12"/>
        <v>HORAS A MENOS ALOCADAS</v>
      </c>
      <c r="AP74" s="60">
        <f t="shared" si="8"/>
        <v>0.125</v>
      </c>
      <c r="AQ74" s="60">
        <f t="shared" si="9"/>
        <v>0</v>
      </c>
      <c r="AR74" s="60">
        <f t="shared" si="10"/>
        <v>0</v>
      </c>
      <c r="AS74" s="61">
        <f t="shared" si="11"/>
        <v>0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74">
    <cfRule type="containsText" dxfId="3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workbookViewId="0">
      <selection activeCell="A3" sqref="A3:XFD3"/>
    </sheetView>
  </sheetViews>
  <sheetFormatPr defaultColWidth="9.140625" defaultRowHeight="15"/>
  <cols>
    <col min="1" max="1" width="20.5703125" style="12" bestFit="1" customWidth="1"/>
    <col min="2" max="2" width="16.28515625" style="12" bestFit="1" customWidth="1"/>
    <col min="3" max="3" width="59.140625" style="12" bestFit="1" customWidth="1"/>
    <col min="4" max="16384" width="9.140625" style="12"/>
  </cols>
  <sheetData>
    <row r="1" spans="1:45" ht="15.75" thickBot="1">
      <c r="A1" s="43"/>
      <c r="B1" s="44"/>
      <c r="C1" s="44"/>
      <c r="D1" s="45"/>
      <c r="E1" s="45"/>
      <c r="F1" s="45"/>
      <c r="G1" s="45"/>
      <c r="H1" s="44"/>
      <c r="I1" s="44"/>
      <c r="J1" s="44"/>
      <c r="K1" s="44"/>
      <c r="L1" s="83" t="s">
        <v>344</v>
      </c>
      <c r="M1" s="83"/>
      <c r="N1" s="83"/>
      <c r="O1" s="83"/>
      <c r="P1" s="83"/>
      <c r="Q1" s="83" t="s">
        <v>345</v>
      </c>
      <c r="R1" s="83"/>
      <c r="S1" s="83"/>
      <c r="T1" s="83"/>
      <c r="U1" s="83"/>
      <c r="V1" s="83" t="s">
        <v>346</v>
      </c>
      <c r="W1" s="83"/>
      <c r="X1" s="83"/>
      <c r="Y1" s="83"/>
      <c r="Z1" s="83"/>
      <c r="AA1" s="44"/>
      <c r="AB1" s="84" t="s">
        <v>347</v>
      </c>
      <c r="AC1" s="85"/>
      <c r="AD1" s="85"/>
      <c r="AE1" s="85"/>
      <c r="AF1" s="85"/>
      <c r="AG1" s="86"/>
      <c r="AH1" s="80" t="s">
        <v>348</v>
      </c>
      <c r="AI1" s="81"/>
      <c r="AJ1" s="81"/>
      <c r="AK1" s="81"/>
      <c r="AL1" s="81"/>
      <c r="AM1" s="82"/>
      <c r="AN1" s="44"/>
      <c r="AO1" s="80" t="s">
        <v>349</v>
      </c>
      <c r="AP1" s="81"/>
      <c r="AQ1" s="81"/>
      <c r="AR1" s="81"/>
      <c r="AS1" s="82"/>
    </row>
    <row r="2" spans="1:45" ht="15.75" thickBot="1">
      <c r="A2" s="46" t="s">
        <v>6</v>
      </c>
      <c r="B2" s="47" t="s">
        <v>350</v>
      </c>
      <c r="C2" s="48" t="s">
        <v>351</v>
      </c>
      <c r="D2" s="48" t="s">
        <v>352</v>
      </c>
      <c r="E2" s="48" t="s">
        <v>2</v>
      </c>
      <c r="F2" s="48" t="s">
        <v>3</v>
      </c>
      <c r="G2" s="48" t="s">
        <v>353</v>
      </c>
      <c r="H2" s="47" t="s">
        <v>15</v>
      </c>
      <c r="I2" s="47" t="s">
        <v>9</v>
      </c>
      <c r="J2" s="47" t="s">
        <v>8</v>
      </c>
      <c r="K2" s="47" t="s">
        <v>52</v>
      </c>
      <c r="L2" s="47" t="s">
        <v>354</v>
      </c>
      <c r="M2" s="79" t="s">
        <v>355</v>
      </c>
      <c r="N2" s="79"/>
      <c r="O2" s="47" t="s">
        <v>356</v>
      </c>
      <c r="P2" s="48" t="s">
        <v>357</v>
      </c>
      <c r="Q2" s="47" t="s">
        <v>354</v>
      </c>
      <c r="R2" s="79" t="s">
        <v>355</v>
      </c>
      <c r="S2" s="79"/>
      <c r="T2" s="47" t="s">
        <v>356</v>
      </c>
      <c r="U2" s="48" t="s">
        <v>357</v>
      </c>
      <c r="V2" s="47" t="s">
        <v>354</v>
      </c>
      <c r="W2" s="79" t="s">
        <v>355</v>
      </c>
      <c r="X2" s="79"/>
      <c r="Y2" s="47" t="s">
        <v>356</v>
      </c>
      <c r="Z2" s="48" t="s">
        <v>357</v>
      </c>
      <c r="AA2" s="47" t="s">
        <v>358</v>
      </c>
      <c r="AB2" s="47" t="s">
        <v>359</v>
      </c>
      <c r="AC2" s="79" t="s">
        <v>360</v>
      </c>
      <c r="AD2" s="79"/>
      <c r="AE2" s="47" t="s">
        <v>356</v>
      </c>
      <c r="AF2" s="77" t="s">
        <v>361</v>
      </c>
      <c r="AG2" s="78"/>
      <c r="AH2" s="47" t="s">
        <v>359</v>
      </c>
      <c r="AI2" s="79" t="s">
        <v>360</v>
      </c>
      <c r="AJ2" s="79"/>
      <c r="AK2" s="47" t="s">
        <v>356</v>
      </c>
      <c r="AL2" s="77" t="s">
        <v>361</v>
      </c>
      <c r="AM2" s="78"/>
      <c r="AN2" s="49" t="s">
        <v>362</v>
      </c>
      <c r="AO2" s="50" t="s">
        <v>363</v>
      </c>
      <c r="AP2" s="51" t="s">
        <v>353</v>
      </c>
      <c r="AQ2" s="52" t="s">
        <v>364</v>
      </c>
      <c r="AR2" s="52" t="s">
        <v>365</v>
      </c>
      <c r="AS2" s="53" t="s">
        <v>366</v>
      </c>
    </row>
    <row r="3" spans="1:45" ht="15.75" thickBot="1">
      <c r="A3" s="54" t="s">
        <v>367</v>
      </c>
      <c r="B3" s="55" t="str">
        <f>'Alocação 2q'!B2</f>
        <v>NHT4005-15</v>
      </c>
      <c r="C3" s="55" t="str">
        <f>'Alocação 2q'!A2</f>
        <v>Eletroanalítica e Técnicas de Separação</v>
      </c>
      <c r="D3" s="55">
        <f>'Alocação 2q'!C2</f>
        <v>2</v>
      </c>
      <c r="E3" s="55">
        <f>'Alocação 2q'!D2</f>
        <v>4</v>
      </c>
      <c r="F3" s="55">
        <f>'Alocação 2q'!E2</f>
        <v>8</v>
      </c>
      <c r="G3" s="55">
        <f>D3+E3</f>
        <v>6</v>
      </c>
      <c r="H3" s="55" t="str">
        <f>'Alocação 2q'!H2</f>
        <v>SA</v>
      </c>
      <c r="I3" s="55">
        <f>'Alocação 2q'!J2</f>
        <v>0</v>
      </c>
      <c r="J3" s="55" t="str">
        <f>'Alocação 2q'!I2</f>
        <v>Matutino</v>
      </c>
      <c r="K3" s="55">
        <f>'Alocação 2q'!K2</f>
        <v>30</v>
      </c>
      <c r="L3" s="55" t="str">
        <f>'Alocação 2q'!L2</f>
        <v>Segundas</v>
      </c>
      <c r="M3" s="56">
        <f>'Alocação 2q'!M2</f>
        <v>0.33333333333333331</v>
      </c>
      <c r="N3" s="56">
        <f>'Alocação 2q'!N2</f>
        <v>0.41666666666666702</v>
      </c>
      <c r="O3" s="55" t="str">
        <f>'Alocação 2q'!O2</f>
        <v>Semanal</v>
      </c>
      <c r="P3" s="55"/>
      <c r="Q3" s="55">
        <f>'Alocação 2q'!P2</f>
        <v>0</v>
      </c>
      <c r="R3" s="56">
        <f>'Alocação 2q'!Q2</f>
        <v>0</v>
      </c>
      <c r="S3" s="56">
        <f>'Alocação 2q'!R2</f>
        <v>0</v>
      </c>
      <c r="T3" s="55">
        <f>'Alocação 2q'!S2</f>
        <v>0</v>
      </c>
      <c r="U3" s="55"/>
      <c r="V3" s="55">
        <f>'Alocação 2q'!T2</f>
        <v>0</v>
      </c>
      <c r="W3" s="56">
        <f>'Alocação 2q'!U2</f>
        <v>0</v>
      </c>
      <c r="X3" s="56">
        <f>'Alocação 2q'!V2</f>
        <v>0</v>
      </c>
      <c r="Y3" s="55">
        <f>'Alocação 2q'!W2</f>
        <v>0</v>
      </c>
      <c r="Z3" s="55"/>
      <c r="AA3" s="57" t="str">
        <f>'Alocação 2q'!Y2</f>
        <v>Bruno Lemos Batista</v>
      </c>
      <c r="AB3" s="55" t="str">
        <f>'Alocação 2q'!Z2</f>
        <v>Quartas</v>
      </c>
      <c r="AC3" s="56">
        <f>'Alocação 2q'!AA2</f>
        <v>0.33333333333333331</v>
      </c>
      <c r="AD3" s="56">
        <f>'Alocação 2q'!AB2</f>
        <v>0.5</v>
      </c>
      <c r="AE3" s="55" t="str">
        <f>'Alocação 2q'!AC2</f>
        <v>Semanal</v>
      </c>
      <c r="AF3" s="55"/>
      <c r="AG3" s="55"/>
      <c r="AH3" s="55" t="str">
        <f>'Alocação 2q'!Z2</f>
        <v>Quartas</v>
      </c>
      <c r="AI3" s="56">
        <f>'Alocação 2q'!AA2</f>
        <v>0.33333333333333331</v>
      </c>
      <c r="AJ3" s="56">
        <f>'Alocação 2q'!AB2</f>
        <v>0.5</v>
      </c>
      <c r="AK3" s="55" t="str">
        <f>'Alocação 2q'!AC2</f>
        <v>Semanal</v>
      </c>
      <c r="AL3" s="55"/>
      <c r="AM3" s="55"/>
      <c r="AN3" s="55" t="str">
        <f>'Alocação 2q'!AJ2</f>
        <v>Bruno Lemos Batista</v>
      </c>
      <c r="AO3" s="58" t="str">
        <f t="shared" ref="AO3" si="0">IF(AP3="0","",IF(AP3=AS3,"CORRETO",IF(AP3&gt;AS3,"HORAS A MENOS ALOCADAS","HORAS A MAIS ALOCADAS")))</f>
        <v>HORAS A MAIS ALOCADAS</v>
      </c>
      <c r="AP3" s="58">
        <f>IF(G3="","0",G3/24)</f>
        <v>0.25</v>
      </c>
      <c r="AQ3" s="58">
        <f>(IF(M3="",0,IF(O3="SEMANAL",N3-M3,(N3-M3)/2)))+(IF(R3="",0,IF(T3="SEMANAL",S3-R3,(S3-R3)/2)))+(IF(W3="",0,IF(Y3="SEMANAL",X3-W3,(X3-W3)/2)))</f>
        <v>8.3333333333333703E-2</v>
      </c>
      <c r="AR3" s="58">
        <f>(IF(AD3="",0,IF(AE3="SEMANAL",AD3-AC3,(AD3-AC3)/2)))+(IF(AJ3="",0,IF(AK3="SEMANAL",AJ3-AI3,(AJ3-AI3)/2)))</f>
        <v>0.33333333333333337</v>
      </c>
      <c r="AS3" s="59">
        <f>AQ3+AR3</f>
        <v>0.41666666666666707</v>
      </c>
    </row>
    <row r="4" spans="1:45" ht="15.75" thickBot="1">
      <c r="A4" s="54" t="s">
        <v>367</v>
      </c>
      <c r="B4" s="55" t="str">
        <f>'Alocação 2q'!B3</f>
        <v>NHT4005-15</v>
      </c>
      <c r="C4" s="55" t="str">
        <f>'Alocação 2q'!A3</f>
        <v>Eletroanalítica e Técnicas de Separação</v>
      </c>
      <c r="D4" s="55">
        <f>'Alocação 2q'!C3</f>
        <v>2</v>
      </c>
      <c r="E4" s="55">
        <f>'Alocação 2q'!D3</f>
        <v>4</v>
      </c>
      <c r="F4" s="55">
        <f>'Alocação 2q'!E3</f>
        <v>8</v>
      </c>
      <c r="G4" s="55">
        <f t="shared" ref="G4:G67" si="1">D4+E4</f>
        <v>6</v>
      </c>
      <c r="H4" s="55" t="str">
        <f>'Alocação 2q'!H3</f>
        <v>SA</v>
      </c>
      <c r="I4" s="55">
        <f>'Alocação 2q'!J3</f>
        <v>0</v>
      </c>
      <c r="J4" s="55" t="str">
        <f>'Alocação 2q'!I3</f>
        <v>Noturno</v>
      </c>
      <c r="K4" s="55">
        <f>'Alocação 2q'!K3</f>
        <v>30</v>
      </c>
      <c r="L4" s="55" t="str">
        <f>'Alocação 2q'!L3</f>
        <v>Segundas</v>
      </c>
      <c r="M4" s="56">
        <f>'Alocação 2q'!M3</f>
        <v>0.79166666666666696</v>
      </c>
      <c r="N4" s="56">
        <f>'Alocação 2q'!N3</f>
        <v>0.875000000000001</v>
      </c>
      <c r="O4" s="55" t="str">
        <f>'Alocação 2q'!O3</f>
        <v>Semanal</v>
      </c>
      <c r="P4" s="55"/>
      <c r="Q4" s="55">
        <f>'Alocação 2q'!P3</f>
        <v>0</v>
      </c>
      <c r="R4" s="56">
        <f>'Alocação 2q'!Q3</f>
        <v>0</v>
      </c>
      <c r="S4" s="56">
        <f>'Alocação 2q'!R3</f>
        <v>0</v>
      </c>
      <c r="T4" s="55">
        <f>'Alocação 2q'!S3</f>
        <v>0</v>
      </c>
      <c r="U4" s="55"/>
      <c r="V4" s="55">
        <f>'Alocação 2q'!T3</f>
        <v>0</v>
      </c>
      <c r="W4" s="56">
        <f>'Alocação 2q'!U3</f>
        <v>0</v>
      </c>
      <c r="X4" s="56">
        <f>'Alocação 2q'!V3</f>
        <v>0</v>
      </c>
      <c r="Y4" s="55">
        <f>'Alocação 2q'!W3</f>
        <v>0</v>
      </c>
      <c r="Z4" s="55"/>
      <c r="AA4" s="57" t="str">
        <f>'Alocação 2q'!Y3</f>
        <v>Alexandre Zatkovskis Carvalho</v>
      </c>
      <c r="AB4" s="55" t="str">
        <f>'Alocação 2q'!Z3</f>
        <v>Quartas</v>
      </c>
      <c r="AC4" s="56">
        <f>'Alocação 2q'!AA3</f>
        <v>0.79166666666666696</v>
      </c>
      <c r="AD4" s="56">
        <f>'Alocação 2q'!AB3</f>
        <v>0.95833333333333404</v>
      </c>
      <c r="AE4" s="55" t="str">
        <f>'Alocação 2q'!AC3</f>
        <v>Semanal</v>
      </c>
      <c r="AF4" s="55"/>
      <c r="AG4" s="55"/>
      <c r="AH4" s="55" t="str">
        <f>'Alocação 2q'!Z3</f>
        <v>Quartas</v>
      </c>
      <c r="AI4" s="56">
        <f>'Alocação 2q'!AA3</f>
        <v>0.79166666666666696</v>
      </c>
      <c r="AJ4" s="56">
        <f>'Alocação 2q'!AB3</f>
        <v>0.95833333333333404</v>
      </c>
      <c r="AK4" s="55" t="str">
        <f>'Alocação 2q'!AC3</f>
        <v>Semanal</v>
      </c>
      <c r="AL4" s="55"/>
      <c r="AM4" s="55"/>
      <c r="AN4" s="55" t="str">
        <f>'Alocação 2q'!AJ3</f>
        <v>Alexandre Zatkovskis Carvalho</v>
      </c>
      <c r="AO4" s="58" t="str">
        <f t="shared" ref="AO4:AO67" si="2">IF(AP4="0","",IF(AP4=AS4,"CORRETO",IF(AP4&gt;AS4,"HORAS A MENOS ALOCADAS","HORAS A MAIS ALOCADAS")))</f>
        <v>HORAS A MAIS ALOCADAS</v>
      </c>
      <c r="AP4" s="58">
        <f t="shared" ref="AP4:AP67" si="3">IF(G4="","0",G4/24)</f>
        <v>0.25</v>
      </c>
      <c r="AQ4" s="58">
        <f t="shared" ref="AQ4:AQ67" si="4">(IF(M4="",0,IF(O4="SEMANAL",N4-M4,(N4-M4)/2)))+(IF(R4="",0,IF(T4="SEMANAL",S4-R4,(S4-R4)/2)))+(IF(W4="",0,IF(Y4="SEMANAL",X4-W4,(X4-W4)/2)))</f>
        <v>8.3333333333334036E-2</v>
      </c>
      <c r="AR4" s="58">
        <f t="shared" ref="AR4:AR67" si="5">(IF(AD4="",0,IF(AE4="SEMANAL",AD4-AC4,(AD4-AC4)/2)))+(IF(AJ4="",0,IF(AK4="SEMANAL",AJ4-AI4,(AJ4-AI4)/2)))</f>
        <v>0.33333333333333415</v>
      </c>
      <c r="AS4" s="59">
        <f t="shared" ref="AS4:AS67" si="6">AQ4+AR4</f>
        <v>0.41666666666666818</v>
      </c>
    </row>
    <row r="5" spans="1:45" ht="15.75" thickBot="1">
      <c r="A5" s="54" t="s">
        <v>367</v>
      </c>
      <c r="B5" s="55" t="str">
        <f>'Alocação 2q'!B4</f>
        <v>BCS0001-15</v>
      </c>
      <c r="C5" s="55" t="str">
        <f>'Alocação 2q'!A4</f>
        <v>Base Experimental das Ciências Naturais</v>
      </c>
      <c r="D5" s="55">
        <f>'Alocação 2q'!C4</f>
        <v>0</v>
      </c>
      <c r="E5" s="55">
        <f>'Alocação 2q'!D4</f>
        <v>3</v>
      </c>
      <c r="F5" s="55">
        <f>'Alocação 2q'!E4</f>
        <v>5</v>
      </c>
      <c r="G5" s="55">
        <f t="shared" si="1"/>
        <v>3</v>
      </c>
      <c r="H5" s="55" t="str">
        <f>'Alocação 2q'!H4</f>
        <v>SA</v>
      </c>
      <c r="I5" s="55">
        <f>'Alocação 2q'!J4</f>
        <v>0</v>
      </c>
      <c r="J5" s="55" t="str">
        <f>'Alocação 2q'!I4</f>
        <v>Matutino</v>
      </c>
      <c r="K5" s="55">
        <f>'Alocação 2q'!K4</f>
        <v>30</v>
      </c>
      <c r="L5" s="55">
        <f>'Alocação 2q'!L4</f>
        <v>0</v>
      </c>
      <c r="M5" s="56">
        <f>'Alocação 2q'!M4</f>
        <v>0</v>
      </c>
      <c r="N5" s="56">
        <f>'Alocação 2q'!N4</f>
        <v>0</v>
      </c>
      <c r="O5" s="55">
        <f>'Alocação 2q'!O4</f>
        <v>0</v>
      </c>
      <c r="P5" s="55"/>
      <c r="Q5" s="55">
        <f>'Alocação 2q'!P4</f>
        <v>0</v>
      </c>
      <c r="R5" s="56">
        <f>'Alocação 2q'!Q4</f>
        <v>0</v>
      </c>
      <c r="S5" s="56">
        <f>'Alocação 2q'!R4</f>
        <v>0</v>
      </c>
      <c r="T5" s="55">
        <f>'Alocação 2q'!S4</f>
        <v>0</v>
      </c>
      <c r="U5" s="55"/>
      <c r="V5" s="55">
        <f>'Alocação 2q'!T4</f>
        <v>0</v>
      </c>
      <c r="W5" s="56">
        <f>'Alocação 2q'!U4</f>
        <v>0</v>
      </c>
      <c r="X5" s="56">
        <f>'Alocação 2q'!V4</f>
        <v>0</v>
      </c>
      <c r="Y5" s="55">
        <f>'Alocação 2q'!W4</f>
        <v>0</v>
      </c>
      <c r="Z5" s="55"/>
      <c r="AA5" s="57">
        <f>'Alocação 2q'!Y4</f>
        <v>0</v>
      </c>
      <c r="AB5" s="55" t="str">
        <f>'Alocação 2q'!Z4</f>
        <v>Sextas</v>
      </c>
      <c r="AC5" s="56">
        <f>'Alocação 2q'!AA4</f>
        <v>0.79166666666666696</v>
      </c>
      <c r="AD5" s="56">
        <f>'Alocação 2q'!AB4</f>
        <v>0.91666666666666696</v>
      </c>
      <c r="AE5" s="55" t="str">
        <f>'Alocação 2q'!AC4</f>
        <v>Semanal</v>
      </c>
      <c r="AF5" s="55"/>
      <c r="AG5" s="55"/>
      <c r="AH5" s="55" t="str">
        <f>'Alocação 2q'!Z4</f>
        <v>Sextas</v>
      </c>
      <c r="AI5" s="56">
        <f>'Alocação 2q'!AA4</f>
        <v>0.79166666666666696</v>
      </c>
      <c r="AJ5" s="56">
        <f>'Alocação 2q'!AB4</f>
        <v>0.91666666666666696</v>
      </c>
      <c r="AK5" s="55" t="str">
        <f>'Alocação 2q'!AC4</f>
        <v>Semanal</v>
      </c>
      <c r="AL5" s="55"/>
      <c r="AM5" s="55"/>
      <c r="AN5" s="55" t="str">
        <f>'Alocação 2q'!AJ4</f>
        <v>Alexandre Zatkovskis Carvalho</v>
      </c>
      <c r="AO5" s="58" t="str">
        <f t="shared" si="2"/>
        <v>HORAS A MAIS ALOCADAS</v>
      </c>
      <c r="AP5" s="58">
        <f t="shared" si="3"/>
        <v>0.125</v>
      </c>
      <c r="AQ5" s="58">
        <f t="shared" si="4"/>
        <v>0</v>
      </c>
      <c r="AR5" s="58">
        <f t="shared" si="5"/>
        <v>0.25</v>
      </c>
      <c r="AS5" s="59">
        <f t="shared" si="6"/>
        <v>0.25</v>
      </c>
    </row>
    <row r="6" spans="1:45" ht="15.75" thickBot="1">
      <c r="A6" s="54" t="s">
        <v>367</v>
      </c>
      <c r="B6" s="55" t="str">
        <f>'Alocação 2q'!B5</f>
        <v>-</v>
      </c>
      <c r="C6" s="55">
        <f>'Alocação 2q'!A5</f>
        <v>0</v>
      </c>
      <c r="D6" s="55" t="str">
        <f>'Alocação 2q'!C5</f>
        <v>-</v>
      </c>
      <c r="E6" s="55" t="str">
        <f>'Alocação 2q'!D5</f>
        <v>-</v>
      </c>
      <c r="F6" s="55" t="str">
        <f>'Alocação 2q'!E5</f>
        <v>-</v>
      </c>
      <c r="G6" s="55" t="e">
        <f t="shared" si="1"/>
        <v>#VALUE!</v>
      </c>
      <c r="H6" s="55">
        <f>'Alocação 2q'!H5</f>
        <v>0</v>
      </c>
      <c r="I6" s="55">
        <f>'Alocação 2q'!J5</f>
        <v>0</v>
      </c>
      <c r="J6" s="55">
        <f>'Alocação 2q'!I5</f>
        <v>0</v>
      </c>
      <c r="K6" s="55">
        <f>'Alocação 2q'!K5</f>
        <v>0</v>
      </c>
      <c r="L6" s="55">
        <f>'Alocação 2q'!L5</f>
        <v>0</v>
      </c>
      <c r="M6" s="56">
        <f>'Alocação 2q'!M5</f>
        <v>0</v>
      </c>
      <c r="N6" s="56">
        <f>'Alocação 2q'!N5</f>
        <v>0</v>
      </c>
      <c r="O6" s="55">
        <f>'Alocação 2q'!O5</f>
        <v>0</v>
      </c>
      <c r="P6" s="55"/>
      <c r="Q6" s="55">
        <f>'Alocação 2q'!P5</f>
        <v>0</v>
      </c>
      <c r="R6" s="56">
        <f>'Alocação 2q'!Q5</f>
        <v>0</v>
      </c>
      <c r="S6" s="56">
        <f>'Alocação 2q'!R5</f>
        <v>0</v>
      </c>
      <c r="T6" s="55">
        <f>'Alocação 2q'!S5</f>
        <v>0</v>
      </c>
      <c r="U6" s="55"/>
      <c r="V6" s="55">
        <f>'Alocação 2q'!T5</f>
        <v>0</v>
      </c>
      <c r="W6" s="56">
        <f>'Alocação 2q'!U5</f>
        <v>0</v>
      </c>
      <c r="X6" s="56">
        <f>'Alocação 2q'!V5</f>
        <v>0</v>
      </c>
      <c r="Y6" s="55">
        <f>'Alocação 2q'!W5</f>
        <v>0</v>
      </c>
      <c r="Z6" s="55"/>
      <c r="AA6" s="57">
        <f>'Alocação 2q'!Y5</f>
        <v>0</v>
      </c>
      <c r="AB6" s="55">
        <f>'Alocação 2q'!Z5</f>
        <v>0</v>
      </c>
      <c r="AC6" s="56">
        <f>'Alocação 2q'!AA5</f>
        <v>0</v>
      </c>
      <c r="AD6" s="56">
        <f>'Alocação 2q'!AB5</f>
        <v>0</v>
      </c>
      <c r="AE6" s="55">
        <f>'Alocação 2q'!AC5</f>
        <v>0</v>
      </c>
      <c r="AF6" s="55"/>
      <c r="AG6" s="55"/>
      <c r="AH6" s="55">
        <f>'Alocação 2q'!Z5</f>
        <v>0</v>
      </c>
      <c r="AI6" s="56">
        <f>'Alocação 2q'!AA5</f>
        <v>0</v>
      </c>
      <c r="AJ6" s="56">
        <f>'Alocação 2q'!AB5</f>
        <v>0</v>
      </c>
      <c r="AK6" s="55">
        <f>'Alocação 2q'!AC5</f>
        <v>0</v>
      </c>
      <c r="AL6" s="55"/>
      <c r="AM6" s="55"/>
      <c r="AN6" s="55">
        <f>'Alocação 2q'!AJ5</f>
        <v>0</v>
      </c>
      <c r="AO6" s="58" t="e">
        <f t="shared" si="2"/>
        <v>#VALUE!</v>
      </c>
      <c r="AP6" s="58" t="e">
        <f t="shared" si="3"/>
        <v>#VALUE!</v>
      </c>
      <c r="AQ6" s="58">
        <f t="shared" si="4"/>
        <v>0</v>
      </c>
      <c r="AR6" s="58">
        <f t="shared" si="5"/>
        <v>0</v>
      </c>
      <c r="AS6" s="59">
        <f t="shared" si="6"/>
        <v>0</v>
      </c>
    </row>
    <row r="7" spans="1:45" ht="15.75" thickBot="1">
      <c r="A7" s="54" t="s">
        <v>367</v>
      </c>
      <c r="B7" s="55" t="str">
        <f>'Alocação 2q'!B6</f>
        <v>-</v>
      </c>
      <c r="C7" s="55">
        <f>'Alocação 2q'!A6</f>
        <v>0</v>
      </c>
      <c r="D7" s="55" t="str">
        <f>'Alocação 2q'!C6</f>
        <v>-</v>
      </c>
      <c r="E7" s="55" t="str">
        <f>'Alocação 2q'!D6</f>
        <v>-</v>
      </c>
      <c r="F7" s="55" t="str">
        <f>'Alocação 2q'!E6</f>
        <v>-</v>
      </c>
      <c r="G7" s="55" t="e">
        <f t="shared" si="1"/>
        <v>#VALUE!</v>
      </c>
      <c r="H7" s="55">
        <f>'Alocação 2q'!H6</f>
        <v>0</v>
      </c>
      <c r="I7" s="55">
        <f>'Alocação 2q'!J6</f>
        <v>0</v>
      </c>
      <c r="J7" s="55">
        <f>'Alocação 2q'!I6</f>
        <v>0</v>
      </c>
      <c r="K7" s="55">
        <f>'Alocação 2q'!K6</f>
        <v>0</v>
      </c>
      <c r="L7" s="55">
        <f>'Alocação 2q'!L6</f>
        <v>0</v>
      </c>
      <c r="M7" s="56">
        <f>'Alocação 2q'!M6</f>
        <v>0</v>
      </c>
      <c r="N7" s="56">
        <f>'Alocação 2q'!N6</f>
        <v>0</v>
      </c>
      <c r="O7" s="55">
        <f>'Alocação 2q'!O6</f>
        <v>0</v>
      </c>
      <c r="P7" s="55"/>
      <c r="Q7" s="55">
        <f>'Alocação 2q'!P6</f>
        <v>0</v>
      </c>
      <c r="R7" s="56">
        <f>'Alocação 2q'!Q6</f>
        <v>0</v>
      </c>
      <c r="S7" s="56">
        <f>'Alocação 2q'!R6</f>
        <v>0</v>
      </c>
      <c r="T7" s="55">
        <f>'Alocação 2q'!S6</f>
        <v>0</v>
      </c>
      <c r="U7" s="55"/>
      <c r="V7" s="55">
        <f>'Alocação 2q'!T6</f>
        <v>0</v>
      </c>
      <c r="W7" s="56">
        <f>'Alocação 2q'!U6</f>
        <v>0</v>
      </c>
      <c r="X7" s="56">
        <f>'Alocação 2q'!V6</f>
        <v>0</v>
      </c>
      <c r="Y7" s="55">
        <f>'Alocação 2q'!W6</f>
        <v>0</v>
      </c>
      <c r="Z7" s="55"/>
      <c r="AA7" s="57">
        <f>'Alocação 2q'!Y6</f>
        <v>0</v>
      </c>
      <c r="AB7" s="55">
        <f>'Alocação 2q'!Z6</f>
        <v>0</v>
      </c>
      <c r="AC7" s="56">
        <f>'Alocação 2q'!AA6</f>
        <v>0</v>
      </c>
      <c r="AD7" s="56">
        <f>'Alocação 2q'!AB6</f>
        <v>0</v>
      </c>
      <c r="AE7" s="55">
        <f>'Alocação 2q'!AC6</f>
        <v>0</v>
      </c>
      <c r="AF7" s="55"/>
      <c r="AG7" s="55"/>
      <c r="AH7" s="55">
        <f>'Alocação 2q'!Z6</f>
        <v>0</v>
      </c>
      <c r="AI7" s="56">
        <f>'Alocação 2q'!AA6</f>
        <v>0</v>
      </c>
      <c r="AJ7" s="56">
        <f>'Alocação 2q'!AB6</f>
        <v>0</v>
      </c>
      <c r="AK7" s="55">
        <f>'Alocação 2q'!AC6</f>
        <v>0</v>
      </c>
      <c r="AL7" s="55"/>
      <c r="AM7" s="55"/>
      <c r="AN7" s="55">
        <f>'Alocação 2q'!AJ6</f>
        <v>0</v>
      </c>
      <c r="AO7" s="58" t="e">
        <f t="shared" si="2"/>
        <v>#VALUE!</v>
      </c>
      <c r="AP7" s="58" t="e">
        <f t="shared" si="3"/>
        <v>#VALUE!</v>
      </c>
      <c r="AQ7" s="58">
        <f t="shared" si="4"/>
        <v>0</v>
      </c>
      <c r="AR7" s="58">
        <f t="shared" si="5"/>
        <v>0</v>
      </c>
      <c r="AS7" s="59">
        <f t="shared" si="6"/>
        <v>0</v>
      </c>
    </row>
    <row r="8" spans="1:45" ht="15.75" thickBot="1">
      <c r="A8" s="54" t="s">
        <v>367</v>
      </c>
      <c r="B8" s="55" t="str">
        <f>'Alocação 2q'!B7</f>
        <v>-</v>
      </c>
      <c r="C8" s="55">
        <f>'Alocação 2q'!A7</f>
        <v>0</v>
      </c>
      <c r="D8" s="55" t="str">
        <f>'Alocação 2q'!C7</f>
        <v>-</v>
      </c>
      <c r="E8" s="55" t="str">
        <f>'Alocação 2q'!D7</f>
        <v>-</v>
      </c>
      <c r="F8" s="55" t="str">
        <f>'Alocação 2q'!E7</f>
        <v>-</v>
      </c>
      <c r="G8" s="55" t="e">
        <f t="shared" si="1"/>
        <v>#VALUE!</v>
      </c>
      <c r="H8" s="55">
        <f>'Alocação 2q'!H7</f>
        <v>0</v>
      </c>
      <c r="I8" s="55">
        <f>'Alocação 2q'!J7</f>
        <v>0</v>
      </c>
      <c r="J8" s="55">
        <f>'Alocação 2q'!I7</f>
        <v>0</v>
      </c>
      <c r="K8" s="55">
        <f>'Alocação 2q'!K7</f>
        <v>0</v>
      </c>
      <c r="L8" s="55">
        <f>'Alocação 2q'!L7</f>
        <v>0</v>
      </c>
      <c r="M8" s="56">
        <f>'Alocação 2q'!M7</f>
        <v>0</v>
      </c>
      <c r="N8" s="56">
        <f>'Alocação 2q'!N7</f>
        <v>0</v>
      </c>
      <c r="O8" s="55">
        <f>'Alocação 2q'!O7</f>
        <v>0</v>
      </c>
      <c r="P8" s="55"/>
      <c r="Q8" s="55">
        <f>'Alocação 2q'!P7</f>
        <v>0</v>
      </c>
      <c r="R8" s="56">
        <f>'Alocação 2q'!Q7</f>
        <v>0</v>
      </c>
      <c r="S8" s="56">
        <f>'Alocação 2q'!R7</f>
        <v>0</v>
      </c>
      <c r="T8" s="55">
        <f>'Alocação 2q'!S7</f>
        <v>0</v>
      </c>
      <c r="U8" s="55"/>
      <c r="V8" s="55">
        <f>'Alocação 2q'!T7</f>
        <v>0</v>
      </c>
      <c r="W8" s="56">
        <f>'Alocação 2q'!U7</f>
        <v>0</v>
      </c>
      <c r="X8" s="56">
        <f>'Alocação 2q'!V7</f>
        <v>0</v>
      </c>
      <c r="Y8" s="55">
        <f>'Alocação 2q'!W7</f>
        <v>0</v>
      </c>
      <c r="Z8" s="55"/>
      <c r="AA8" s="57">
        <f>'Alocação 2q'!Y7</f>
        <v>0</v>
      </c>
      <c r="AB8" s="55">
        <f>'Alocação 2q'!Z7</f>
        <v>0</v>
      </c>
      <c r="AC8" s="56">
        <f>'Alocação 2q'!AA7</f>
        <v>0</v>
      </c>
      <c r="AD8" s="56">
        <f>'Alocação 2q'!AB7</f>
        <v>0</v>
      </c>
      <c r="AE8" s="55">
        <f>'Alocação 2q'!AC7</f>
        <v>0</v>
      </c>
      <c r="AF8" s="55"/>
      <c r="AG8" s="55"/>
      <c r="AH8" s="55">
        <f>'Alocação 2q'!Z7</f>
        <v>0</v>
      </c>
      <c r="AI8" s="56">
        <f>'Alocação 2q'!AA7</f>
        <v>0</v>
      </c>
      <c r="AJ8" s="56">
        <f>'Alocação 2q'!AB7</f>
        <v>0</v>
      </c>
      <c r="AK8" s="55">
        <f>'Alocação 2q'!AC7</f>
        <v>0</v>
      </c>
      <c r="AL8" s="55"/>
      <c r="AM8" s="55"/>
      <c r="AN8" s="55">
        <f>'Alocação 2q'!AJ7</f>
        <v>0</v>
      </c>
      <c r="AO8" s="58" t="e">
        <f t="shared" si="2"/>
        <v>#VALUE!</v>
      </c>
      <c r="AP8" s="58" t="e">
        <f t="shared" si="3"/>
        <v>#VALUE!</v>
      </c>
      <c r="AQ8" s="58">
        <f t="shared" si="4"/>
        <v>0</v>
      </c>
      <c r="AR8" s="58">
        <f t="shared" si="5"/>
        <v>0</v>
      </c>
      <c r="AS8" s="59">
        <f t="shared" si="6"/>
        <v>0</v>
      </c>
    </row>
    <row r="9" spans="1:45" ht="15.75" thickBot="1">
      <c r="A9" s="54" t="s">
        <v>367</v>
      </c>
      <c r="B9" s="55" t="str">
        <f>'Alocação 2q'!B8</f>
        <v>BCS0001-15</v>
      </c>
      <c r="C9" s="55" t="str">
        <f>'Alocação 2q'!A8</f>
        <v>Base Experimental das Ciências Naturais</v>
      </c>
      <c r="D9" s="55">
        <f>'Alocação 2q'!C8</f>
        <v>0</v>
      </c>
      <c r="E9" s="55">
        <f>'Alocação 2q'!D8</f>
        <v>3</v>
      </c>
      <c r="F9" s="55">
        <f>'Alocação 2q'!E8</f>
        <v>5</v>
      </c>
      <c r="G9" s="55">
        <f t="shared" si="1"/>
        <v>3</v>
      </c>
      <c r="H9" s="55" t="str">
        <f>'Alocação 2q'!H8</f>
        <v>SA</v>
      </c>
      <c r="I9" s="55">
        <f>'Alocação 2q'!J8</f>
        <v>0</v>
      </c>
      <c r="J9" s="55" t="str">
        <f>'Alocação 2q'!I8</f>
        <v>Matutino</v>
      </c>
      <c r="K9" s="55">
        <f>'Alocação 2q'!K8</f>
        <v>0</v>
      </c>
      <c r="L9" s="55">
        <f>'Alocação 2q'!L8</f>
        <v>0</v>
      </c>
      <c r="M9" s="56">
        <f>'Alocação 2q'!M8</f>
        <v>0</v>
      </c>
      <c r="N9" s="56">
        <f>'Alocação 2q'!N8</f>
        <v>0</v>
      </c>
      <c r="O9" s="55">
        <f>'Alocação 2q'!O8</f>
        <v>0</v>
      </c>
      <c r="P9" s="55"/>
      <c r="Q9" s="55">
        <f>'Alocação 2q'!P8</f>
        <v>0</v>
      </c>
      <c r="R9" s="56">
        <f>'Alocação 2q'!Q8</f>
        <v>0</v>
      </c>
      <c r="S9" s="56">
        <f>'Alocação 2q'!R8</f>
        <v>0</v>
      </c>
      <c r="T9" s="55">
        <f>'Alocação 2q'!S8</f>
        <v>0</v>
      </c>
      <c r="U9" s="55"/>
      <c r="V9" s="55">
        <f>'Alocação 2q'!T8</f>
        <v>0</v>
      </c>
      <c r="W9" s="56">
        <f>'Alocação 2q'!U8</f>
        <v>0</v>
      </c>
      <c r="X9" s="56">
        <f>'Alocação 2q'!V8</f>
        <v>0</v>
      </c>
      <c r="Y9" s="55">
        <f>'Alocação 2q'!W8</f>
        <v>0</v>
      </c>
      <c r="Z9" s="55"/>
      <c r="AA9" s="57">
        <f>'Alocação 2q'!Y8</f>
        <v>0</v>
      </c>
      <c r="AB9" s="55" t="str">
        <f>'Alocação 2q'!Z8</f>
        <v>Quartas</v>
      </c>
      <c r="AC9" s="56">
        <f>'Alocação 2q'!AA8</f>
        <v>0.33333333333333331</v>
      </c>
      <c r="AD9" s="56">
        <f>'Alocação 2q'!AB8</f>
        <v>0.45833333333333298</v>
      </c>
      <c r="AE9" s="55" t="str">
        <f>'Alocação 2q'!AC8</f>
        <v>Semanal</v>
      </c>
      <c r="AF9" s="55"/>
      <c r="AG9" s="55"/>
      <c r="AH9" s="55" t="str">
        <f>'Alocação 2q'!Z8</f>
        <v>Quartas</v>
      </c>
      <c r="AI9" s="56">
        <f>'Alocação 2q'!AA8</f>
        <v>0.33333333333333331</v>
      </c>
      <c r="AJ9" s="56">
        <f>'Alocação 2q'!AB8</f>
        <v>0.45833333333333298</v>
      </c>
      <c r="AK9" s="55" t="str">
        <f>'Alocação 2q'!AC8</f>
        <v>Semanal</v>
      </c>
      <c r="AL9" s="55"/>
      <c r="AM9" s="55"/>
      <c r="AN9" s="55" t="str">
        <f>'Alocação 2q'!AJ8</f>
        <v>Douglas Norberto</v>
      </c>
      <c r="AO9" s="58" t="str">
        <f t="shared" si="2"/>
        <v>HORAS A MAIS ALOCADAS</v>
      </c>
      <c r="AP9" s="58">
        <f t="shared" si="3"/>
        <v>0.125</v>
      </c>
      <c r="AQ9" s="58">
        <f t="shared" si="4"/>
        <v>0</v>
      </c>
      <c r="AR9" s="58">
        <f t="shared" si="5"/>
        <v>0.24999999999999933</v>
      </c>
      <c r="AS9" s="59">
        <f t="shared" si="6"/>
        <v>0.24999999999999933</v>
      </c>
    </row>
    <row r="10" spans="1:45" ht="15.75" thickBot="1">
      <c r="A10" s="54" t="s">
        <v>367</v>
      </c>
      <c r="B10" s="55" t="str">
        <f>'Alocação 2q'!B9</f>
        <v>BCS0001-15</v>
      </c>
      <c r="C10" s="55" t="str">
        <f>'Alocação 2q'!A9</f>
        <v>Base Experimental das Ciências Naturais</v>
      </c>
      <c r="D10" s="55">
        <f>'Alocação 2q'!C9</f>
        <v>0</v>
      </c>
      <c r="E10" s="55">
        <f>'Alocação 2q'!D9</f>
        <v>3</v>
      </c>
      <c r="F10" s="55">
        <f>'Alocação 2q'!E9</f>
        <v>5</v>
      </c>
      <c r="G10" s="55">
        <f t="shared" si="1"/>
        <v>3</v>
      </c>
      <c r="H10" s="55" t="str">
        <f>'Alocação 2q'!H9</f>
        <v>SBC</v>
      </c>
      <c r="I10" s="55">
        <f>'Alocação 2q'!J9</f>
        <v>0</v>
      </c>
      <c r="J10" s="55" t="str">
        <f>'Alocação 2q'!I9</f>
        <v>Matutino</v>
      </c>
      <c r="K10" s="55">
        <f>'Alocação 2q'!K9</f>
        <v>30</v>
      </c>
      <c r="L10" s="55">
        <f>'Alocação 2q'!L9</f>
        <v>0</v>
      </c>
      <c r="M10" s="56">
        <f>'Alocação 2q'!M9</f>
        <v>0</v>
      </c>
      <c r="N10" s="56">
        <f>'Alocação 2q'!N9</f>
        <v>0</v>
      </c>
      <c r="O10" s="55">
        <f>'Alocação 2q'!O9</f>
        <v>0</v>
      </c>
      <c r="P10" s="55"/>
      <c r="Q10" s="55">
        <f>'Alocação 2q'!P9</f>
        <v>0</v>
      </c>
      <c r="R10" s="56">
        <f>'Alocação 2q'!Q9</f>
        <v>0</v>
      </c>
      <c r="S10" s="56">
        <f>'Alocação 2q'!R9</f>
        <v>0</v>
      </c>
      <c r="T10" s="55">
        <f>'Alocação 2q'!S9</f>
        <v>0</v>
      </c>
      <c r="U10" s="55"/>
      <c r="V10" s="55">
        <f>'Alocação 2q'!T9</f>
        <v>0</v>
      </c>
      <c r="W10" s="56">
        <f>'Alocação 2q'!U9</f>
        <v>0</v>
      </c>
      <c r="X10" s="56">
        <f>'Alocação 2q'!V9</f>
        <v>0</v>
      </c>
      <c r="Y10" s="55">
        <f>'Alocação 2q'!W9</f>
        <v>0</v>
      </c>
      <c r="Z10" s="55"/>
      <c r="AA10" s="57">
        <f>'Alocação 2q'!Y9</f>
        <v>0</v>
      </c>
      <c r="AB10" s="55" t="str">
        <f>'Alocação 2q'!Z9</f>
        <v>Terças</v>
      </c>
      <c r="AC10" s="56">
        <f>'Alocação 2q'!AA9</f>
        <v>0.33333333333333331</v>
      </c>
      <c r="AD10" s="56">
        <f>'Alocação 2q'!AB9</f>
        <v>0.45833333333333298</v>
      </c>
      <c r="AE10" s="55" t="str">
        <f>'Alocação 2q'!AC9</f>
        <v>Semanal</v>
      </c>
      <c r="AF10" s="55"/>
      <c r="AG10" s="55"/>
      <c r="AH10" s="55" t="str">
        <f>'Alocação 2q'!Z9</f>
        <v>Terças</v>
      </c>
      <c r="AI10" s="56">
        <f>'Alocação 2q'!AA9</f>
        <v>0.33333333333333331</v>
      </c>
      <c r="AJ10" s="56">
        <f>'Alocação 2q'!AB9</f>
        <v>0.45833333333333298</v>
      </c>
      <c r="AK10" s="55" t="str">
        <f>'Alocação 2q'!AC9</f>
        <v>Semanal</v>
      </c>
      <c r="AL10" s="55"/>
      <c r="AM10" s="55"/>
      <c r="AN10" s="55" t="str">
        <f>'Alocação 2q'!AJ9</f>
        <v>Gustavo Morari do Nascimento</v>
      </c>
      <c r="AO10" s="58" t="str">
        <f t="shared" si="2"/>
        <v>HORAS A MAIS ALOCADAS</v>
      </c>
      <c r="AP10" s="58">
        <f t="shared" si="3"/>
        <v>0.125</v>
      </c>
      <c r="AQ10" s="58">
        <f t="shared" si="4"/>
        <v>0</v>
      </c>
      <c r="AR10" s="58">
        <f t="shared" si="5"/>
        <v>0.24999999999999933</v>
      </c>
      <c r="AS10" s="59">
        <f t="shared" si="6"/>
        <v>0.24999999999999933</v>
      </c>
    </row>
    <row r="11" spans="1:45" ht="15.75" thickBot="1">
      <c r="A11" s="54" t="s">
        <v>367</v>
      </c>
      <c r="B11" s="55" t="str">
        <f>'Alocação 2q'!B10</f>
        <v>-</v>
      </c>
      <c r="C11" s="55">
        <f>'Alocação 2q'!A10</f>
        <v>0</v>
      </c>
      <c r="D11" s="55" t="str">
        <f>'Alocação 2q'!C10</f>
        <v>-</v>
      </c>
      <c r="E11" s="55" t="str">
        <f>'Alocação 2q'!D10</f>
        <v>-</v>
      </c>
      <c r="F11" s="55" t="str">
        <f>'Alocação 2q'!E10</f>
        <v>-</v>
      </c>
      <c r="G11" s="55" t="e">
        <f t="shared" si="1"/>
        <v>#VALUE!</v>
      </c>
      <c r="H11" s="55">
        <f>'Alocação 2q'!H10</f>
        <v>0</v>
      </c>
      <c r="I11" s="55">
        <f>'Alocação 2q'!J10</f>
        <v>0</v>
      </c>
      <c r="J11" s="55">
        <f>'Alocação 2q'!I10</f>
        <v>0</v>
      </c>
      <c r="K11" s="55">
        <f>'Alocação 2q'!K10</f>
        <v>0</v>
      </c>
      <c r="L11" s="55">
        <f>'Alocação 2q'!L10</f>
        <v>0</v>
      </c>
      <c r="M11" s="56">
        <f>'Alocação 2q'!M10</f>
        <v>0</v>
      </c>
      <c r="N11" s="56">
        <f>'Alocação 2q'!N10</f>
        <v>0</v>
      </c>
      <c r="O11" s="55">
        <f>'Alocação 2q'!O10</f>
        <v>0</v>
      </c>
      <c r="P11" s="55"/>
      <c r="Q11" s="55">
        <f>'Alocação 2q'!P10</f>
        <v>0</v>
      </c>
      <c r="R11" s="56">
        <f>'Alocação 2q'!Q10</f>
        <v>0</v>
      </c>
      <c r="S11" s="56">
        <f>'Alocação 2q'!R10</f>
        <v>0</v>
      </c>
      <c r="T11" s="55">
        <f>'Alocação 2q'!S10</f>
        <v>0</v>
      </c>
      <c r="U11" s="55"/>
      <c r="V11" s="55">
        <f>'Alocação 2q'!T10</f>
        <v>0</v>
      </c>
      <c r="W11" s="56">
        <f>'Alocação 2q'!U10</f>
        <v>0</v>
      </c>
      <c r="X11" s="56">
        <f>'Alocação 2q'!V10</f>
        <v>0</v>
      </c>
      <c r="Y11" s="55">
        <f>'Alocação 2q'!W10</f>
        <v>0</v>
      </c>
      <c r="Z11" s="55"/>
      <c r="AA11" s="57">
        <f>'Alocação 2q'!Y10</f>
        <v>0</v>
      </c>
      <c r="AB11" s="55">
        <f>'Alocação 2q'!Z10</f>
        <v>0</v>
      </c>
      <c r="AC11" s="56">
        <f>'Alocação 2q'!AA10</f>
        <v>0</v>
      </c>
      <c r="AD11" s="56">
        <f>'Alocação 2q'!AB10</f>
        <v>0</v>
      </c>
      <c r="AE11" s="55">
        <f>'Alocação 2q'!AC10</f>
        <v>0</v>
      </c>
      <c r="AF11" s="55"/>
      <c r="AG11" s="55"/>
      <c r="AH11" s="55">
        <f>'Alocação 2q'!Z10</f>
        <v>0</v>
      </c>
      <c r="AI11" s="56">
        <f>'Alocação 2q'!AA10</f>
        <v>0</v>
      </c>
      <c r="AJ11" s="56">
        <f>'Alocação 2q'!AB10</f>
        <v>0</v>
      </c>
      <c r="AK11" s="55">
        <f>'Alocação 2q'!AC10</f>
        <v>0</v>
      </c>
      <c r="AL11" s="55"/>
      <c r="AM11" s="55"/>
      <c r="AN11" s="55">
        <f>'Alocação 2q'!AJ10</f>
        <v>0</v>
      </c>
      <c r="AO11" s="58" t="e">
        <f t="shared" si="2"/>
        <v>#VALUE!</v>
      </c>
      <c r="AP11" s="58" t="e">
        <f t="shared" si="3"/>
        <v>#VALUE!</v>
      </c>
      <c r="AQ11" s="58">
        <f t="shared" si="4"/>
        <v>0</v>
      </c>
      <c r="AR11" s="58">
        <f t="shared" si="5"/>
        <v>0</v>
      </c>
      <c r="AS11" s="59">
        <f t="shared" si="6"/>
        <v>0</v>
      </c>
    </row>
    <row r="12" spans="1:45" ht="15.75" thickBot="1">
      <c r="A12" s="54" t="s">
        <v>367</v>
      </c>
      <c r="B12" s="55" t="str">
        <f>'Alocação 2q'!B11</f>
        <v>BCS0001-15</v>
      </c>
      <c r="C12" s="55" t="str">
        <f>'Alocação 2q'!A11</f>
        <v>Base Experimental das Ciências Naturais</v>
      </c>
      <c r="D12" s="55">
        <f>'Alocação 2q'!C11</f>
        <v>0</v>
      </c>
      <c r="E12" s="55">
        <f>'Alocação 2q'!D11</f>
        <v>3</v>
      </c>
      <c r="F12" s="55">
        <f>'Alocação 2q'!E11</f>
        <v>5</v>
      </c>
      <c r="G12" s="55">
        <f t="shared" si="1"/>
        <v>3</v>
      </c>
      <c r="H12" s="55" t="str">
        <f>'Alocação 2q'!H11</f>
        <v>SA</v>
      </c>
      <c r="I12" s="55">
        <f>'Alocação 2q'!J11</f>
        <v>0</v>
      </c>
      <c r="J12" s="55" t="str">
        <f>'Alocação 2q'!I11</f>
        <v>Matutino</v>
      </c>
      <c r="K12" s="55">
        <f>'Alocação 2q'!K11</f>
        <v>30</v>
      </c>
      <c r="L12" s="55">
        <f>'Alocação 2q'!L11</f>
        <v>0</v>
      </c>
      <c r="M12" s="56">
        <f>'Alocação 2q'!M11</f>
        <v>0</v>
      </c>
      <c r="N12" s="56">
        <f>'Alocação 2q'!N11</f>
        <v>0</v>
      </c>
      <c r="O12" s="55">
        <f>'Alocação 2q'!O11</f>
        <v>0</v>
      </c>
      <c r="P12" s="55"/>
      <c r="Q12" s="55">
        <f>'Alocação 2q'!P11</f>
        <v>0</v>
      </c>
      <c r="R12" s="56">
        <f>'Alocação 2q'!Q11</f>
        <v>0</v>
      </c>
      <c r="S12" s="56">
        <f>'Alocação 2q'!R11</f>
        <v>0</v>
      </c>
      <c r="T12" s="55">
        <f>'Alocação 2q'!S11</f>
        <v>0</v>
      </c>
      <c r="U12" s="55"/>
      <c r="V12" s="55">
        <f>'Alocação 2q'!T11</f>
        <v>0</v>
      </c>
      <c r="W12" s="56">
        <f>'Alocação 2q'!U11</f>
        <v>0</v>
      </c>
      <c r="X12" s="56">
        <f>'Alocação 2q'!V11</f>
        <v>0</v>
      </c>
      <c r="Y12" s="55">
        <f>'Alocação 2q'!W11</f>
        <v>0</v>
      </c>
      <c r="Z12" s="55"/>
      <c r="AA12" s="57">
        <f>'Alocação 2q'!Y11</f>
        <v>0</v>
      </c>
      <c r="AB12" s="55" t="str">
        <f>'Alocação 2q'!Z11</f>
        <v>Sextas</v>
      </c>
      <c r="AC12" s="56">
        <f>'Alocação 2q'!AA11</f>
        <v>0.33333333333333331</v>
      </c>
      <c r="AD12" s="56">
        <f>'Alocação 2q'!AB11</f>
        <v>0.45833333333333298</v>
      </c>
      <c r="AE12" s="55" t="str">
        <f>'Alocação 2q'!AC11</f>
        <v>Semanal</v>
      </c>
      <c r="AF12" s="55"/>
      <c r="AG12" s="55"/>
      <c r="AH12" s="55" t="str">
        <f>'Alocação 2q'!Z11</f>
        <v>Sextas</v>
      </c>
      <c r="AI12" s="56">
        <f>'Alocação 2q'!AA11</f>
        <v>0.33333333333333331</v>
      </c>
      <c r="AJ12" s="56">
        <f>'Alocação 2q'!AB11</f>
        <v>0.45833333333333298</v>
      </c>
      <c r="AK12" s="55" t="str">
        <f>'Alocação 2q'!AC11</f>
        <v>Semanal</v>
      </c>
      <c r="AL12" s="55"/>
      <c r="AM12" s="55"/>
      <c r="AN12" s="55" t="str">
        <f>'Alocação 2q'!AJ11</f>
        <v>Juliana Marchi</v>
      </c>
      <c r="AO12" s="58" t="str">
        <f t="shared" si="2"/>
        <v>HORAS A MAIS ALOCADAS</v>
      </c>
      <c r="AP12" s="58">
        <f t="shared" si="3"/>
        <v>0.125</v>
      </c>
      <c r="AQ12" s="58">
        <f t="shared" si="4"/>
        <v>0</v>
      </c>
      <c r="AR12" s="58">
        <f t="shared" si="5"/>
        <v>0.24999999999999933</v>
      </c>
      <c r="AS12" s="59">
        <f t="shared" si="6"/>
        <v>0.24999999999999933</v>
      </c>
    </row>
    <row r="13" spans="1:45" ht="15.75" thickBot="1">
      <c r="A13" s="54" t="s">
        <v>367</v>
      </c>
      <c r="B13" s="55" t="str">
        <f>'Alocação 2q'!B12</f>
        <v>-</v>
      </c>
      <c r="C13" s="55">
        <f>'Alocação 2q'!A12</f>
        <v>0</v>
      </c>
      <c r="D13" s="55" t="str">
        <f>'Alocação 2q'!C12</f>
        <v>-</v>
      </c>
      <c r="E13" s="55" t="str">
        <f>'Alocação 2q'!D12</f>
        <v>-</v>
      </c>
      <c r="F13" s="55" t="str">
        <f>'Alocação 2q'!E12</f>
        <v>-</v>
      </c>
      <c r="G13" s="55" t="e">
        <f t="shared" si="1"/>
        <v>#VALUE!</v>
      </c>
      <c r="H13" s="55">
        <f>'Alocação 2q'!H12</f>
        <v>0</v>
      </c>
      <c r="I13" s="55">
        <f>'Alocação 2q'!J12</f>
        <v>0</v>
      </c>
      <c r="J13" s="55">
        <f>'Alocação 2q'!I12</f>
        <v>0</v>
      </c>
      <c r="K13" s="55">
        <f>'Alocação 2q'!K12</f>
        <v>0</v>
      </c>
      <c r="L13" s="55">
        <f>'Alocação 2q'!L12</f>
        <v>0</v>
      </c>
      <c r="M13" s="56">
        <f>'Alocação 2q'!M12</f>
        <v>0</v>
      </c>
      <c r="N13" s="56">
        <f>'Alocação 2q'!N12</f>
        <v>0</v>
      </c>
      <c r="O13" s="55">
        <f>'Alocação 2q'!O12</f>
        <v>0</v>
      </c>
      <c r="P13" s="55"/>
      <c r="Q13" s="55">
        <f>'Alocação 2q'!P12</f>
        <v>0</v>
      </c>
      <c r="R13" s="56">
        <f>'Alocação 2q'!Q12</f>
        <v>0</v>
      </c>
      <c r="S13" s="56">
        <f>'Alocação 2q'!R12</f>
        <v>0</v>
      </c>
      <c r="T13" s="55">
        <f>'Alocação 2q'!S12</f>
        <v>0</v>
      </c>
      <c r="U13" s="55"/>
      <c r="V13" s="55">
        <f>'Alocação 2q'!T12</f>
        <v>0</v>
      </c>
      <c r="W13" s="56">
        <f>'Alocação 2q'!U12</f>
        <v>0</v>
      </c>
      <c r="X13" s="56">
        <f>'Alocação 2q'!V12</f>
        <v>0</v>
      </c>
      <c r="Y13" s="55">
        <f>'Alocação 2q'!W12</f>
        <v>0</v>
      </c>
      <c r="Z13" s="55"/>
      <c r="AA13" s="57">
        <f>'Alocação 2q'!Y12</f>
        <v>0</v>
      </c>
      <c r="AB13" s="55">
        <f>'Alocação 2q'!Z12</f>
        <v>0</v>
      </c>
      <c r="AC13" s="56">
        <f>'Alocação 2q'!AA12</f>
        <v>0</v>
      </c>
      <c r="AD13" s="56">
        <f>'Alocação 2q'!AB12</f>
        <v>0</v>
      </c>
      <c r="AE13" s="55">
        <f>'Alocação 2q'!AC12</f>
        <v>0</v>
      </c>
      <c r="AF13" s="55"/>
      <c r="AG13" s="55"/>
      <c r="AH13" s="55">
        <f>'Alocação 2q'!Z12</f>
        <v>0</v>
      </c>
      <c r="AI13" s="56">
        <f>'Alocação 2q'!AA12</f>
        <v>0</v>
      </c>
      <c r="AJ13" s="56">
        <f>'Alocação 2q'!AB12</f>
        <v>0</v>
      </c>
      <c r="AK13" s="55">
        <f>'Alocação 2q'!AC12</f>
        <v>0</v>
      </c>
      <c r="AL13" s="55"/>
      <c r="AM13" s="55"/>
      <c r="AN13" s="55">
        <f>'Alocação 2q'!AJ12</f>
        <v>0</v>
      </c>
      <c r="AO13" s="58" t="e">
        <f t="shared" si="2"/>
        <v>#VALUE!</v>
      </c>
      <c r="AP13" s="58" t="e">
        <f t="shared" si="3"/>
        <v>#VALUE!</v>
      </c>
      <c r="AQ13" s="58">
        <f t="shared" si="4"/>
        <v>0</v>
      </c>
      <c r="AR13" s="58">
        <f t="shared" si="5"/>
        <v>0</v>
      </c>
      <c r="AS13" s="59">
        <f t="shared" si="6"/>
        <v>0</v>
      </c>
    </row>
    <row r="14" spans="1:45" ht="15.75" thickBot="1">
      <c r="A14" s="54" t="s">
        <v>367</v>
      </c>
      <c r="B14" s="55" t="str">
        <f>'Alocação 2q'!B13</f>
        <v>BCS0001-15</v>
      </c>
      <c r="C14" s="55" t="str">
        <f>'Alocação 2q'!A13</f>
        <v>Base Experimental das Ciências Naturais</v>
      </c>
      <c r="D14" s="55">
        <f>'Alocação 2q'!C13</f>
        <v>0</v>
      </c>
      <c r="E14" s="55">
        <f>'Alocação 2q'!D13</f>
        <v>3</v>
      </c>
      <c r="F14" s="55">
        <f>'Alocação 2q'!E13</f>
        <v>5</v>
      </c>
      <c r="G14" s="55">
        <f t="shared" si="1"/>
        <v>3</v>
      </c>
      <c r="H14" s="55" t="str">
        <f>'Alocação 2q'!H13</f>
        <v>SA</v>
      </c>
      <c r="I14" s="55">
        <f>'Alocação 2q'!J13</f>
        <v>0</v>
      </c>
      <c r="J14" s="55" t="str">
        <f>'Alocação 2q'!I13</f>
        <v>Noturno</v>
      </c>
      <c r="K14" s="55">
        <f>'Alocação 2q'!K13</f>
        <v>30</v>
      </c>
      <c r="L14" s="55">
        <f>'Alocação 2q'!L13</f>
        <v>0</v>
      </c>
      <c r="M14" s="56">
        <f>'Alocação 2q'!M13</f>
        <v>0</v>
      </c>
      <c r="N14" s="56">
        <f>'Alocação 2q'!N13</f>
        <v>0</v>
      </c>
      <c r="O14" s="55">
        <f>'Alocação 2q'!O13</f>
        <v>0</v>
      </c>
      <c r="P14" s="55"/>
      <c r="Q14" s="55">
        <f>'Alocação 2q'!P13</f>
        <v>0</v>
      </c>
      <c r="R14" s="56">
        <f>'Alocação 2q'!Q13</f>
        <v>0</v>
      </c>
      <c r="S14" s="56">
        <f>'Alocação 2q'!R13</f>
        <v>0</v>
      </c>
      <c r="T14" s="55">
        <f>'Alocação 2q'!S13</f>
        <v>0</v>
      </c>
      <c r="U14" s="55"/>
      <c r="V14" s="55">
        <f>'Alocação 2q'!T13</f>
        <v>0</v>
      </c>
      <c r="W14" s="56">
        <f>'Alocação 2q'!U13</f>
        <v>0</v>
      </c>
      <c r="X14" s="56">
        <f>'Alocação 2q'!V13</f>
        <v>0</v>
      </c>
      <c r="Y14" s="55">
        <f>'Alocação 2q'!W13</f>
        <v>0</v>
      </c>
      <c r="Z14" s="55"/>
      <c r="AA14" s="57">
        <f>'Alocação 2q'!Y13</f>
        <v>0</v>
      </c>
      <c r="AB14" s="55" t="str">
        <f>'Alocação 2q'!Z13</f>
        <v>Quartas</v>
      </c>
      <c r="AC14" s="56">
        <f>'Alocação 2q'!AA13</f>
        <v>0.33333333333333331</v>
      </c>
      <c r="AD14" s="56">
        <f>'Alocação 2q'!AB13</f>
        <v>0.45833333333333298</v>
      </c>
      <c r="AE14" s="55" t="str">
        <f>'Alocação 2q'!AC13</f>
        <v>Semanal</v>
      </c>
      <c r="AF14" s="55"/>
      <c r="AG14" s="55"/>
      <c r="AH14" s="55" t="str">
        <f>'Alocação 2q'!Z13</f>
        <v>Quartas</v>
      </c>
      <c r="AI14" s="56">
        <f>'Alocação 2q'!AA13</f>
        <v>0.33333333333333331</v>
      </c>
      <c r="AJ14" s="56">
        <f>'Alocação 2q'!AB13</f>
        <v>0.45833333333333298</v>
      </c>
      <c r="AK14" s="55" t="str">
        <f>'Alocação 2q'!AC13</f>
        <v>Semanal</v>
      </c>
      <c r="AL14" s="55"/>
      <c r="AM14" s="55"/>
      <c r="AN14" s="55" t="str">
        <f>'Alocação 2q'!AJ13</f>
        <v>Juliana Marchi</v>
      </c>
      <c r="AO14" s="58" t="str">
        <f t="shared" si="2"/>
        <v>HORAS A MAIS ALOCADAS</v>
      </c>
      <c r="AP14" s="58">
        <f t="shared" si="3"/>
        <v>0.125</v>
      </c>
      <c r="AQ14" s="58">
        <f t="shared" si="4"/>
        <v>0</v>
      </c>
      <c r="AR14" s="58">
        <f t="shared" si="5"/>
        <v>0.24999999999999933</v>
      </c>
      <c r="AS14" s="59">
        <f t="shared" si="6"/>
        <v>0.24999999999999933</v>
      </c>
    </row>
    <row r="15" spans="1:45" ht="15.75" thickBot="1">
      <c r="A15" s="54" t="s">
        <v>367</v>
      </c>
      <c r="B15" s="55" t="str">
        <f>'Alocação 2q'!B14</f>
        <v>BCS0001-15</v>
      </c>
      <c r="C15" s="55" t="str">
        <f>'Alocação 2q'!A14</f>
        <v>Base Experimental das Ciências Naturais</v>
      </c>
      <c r="D15" s="55">
        <f>'Alocação 2q'!C14</f>
        <v>0</v>
      </c>
      <c r="E15" s="55">
        <f>'Alocação 2q'!D14</f>
        <v>3</v>
      </c>
      <c r="F15" s="55">
        <f>'Alocação 2q'!E14</f>
        <v>5</v>
      </c>
      <c r="G15" s="55">
        <f t="shared" si="1"/>
        <v>3</v>
      </c>
      <c r="H15" s="55" t="str">
        <f>'Alocação 2q'!H14</f>
        <v>SA</v>
      </c>
      <c r="I15" s="55">
        <f>'Alocação 2q'!J14</f>
        <v>0</v>
      </c>
      <c r="J15" s="55" t="str">
        <f>'Alocação 2q'!I14</f>
        <v>Noturno</v>
      </c>
      <c r="K15" s="55">
        <f>'Alocação 2q'!K14</f>
        <v>30</v>
      </c>
      <c r="L15" s="55">
        <f>'Alocação 2q'!L14</f>
        <v>0</v>
      </c>
      <c r="M15" s="56">
        <f>'Alocação 2q'!M14</f>
        <v>0</v>
      </c>
      <c r="N15" s="56">
        <f>'Alocação 2q'!N14</f>
        <v>0</v>
      </c>
      <c r="O15" s="55">
        <f>'Alocação 2q'!O14</f>
        <v>0</v>
      </c>
      <c r="P15" s="55"/>
      <c r="Q15" s="55">
        <f>'Alocação 2q'!P14</f>
        <v>0</v>
      </c>
      <c r="R15" s="56">
        <f>'Alocação 2q'!Q14</f>
        <v>0</v>
      </c>
      <c r="S15" s="56">
        <f>'Alocação 2q'!R14</f>
        <v>0</v>
      </c>
      <c r="T15" s="55">
        <f>'Alocação 2q'!S14</f>
        <v>0</v>
      </c>
      <c r="U15" s="55"/>
      <c r="V15" s="55">
        <f>'Alocação 2q'!T14</f>
        <v>0</v>
      </c>
      <c r="W15" s="56">
        <f>'Alocação 2q'!U14</f>
        <v>0</v>
      </c>
      <c r="X15" s="56">
        <f>'Alocação 2q'!V14</f>
        <v>0</v>
      </c>
      <c r="Y15" s="55">
        <f>'Alocação 2q'!W14</f>
        <v>0</v>
      </c>
      <c r="Z15" s="55"/>
      <c r="AA15" s="57">
        <f>'Alocação 2q'!Y14</f>
        <v>0</v>
      </c>
      <c r="AB15" s="55" t="str">
        <f>'Alocação 2q'!Z14</f>
        <v>Sextas</v>
      </c>
      <c r="AC15" s="56">
        <f>'Alocação 2q'!AA14</f>
        <v>0.79166666666666696</v>
      </c>
      <c r="AD15" s="56">
        <f>'Alocação 2q'!AB14</f>
        <v>0.91666666666666696</v>
      </c>
      <c r="AE15" s="55" t="str">
        <f>'Alocação 2q'!AC14</f>
        <v>Semanal</v>
      </c>
      <c r="AF15" s="55"/>
      <c r="AG15" s="55"/>
      <c r="AH15" s="55" t="str">
        <f>'Alocação 2q'!Z14</f>
        <v>Sextas</v>
      </c>
      <c r="AI15" s="56">
        <f>'Alocação 2q'!AA14</f>
        <v>0.79166666666666696</v>
      </c>
      <c r="AJ15" s="56">
        <f>'Alocação 2q'!AB14</f>
        <v>0.91666666666666696</v>
      </c>
      <c r="AK15" s="55" t="str">
        <f>'Alocação 2q'!AC14</f>
        <v>Semanal</v>
      </c>
      <c r="AL15" s="55"/>
      <c r="AM15" s="55"/>
      <c r="AN15" s="55" t="str">
        <f>'Alocação 2q'!AJ14</f>
        <v>Leonardo Jose Steil</v>
      </c>
      <c r="AO15" s="58" t="str">
        <f t="shared" si="2"/>
        <v>HORAS A MAIS ALOCADAS</v>
      </c>
      <c r="AP15" s="58">
        <f t="shared" si="3"/>
        <v>0.125</v>
      </c>
      <c r="AQ15" s="58">
        <f t="shared" si="4"/>
        <v>0</v>
      </c>
      <c r="AR15" s="58">
        <f t="shared" si="5"/>
        <v>0.25</v>
      </c>
      <c r="AS15" s="59">
        <f t="shared" si="6"/>
        <v>0.25</v>
      </c>
    </row>
    <row r="16" spans="1:45" ht="15.75" thickBot="1">
      <c r="A16" s="54" t="s">
        <v>367</v>
      </c>
      <c r="B16" s="55" t="str">
        <f>'Alocação 2q'!B15</f>
        <v>NHT4053-15</v>
      </c>
      <c r="C16" s="55" t="str">
        <f>'Alocação 2q'!A15</f>
        <v>Química dos Elementos</v>
      </c>
      <c r="D16" s="55">
        <f>'Alocação 2q'!C15</f>
        <v>4</v>
      </c>
      <c r="E16" s="55">
        <f>'Alocação 2q'!D15</f>
        <v>4</v>
      </c>
      <c r="F16" s="55">
        <f>'Alocação 2q'!E15</f>
        <v>6</v>
      </c>
      <c r="G16" s="55">
        <f t="shared" si="1"/>
        <v>8</v>
      </c>
      <c r="H16" s="55" t="str">
        <f>'Alocação 2q'!H15</f>
        <v>SA</v>
      </c>
      <c r="I16" s="55">
        <f>'Alocação 2q'!J15</f>
        <v>0</v>
      </c>
      <c r="J16" s="55" t="str">
        <f>'Alocação 2q'!I15</f>
        <v>Matutino</v>
      </c>
      <c r="K16" s="55">
        <f>'Alocação 2q'!K15</f>
        <v>30</v>
      </c>
      <c r="L16" s="55">
        <f>'Alocação 2q'!L15</f>
        <v>0</v>
      </c>
      <c r="M16" s="56">
        <f>'Alocação 2q'!M15</f>
        <v>0</v>
      </c>
      <c r="N16" s="56">
        <f>'Alocação 2q'!N15</f>
        <v>0</v>
      </c>
      <c r="O16" s="55">
        <f>'Alocação 2q'!O15</f>
        <v>0</v>
      </c>
      <c r="P16" s="55"/>
      <c r="Q16" s="55">
        <f>'Alocação 2q'!P15</f>
        <v>0</v>
      </c>
      <c r="R16" s="56">
        <f>'Alocação 2q'!Q15</f>
        <v>0</v>
      </c>
      <c r="S16" s="56">
        <f>'Alocação 2q'!R15</f>
        <v>0</v>
      </c>
      <c r="T16" s="55">
        <f>'Alocação 2q'!S15</f>
        <v>0</v>
      </c>
      <c r="U16" s="55"/>
      <c r="V16" s="55">
        <f>'Alocação 2q'!T15</f>
        <v>0</v>
      </c>
      <c r="W16" s="56">
        <f>'Alocação 2q'!U15</f>
        <v>0</v>
      </c>
      <c r="X16" s="56">
        <f>'Alocação 2q'!V15</f>
        <v>0</v>
      </c>
      <c r="Y16" s="55">
        <f>'Alocação 2q'!W15</f>
        <v>0</v>
      </c>
      <c r="Z16" s="55"/>
      <c r="AA16" s="57">
        <f>'Alocação 2q'!Y15</f>
        <v>0</v>
      </c>
      <c r="AB16" s="55" t="str">
        <f>'Alocação 2q'!Z15</f>
        <v>Segundas</v>
      </c>
      <c r="AC16" s="56">
        <f>'Alocação 2q'!AA15</f>
        <v>0.33333333333333331</v>
      </c>
      <c r="AD16" s="56">
        <f>'Alocação 2q'!AB15</f>
        <v>0.5</v>
      </c>
      <c r="AE16" s="55" t="str">
        <f>'Alocação 2q'!AC15</f>
        <v>Semanal</v>
      </c>
      <c r="AF16" s="55"/>
      <c r="AG16" s="55"/>
      <c r="AH16" s="55" t="str">
        <f>'Alocação 2q'!Z15</f>
        <v>Segundas</v>
      </c>
      <c r="AI16" s="56">
        <f>'Alocação 2q'!AA15</f>
        <v>0.33333333333333331</v>
      </c>
      <c r="AJ16" s="56">
        <f>'Alocação 2q'!AB15</f>
        <v>0.5</v>
      </c>
      <c r="AK16" s="55" t="str">
        <f>'Alocação 2q'!AC15</f>
        <v>Semanal</v>
      </c>
      <c r="AL16" s="55"/>
      <c r="AM16" s="55"/>
      <c r="AN16" s="55" t="str">
        <f>'Alocação 2q'!AJ15</f>
        <v>Giselle Cerchiaro</v>
      </c>
      <c r="AO16" s="58" t="str">
        <f t="shared" si="2"/>
        <v>CORRETO</v>
      </c>
      <c r="AP16" s="58">
        <f t="shared" si="3"/>
        <v>0.33333333333333331</v>
      </c>
      <c r="AQ16" s="58">
        <f t="shared" si="4"/>
        <v>0</v>
      </c>
      <c r="AR16" s="58">
        <f t="shared" si="5"/>
        <v>0.33333333333333337</v>
      </c>
      <c r="AS16" s="59">
        <f t="shared" si="6"/>
        <v>0.33333333333333337</v>
      </c>
    </row>
    <row r="17" spans="1:45" ht="15.75" thickBot="1">
      <c r="A17" s="54" t="s">
        <v>367</v>
      </c>
      <c r="B17" s="55" t="str">
        <f>'Alocação 2q'!B16</f>
        <v>BCS0001-15</v>
      </c>
      <c r="C17" s="55" t="str">
        <f>'Alocação 2q'!A16</f>
        <v>Base Experimental das Ciências Naturais</v>
      </c>
      <c r="D17" s="55">
        <f>'Alocação 2q'!C16</f>
        <v>0</v>
      </c>
      <c r="E17" s="55">
        <f>'Alocação 2q'!D16</f>
        <v>3</v>
      </c>
      <c r="F17" s="55">
        <f>'Alocação 2q'!E16</f>
        <v>5</v>
      </c>
      <c r="G17" s="55">
        <f t="shared" si="1"/>
        <v>3</v>
      </c>
      <c r="H17" s="55" t="str">
        <f>'Alocação 2q'!H16</f>
        <v>SA</v>
      </c>
      <c r="I17" s="55">
        <f>'Alocação 2q'!J16</f>
        <v>0</v>
      </c>
      <c r="J17" s="55" t="str">
        <f>'Alocação 2q'!I16</f>
        <v>Matutino</v>
      </c>
      <c r="K17" s="55">
        <f>'Alocação 2q'!K16</f>
        <v>30</v>
      </c>
      <c r="L17" s="55">
        <f>'Alocação 2q'!L16</f>
        <v>0</v>
      </c>
      <c r="M17" s="56">
        <f>'Alocação 2q'!M16</f>
        <v>0</v>
      </c>
      <c r="N17" s="56">
        <f>'Alocação 2q'!N16</f>
        <v>0</v>
      </c>
      <c r="O17" s="55">
        <f>'Alocação 2q'!O16</f>
        <v>0</v>
      </c>
      <c r="P17" s="55"/>
      <c r="Q17" s="55">
        <f>'Alocação 2q'!P16</f>
        <v>0</v>
      </c>
      <c r="R17" s="56">
        <f>'Alocação 2q'!Q16</f>
        <v>0</v>
      </c>
      <c r="S17" s="56">
        <f>'Alocação 2q'!R16</f>
        <v>0</v>
      </c>
      <c r="T17" s="55">
        <f>'Alocação 2q'!S16</f>
        <v>0</v>
      </c>
      <c r="U17" s="55"/>
      <c r="V17" s="55">
        <f>'Alocação 2q'!T16</f>
        <v>0</v>
      </c>
      <c r="W17" s="56">
        <f>'Alocação 2q'!U16</f>
        <v>0</v>
      </c>
      <c r="X17" s="56">
        <f>'Alocação 2q'!V16</f>
        <v>0</v>
      </c>
      <c r="Y17" s="55">
        <f>'Alocação 2q'!W16</f>
        <v>0</v>
      </c>
      <c r="Z17" s="55"/>
      <c r="AA17" s="57">
        <f>'Alocação 2q'!Y16</f>
        <v>0</v>
      </c>
      <c r="AB17" s="55" t="str">
        <f>'Alocação 2q'!Z16</f>
        <v>Terças</v>
      </c>
      <c r="AC17" s="56">
        <f>'Alocação 2q'!AA16</f>
        <v>0.33333333333333331</v>
      </c>
      <c r="AD17" s="56">
        <f>'Alocação 2q'!AB16</f>
        <v>0.45833333333333298</v>
      </c>
      <c r="AE17" s="55" t="str">
        <f>'Alocação 2q'!AC16</f>
        <v>Semanal</v>
      </c>
      <c r="AF17" s="55"/>
      <c r="AG17" s="55"/>
      <c r="AH17" s="55" t="str">
        <f>'Alocação 2q'!Z16</f>
        <v>Terças</v>
      </c>
      <c r="AI17" s="56">
        <f>'Alocação 2q'!AA16</f>
        <v>0.33333333333333331</v>
      </c>
      <c r="AJ17" s="56">
        <f>'Alocação 2q'!AB16</f>
        <v>0.45833333333333298</v>
      </c>
      <c r="AK17" s="55" t="str">
        <f>'Alocação 2q'!AC16</f>
        <v>Semanal</v>
      </c>
      <c r="AL17" s="55"/>
      <c r="AM17" s="55"/>
      <c r="AN17" s="55" t="str">
        <f>'Alocação 2q'!AJ16</f>
        <v>Douglas Norberto</v>
      </c>
      <c r="AO17" s="58" t="str">
        <f t="shared" si="2"/>
        <v>HORAS A MAIS ALOCADAS</v>
      </c>
      <c r="AP17" s="58">
        <f t="shared" si="3"/>
        <v>0.125</v>
      </c>
      <c r="AQ17" s="58">
        <f t="shared" si="4"/>
        <v>0</v>
      </c>
      <c r="AR17" s="58">
        <f t="shared" si="5"/>
        <v>0.24999999999999933</v>
      </c>
      <c r="AS17" s="59">
        <f t="shared" si="6"/>
        <v>0.24999999999999933</v>
      </c>
    </row>
    <row r="18" spans="1:45" ht="15.75" thickBot="1">
      <c r="A18" s="54" t="s">
        <v>367</v>
      </c>
      <c r="B18" s="55" t="str">
        <f>'Alocação 2q'!B17</f>
        <v>BCS0001-15</v>
      </c>
      <c r="C18" s="55" t="str">
        <f>'Alocação 2q'!A17</f>
        <v>Base Experimental das Ciências Naturais</v>
      </c>
      <c r="D18" s="55">
        <f>'Alocação 2q'!C17</f>
        <v>0</v>
      </c>
      <c r="E18" s="55">
        <f>'Alocação 2q'!D17</f>
        <v>3</v>
      </c>
      <c r="F18" s="55">
        <f>'Alocação 2q'!E17</f>
        <v>5</v>
      </c>
      <c r="G18" s="55">
        <f t="shared" si="1"/>
        <v>3</v>
      </c>
      <c r="H18" s="55" t="str">
        <f>'Alocação 2q'!H17</f>
        <v>SA</v>
      </c>
      <c r="I18" s="55">
        <f>'Alocação 2q'!J17</f>
        <v>0</v>
      </c>
      <c r="J18" s="55" t="str">
        <f>'Alocação 2q'!I17</f>
        <v>Noturno</v>
      </c>
      <c r="K18" s="55">
        <f>'Alocação 2q'!K17</f>
        <v>30</v>
      </c>
      <c r="L18" s="55">
        <f>'Alocação 2q'!L17</f>
        <v>0</v>
      </c>
      <c r="M18" s="56">
        <f>'Alocação 2q'!M17</f>
        <v>0</v>
      </c>
      <c r="N18" s="56">
        <f>'Alocação 2q'!N17</f>
        <v>0</v>
      </c>
      <c r="O18" s="55">
        <f>'Alocação 2q'!O17</f>
        <v>0</v>
      </c>
      <c r="P18" s="55"/>
      <c r="Q18" s="55">
        <f>'Alocação 2q'!P17</f>
        <v>0</v>
      </c>
      <c r="R18" s="56">
        <f>'Alocação 2q'!Q17</f>
        <v>0</v>
      </c>
      <c r="S18" s="56">
        <f>'Alocação 2q'!R17</f>
        <v>0</v>
      </c>
      <c r="T18" s="55">
        <f>'Alocação 2q'!S17</f>
        <v>0</v>
      </c>
      <c r="U18" s="55"/>
      <c r="V18" s="55">
        <f>'Alocação 2q'!T17</f>
        <v>0</v>
      </c>
      <c r="W18" s="56">
        <f>'Alocação 2q'!U17</f>
        <v>0</v>
      </c>
      <c r="X18" s="56">
        <f>'Alocação 2q'!V17</f>
        <v>0</v>
      </c>
      <c r="Y18" s="55">
        <f>'Alocação 2q'!W17</f>
        <v>0</v>
      </c>
      <c r="Z18" s="55"/>
      <c r="AA18" s="57">
        <f>'Alocação 2q'!Y17</f>
        <v>0</v>
      </c>
      <c r="AB18" s="55" t="str">
        <f>'Alocação 2q'!Z17</f>
        <v>Terças</v>
      </c>
      <c r="AC18" s="56">
        <f>'Alocação 2q'!AA17</f>
        <v>0.79166666666666696</v>
      </c>
      <c r="AD18" s="56">
        <f>'Alocação 2q'!AB17</f>
        <v>0.91666666666666696</v>
      </c>
      <c r="AE18" s="55" t="str">
        <f>'Alocação 2q'!AC17</f>
        <v>Semanal</v>
      </c>
      <c r="AF18" s="55"/>
      <c r="AG18" s="55"/>
      <c r="AH18" s="55" t="str">
        <f>'Alocação 2q'!Z17</f>
        <v>Terças</v>
      </c>
      <c r="AI18" s="56">
        <f>'Alocação 2q'!AA17</f>
        <v>0.79166666666666696</v>
      </c>
      <c r="AJ18" s="56">
        <f>'Alocação 2q'!AB17</f>
        <v>0.91666666666666696</v>
      </c>
      <c r="AK18" s="55" t="str">
        <f>'Alocação 2q'!AC17</f>
        <v>Semanal</v>
      </c>
      <c r="AL18" s="55"/>
      <c r="AM18" s="55"/>
      <c r="AN18" s="55" t="str">
        <f>'Alocação 2q'!AJ17</f>
        <v>Douglas Norberto</v>
      </c>
      <c r="AO18" s="58" t="str">
        <f t="shared" si="2"/>
        <v>HORAS A MAIS ALOCADAS</v>
      </c>
      <c r="AP18" s="58">
        <f t="shared" si="3"/>
        <v>0.125</v>
      </c>
      <c r="AQ18" s="58">
        <f t="shared" si="4"/>
        <v>0</v>
      </c>
      <c r="AR18" s="58">
        <f t="shared" si="5"/>
        <v>0.25</v>
      </c>
      <c r="AS18" s="59">
        <f t="shared" si="6"/>
        <v>0.25</v>
      </c>
    </row>
    <row r="19" spans="1:45" ht="15.75" thickBot="1">
      <c r="A19" s="54" t="s">
        <v>367</v>
      </c>
      <c r="B19" s="55" t="str">
        <f>'Alocação 2q'!B18</f>
        <v>-</v>
      </c>
      <c r="C19" s="55">
        <f>'Alocação 2q'!A18</f>
        <v>0</v>
      </c>
      <c r="D19" s="55" t="str">
        <f>'Alocação 2q'!C18</f>
        <v>-</v>
      </c>
      <c r="E19" s="55" t="str">
        <f>'Alocação 2q'!D18</f>
        <v>-</v>
      </c>
      <c r="F19" s="55" t="str">
        <f>'Alocação 2q'!E18</f>
        <v>-</v>
      </c>
      <c r="G19" s="55" t="e">
        <f t="shared" si="1"/>
        <v>#VALUE!</v>
      </c>
      <c r="H19" s="55">
        <f>'Alocação 2q'!H18</f>
        <v>0</v>
      </c>
      <c r="I19" s="55">
        <f>'Alocação 2q'!J18</f>
        <v>0</v>
      </c>
      <c r="J19" s="55">
        <f>'Alocação 2q'!I18</f>
        <v>0</v>
      </c>
      <c r="K19" s="55">
        <f>'Alocação 2q'!K18</f>
        <v>0</v>
      </c>
      <c r="L19" s="55">
        <f>'Alocação 2q'!L18</f>
        <v>0</v>
      </c>
      <c r="M19" s="56">
        <f>'Alocação 2q'!M18</f>
        <v>0</v>
      </c>
      <c r="N19" s="56">
        <f>'Alocação 2q'!N18</f>
        <v>0</v>
      </c>
      <c r="O19" s="55">
        <f>'Alocação 2q'!O18</f>
        <v>0</v>
      </c>
      <c r="P19" s="55"/>
      <c r="Q19" s="55">
        <f>'Alocação 2q'!P18</f>
        <v>0</v>
      </c>
      <c r="R19" s="56">
        <f>'Alocação 2q'!Q18</f>
        <v>0</v>
      </c>
      <c r="S19" s="56">
        <f>'Alocação 2q'!R18</f>
        <v>0</v>
      </c>
      <c r="T19" s="55">
        <f>'Alocação 2q'!S18</f>
        <v>0</v>
      </c>
      <c r="U19" s="55"/>
      <c r="V19" s="55">
        <f>'Alocação 2q'!T18</f>
        <v>0</v>
      </c>
      <c r="W19" s="56">
        <f>'Alocação 2q'!U18</f>
        <v>0</v>
      </c>
      <c r="X19" s="56">
        <f>'Alocação 2q'!V18</f>
        <v>0</v>
      </c>
      <c r="Y19" s="55">
        <f>'Alocação 2q'!W18</f>
        <v>0</v>
      </c>
      <c r="Z19" s="55"/>
      <c r="AA19" s="57">
        <f>'Alocação 2q'!Y18</f>
        <v>0</v>
      </c>
      <c r="AB19" s="55">
        <f>'Alocação 2q'!Z18</f>
        <v>0</v>
      </c>
      <c r="AC19" s="56">
        <f>'Alocação 2q'!AA18</f>
        <v>0</v>
      </c>
      <c r="AD19" s="56">
        <f>'Alocação 2q'!AB18</f>
        <v>0</v>
      </c>
      <c r="AE19" s="55">
        <f>'Alocação 2q'!AC18</f>
        <v>0</v>
      </c>
      <c r="AF19" s="55"/>
      <c r="AG19" s="55"/>
      <c r="AH19" s="55">
        <f>'Alocação 2q'!Z18</f>
        <v>0</v>
      </c>
      <c r="AI19" s="56">
        <f>'Alocação 2q'!AA18</f>
        <v>0</v>
      </c>
      <c r="AJ19" s="56">
        <f>'Alocação 2q'!AB18</f>
        <v>0</v>
      </c>
      <c r="AK19" s="55">
        <f>'Alocação 2q'!AC18</f>
        <v>0</v>
      </c>
      <c r="AL19" s="55"/>
      <c r="AM19" s="55"/>
      <c r="AN19" s="55">
        <f>'Alocação 2q'!AJ18</f>
        <v>0</v>
      </c>
      <c r="AO19" s="58" t="e">
        <f t="shared" si="2"/>
        <v>#VALUE!</v>
      </c>
      <c r="AP19" s="58" t="e">
        <f t="shared" si="3"/>
        <v>#VALUE!</v>
      </c>
      <c r="AQ19" s="58">
        <f t="shared" si="4"/>
        <v>0</v>
      </c>
      <c r="AR19" s="58">
        <f t="shared" si="5"/>
        <v>0</v>
      </c>
      <c r="AS19" s="59">
        <f t="shared" si="6"/>
        <v>0</v>
      </c>
    </row>
    <row r="20" spans="1:45" ht="15.75" thickBot="1">
      <c r="A20" s="54" t="s">
        <v>367</v>
      </c>
      <c r="B20" s="55" t="str">
        <f>'Alocação 2q'!B19</f>
        <v>-</v>
      </c>
      <c r="C20" s="55">
        <f>'Alocação 2q'!A19</f>
        <v>0</v>
      </c>
      <c r="D20" s="55" t="str">
        <f>'Alocação 2q'!C19</f>
        <v>-</v>
      </c>
      <c r="E20" s="55" t="str">
        <f>'Alocação 2q'!D19</f>
        <v>-</v>
      </c>
      <c r="F20" s="55" t="str">
        <f>'Alocação 2q'!E19</f>
        <v>-</v>
      </c>
      <c r="G20" s="55" t="e">
        <f t="shared" si="1"/>
        <v>#VALUE!</v>
      </c>
      <c r="H20" s="55">
        <f>'Alocação 2q'!H19</f>
        <v>0</v>
      </c>
      <c r="I20" s="55">
        <f>'Alocação 2q'!J19</f>
        <v>0</v>
      </c>
      <c r="J20" s="55">
        <f>'Alocação 2q'!I19</f>
        <v>0</v>
      </c>
      <c r="K20" s="55">
        <f>'Alocação 2q'!K19</f>
        <v>0</v>
      </c>
      <c r="L20" s="55">
        <f>'Alocação 2q'!L19</f>
        <v>0</v>
      </c>
      <c r="M20" s="56">
        <f>'Alocação 2q'!M19</f>
        <v>0</v>
      </c>
      <c r="N20" s="56">
        <f>'Alocação 2q'!N19</f>
        <v>0</v>
      </c>
      <c r="O20" s="55">
        <f>'Alocação 2q'!O19</f>
        <v>0</v>
      </c>
      <c r="P20" s="55"/>
      <c r="Q20" s="55">
        <f>'Alocação 2q'!P19</f>
        <v>0</v>
      </c>
      <c r="R20" s="56">
        <f>'Alocação 2q'!Q19</f>
        <v>0</v>
      </c>
      <c r="S20" s="56">
        <f>'Alocação 2q'!R19</f>
        <v>0</v>
      </c>
      <c r="T20" s="55">
        <f>'Alocação 2q'!S19</f>
        <v>0</v>
      </c>
      <c r="U20" s="55"/>
      <c r="V20" s="55">
        <f>'Alocação 2q'!T19</f>
        <v>0</v>
      </c>
      <c r="W20" s="56">
        <f>'Alocação 2q'!U19</f>
        <v>0</v>
      </c>
      <c r="X20" s="56">
        <f>'Alocação 2q'!V19</f>
        <v>0</v>
      </c>
      <c r="Y20" s="55">
        <f>'Alocação 2q'!W19</f>
        <v>0</v>
      </c>
      <c r="Z20" s="55"/>
      <c r="AA20" s="57">
        <f>'Alocação 2q'!Y19</f>
        <v>0</v>
      </c>
      <c r="AB20" s="55">
        <f>'Alocação 2q'!Z19</f>
        <v>0</v>
      </c>
      <c r="AC20" s="56">
        <f>'Alocação 2q'!AA19</f>
        <v>0</v>
      </c>
      <c r="AD20" s="56">
        <f>'Alocação 2q'!AB19</f>
        <v>0</v>
      </c>
      <c r="AE20" s="55">
        <f>'Alocação 2q'!AC19</f>
        <v>0</v>
      </c>
      <c r="AF20" s="55"/>
      <c r="AG20" s="55"/>
      <c r="AH20" s="55">
        <f>'Alocação 2q'!Z19</f>
        <v>0</v>
      </c>
      <c r="AI20" s="56">
        <f>'Alocação 2q'!AA19</f>
        <v>0</v>
      </c>
      <c r="AJ20" s="56">
        <f>'Alocação 2q'!AB19</f>
        <v>0</v>
      </c>
      <c r="AK20" s="55">
        <f>'Alocação 2q'!AC19</f>
        <v>0</v>
      </c>
      <c r="AL20" s="55"/>
      <c r="AM20" s="55"/>
      <c r="AN20" s="55">
        <f>'Alocação 2q'!AJ19</f>
        <v>0</v>
      </c>
      <c r="AO20" s="58" t="e">
        <f t="shared" si="2"/>
        <v>#VALUE!</v>
      </c>
      <c r="AP20" s="58" t="e">
        <f t="shared" si="3"/>
        <v>#VALUE!</v>
      </c>
      <c r="AQ20" s="58">
        <f t="shared" si="4"/>
        <v>0</v>
      </c>
      <c r="AR20" s="58">
        <f t="shared" si="5"/>
        <v>0</v>
      </c>
      <c r="AS20" s="59">
        <f t="shared" si="6"/>
        <v>0</v>
      </c>
    </row>
    <row r="21" spans="1:45" ht="15.75" thickBot="1">
      <c r="A21" s="54" t="s">
        <v>367</v>
      </c>
      <c r="B21" s="55" t="str">
        <f>'Alocação 2q'!B20</f>
        <v>BCS0001-15</v>
      </c>
      <c r="C21" s="55" t="str">
        <f>'Alocação 2q'!A20</f>
        <v>Base Experimental das Ciências Naturais</v>
      </c>
      <c r="D21" s="55">
        <f>'Alocação 2q'!C20</f>
        <v>0</v>
      </c>
      <c r="E21" s="55">
        <f>'Alocação 2q'!D20</f>
        <v>3</v>
      </c>
      <c r="F21" s="55">
        <f>'Alocação 2q'!E20</f>
        <v>5</v>
      </c>
      <c r="G21" s="55">
        <f t="shared" si="1"/>
        <v>3</v>
      </c>
      <c r="H21" s="55" t="str">
        <f>'Alocação 2q'!H20</f>
        <v>SA</v>
      </c>
      <c r="I21" s="55">
        <f>'Alocação 2q'!J20</f>
        <v>0</v>
      </c>
      <c r="J21" s="55" t="str">
        <f>'Alocação 2q'!I20</f>
        <v>Matutino</v>
      </c>
      <c r="K21" s="55">
        <f>'Alocação 2q'!K20</f>
        <v>30</v>
      </c>
      <c r="L21" s="55">
        <f>'Alocação 2q'!L20</f>
        <v>0</v>
      </c>
      <c r="M21" s="56">
        <f>'Alocação 2q'!M20</f>
        <v>0</v>
      </c>
      <c r="N21" s="56">
        <f>'Alocação 2q'!N20</f>
        <v>0</v>
      </c>
      <c r="O21" s="55">
        <f>'Alocação 2q'!O20</f>
        <v>0</v>
      </c>
      <c r="P21" s="55"/>
      <c r="Q21" s="55">
        <f>'Alocação 2q'!P20</f>
        <v>0</v>
      </c>
      <c r="R21" s="56">
        <f>'Alocação 2q'!Q20</f>
        <v>0</v>
      </c>
      <c r="S21" s="56">
        <f>'Alocação 2q'!R20</f>
        <v>0</v>
      </c>
      <c r="T21" s="55">
        <f>'Alocação 2q'!S20</f>
        <v>0</v>
      </c>
      <c r="U21" s="55"/>
      <c r="V21" s="55">
        <f>'Alocação 2q'!T20</f>
        <v>0</v>
      </c>
      <c r="W21" s="56">
        <f>'Alocação 2q'!U20</f>
        <v>0</v>
      </c>
      <c r="X21" s="56">
        <f>'Alocação 2q'!V20</f>
        <v>0</v>
      </c>
      <c r="Y21" s="55">
        <f>'Alocação 2q'!W20</f>
        <v>0</v>
      </c>
      <c r="Z21" s="55"/>
      <c r="AA21" s="57">
        <f>'Alocação 2q'!Y20</f>
        <v>0</v>
      </c>
      <c r="AB21" s="55" t="str">
        <f>'Alocação 2q'!Z20</f>
        <v>Sextas</v>
      </c>
      <c r="AC21" s="56">
        <f>'Alocação 2q'!AA20</f>
        <v>0.33333333333333331</v>
      </c>
      <c r="AD21" s="56">
        <f>'Alocação 2q'!AB20</f>
        <v>0.45833333333333298</v>
      </c>
      <c r="AE21" s="55" t="str">
        <f>'Alocação 2q'!AC20</f>
        <v>Semanal</v>
      </c>
      <c r="AF21" s="55"/>
      <c r="AG21" s="55"/>
      <c r="AH21" s="55" t="str">
        <f>'Alocação 2q'!Z20</f>
        <v>Sextas</v>
      </c>
      <c r="AI21" s="56">
        <f>'Alocação 2q'!AA20</f>
        <v>0.33333333333333331</v>
      </c>
      <c r="AJ21" s="56">
        <f>'Alocação 2q'!AB20</f>
        <v>0.45833333333333298</v>
      </c>
      <c r="AK21" s="55" t="str">
        <f>'Alocação 2q'!AC20</f>
        <v>Semanal</v>
      </c>
      <c r="AL21" s="55"/>
      <c r="AM21" s="55"/>
      <c r="AN21" s="55" t="str">
        <f>'Alocação 2q'!AJ20</f>
        <v>Artur Franz Keppler</v>
      </c>
      <c r="AO21" s="58" t="str">
        <f t="shared" si="2"/>
        <v>HORAS A MAIS ALOCADAS</v>
      </c>
      <c r="AP21" s="58">
        <f t="shared" si="3"/>
        <v>0.125</v>
      </c>
      <c r="AQ21" s="58">
        <f t="shared" si="4"/>
        <v>0</v>
      </c>
      <c r="AR21" s="58">
        <f t="shared" si="5"/>
        <v>0.24999999999999933</v>
      </c>
      <c r="AS21" s="59">
        <f t="shared" si="6"/>
        <v>0.24999999999999933</v>
      </c>
    </row>
    <row r="22" spans="1:45" ht="15.75" thickBot="1">
      <c r="A22" s="54" t="s">
        <v>367</v>
      </c>
      <c r="B22" s="55" t="str">
        <f>'Alocação 2q'!B21</f>
        <v>-</v>
      </c>
      <c r="C22" s="55">
        <f>'Alocação 2q'!A21</f>
        <v>0</v>
      </c>
      <c r="D22" s="55" t="str">
        <f>'Alocação 2q'!C21</f>
        <v>-</v>
      </c>
      <c r="E22" s="55" t="str">
        <f>'Alocação 2q'!D21</f>
        <v>-</v>
      </c>
      <c r="F22" s="55" t="str">
        <f>'Alocação 2q'!E21</f>
        <v>-</v>
      </c>
      <c r="G22" s="55" t="e">
        <f t="shared" si="1"/>
        <v>#VALUE!</v>
      </c>
      <c r="H22" s="55">
        <f>'Alocação 2q'!H21</f>
        <v>0</v>
      </c>
      <c r="I22" s="55">
        <f>'Alocação 2q'!J21</f>
        <v>0</v>
      </c>
      <c r="J22" s="55">
        <f>'Alocação 2q'!I21</f>
        <v>0</v>
      </c>
      <c r="K22" s="55">
        <f>'Alocação 2q'!K21</f>
        <v>0</v>
      </c>
      <c r="L22" s="55">
        <f>'Alocação 2q'!L21</f>
        <v>0</v>
      </c>
      <c r="M22" s="56">
        <f>'Alocação 2q'!M21</f>
        <v>0</v>
      </c>
      <c r="N22" s="56">
        <f>'Alocação 2q'!N21</f>
        <v>0</v>
      </c>
      <c r="O22" s="55">
        <f>'Alocação 2q'!O21</f>
        <v>0</v>
      </c>
      <c r="P22" s="55"/>
      <c r="Q22" s="55">
        <f>'Alocação 2q'!P21</f>
        <v>0</v>
      </c>
      <c r="R22" s="56">
        <f>'Alocação 2q'!Q21</f>
        <v>0</v>
      </c>
      <c r="S22" s="56">
        <f>'Alocação 2q'!R21</f>
        <v>0</v>
      </c>
      <c r="T22" s="55">
        <f>'Alocação 2q'!S21</f>
        <v>0</v>
      </c>
      <c r="U22" s="55"/>
      <c r="V22" s="55">
        <f>'Alocação 2q'!T21</f>
        <v>0</v>
      </c>
      <c r="W22" s="56">
        <f>'Alocação 2q'!U21</f>
        <v>0</v>
      </c>
      <c r="X22" s="56">
        <f>'Alocação 2q'!V21</f>
        <v>0</v>
      </c>
      <c r="Y22" s="55">
        <f>'Alocação 2q'!W21</f>
        <v>0</v>
      </c>
      <c r="Z22" s="55"/>
      <c r="AA22" s="57">
        <f>'Alocação 2q'!Y21</f>
        <v>0</v>
      </c>
      <c r="AB22" s="55">
        <f>'Alocação 2q'!Z21</f>
        <v>0</v>
      </c>
      <c r="AC22" s="56">
        <f>'Alocação 2q'!AA21</f>
        <v>0</v>
      </c>
      <c r="AD22" s="56">
        <f>'Alocação 2q'!AB21</f>
        <v>0</v>
      </c>
      <c r="AE22" s="55">
        <f>'Alocação 2q'!AC21</f>
        <v>0</v>
      </c>
      <c r="AF22" s="55"/>
      <c r="AG22" s="55"/>
      <c r="AH22" s="55">
        <f>'Alocação 2q'!Z21</f>
        <v>0</v>
      </c>
      <c r="AI22" s="56">
        <f>'Alocação 2q'!AA21</f>
        <v>0</v>
      </c>
      <c r="AJ22" s="56">
        <f>'Alocação 2q'!AB21</f>
        <v>0</v>
      </c>
      <c r="AK22" s="55">
        <f>'Alocação 2q'!AC21</f>
        <v>0</v>
      </c>
      <c r="AL22" s="55"/>
      <c r="AM22" s="55"/>
      <c r="AN22" s="55">
        <f>'Alocação 2q'!AJ21</f>
        <v>0</v>
      </c>
      <c r="AO22" s="58" t="e">
        <f t="shared" si="2"/>
        <v>#VALUE!</v>
      </c>
      <c r="AP22" s="58" t="e">
        <f t="shared" si="3"/>
        <v>#VALUE!</v>
      </c>
      <c r="AQ22" s="58">
        <f t="shared" si="4"/>
        <v>0</v>
      </c>
      <c r="AR22" s="58">
        <f t="shared" si="5"/>
        <v>0</v>
      </c>
      <c r="AS22" s="59">
        <f t="shared" si="6"/>
        <v>0</v>
      </c>
    </row>
    <row r="23" spans="1:45" ht="15.75" thickBot="1">
      <c r="A23" s="54" t="s">
        <v>367</v>
      </c>
      <c r="B23" s="55" t="str">
        <f>'Alocação 2q'!B22</f>
        <v>BCS0001-15</v>
      </c>
      <c r="C23" s="55" t="str">
        <f>'Alocação 2q'!A22</f>
        <v>Base Experimental das Ciências Naturais</v>
      </c>
      <c r="D23" s="55">
        <f>'Alocação 2q'!C22</f>
        <v>0</v>
      </c>
      <c r="E23" s="55">
        <f>'Alocação 2q'!D22</f>
        <v>3</v>
      </c>
      <c r="F23" s="55">
        <f>'Alocação 2q'!E22</f>
        <v>5</v>
      </c>
      <c r="G23" s="55">
        <f t="shared" si="1"/>
        <v>3</v>
      </c>
      <c r="H23" s="55" t="str">
        <f>'Alocação 2q'!H22</f>
        <v>SA</v>
      </c>
      <c r="I23" s="55">
        <f>'Alocação 2q'!J22</f>
        <v>0</v>
      </c>
      <c r="J23" s="55" t="str">
        <f>'Alocação 2q'!I22</f>
        <v>Matutino</v>
      </c>
      <c r="K23" s="55">
        <f>'Alocação 2q'!K22</f>
        <v>30</v>
      </c>
      <c r="L23" s="55">
        <f>'Alocação 2q'!L22</f>
        <v>0</v>
      </c>
      <c r="M23" s="56">
        <f>'Alocação 2q'!M22</f>
        <v>0</v>
      </c>
      <c r="N23" s="56">
        <f>'Alocação 2q'!N22</f>
        <v>0</v>
      </c>
      <c r="O23" s="55">
        <f>'Alocação 2q'!O22</f>
        <v>0</v>
      </c>
      <c r="P23" s="55"/>
      <c r="Q23" s="55">
        <f>'Alocação 2q'!P22</f>
        <v>0</v>
      </c>
      <c r="R23" s="56">
        <f>'Alocação 2q'!Q22</f>
        <v>0</v>
      </c>
      <c r="S23" s="56">
        <f>'Alocação 2q'!R22</f>
        <v>0</v>
      </c>
      <c r="T23" s="55">
        <f>'Alocação 2q'!S22</f>
        <v>0</v>
      </c>
      <c r="U23" s="55"/>
      <c r="V23" s="55">
        <f>'Alocação 2q'!T22</f>
        <v>0</v>
      </c>
      <c r="W23" s="56">
        <f>'Alocação 2q'!U22</f>
        <v>0</v>
      </c>
      <c r="X23" s="56">
        <f>'Alocação 2q'!V22</f>
        <v>0</v>
      </c>
      <c r="Y23" s="55">
        <f>'Alocação 2q'!W22</f>
        <v>0</v>
      </c>
      <c r="Z23" s="55"/>
      <c r="AA23" s="57">
        <f>'Alocação 2q'!Y22</f>
        <v>0</v>
      </c>
      <c r="AB23" s="55" t="str">
        <f>'Alocação 2q'!Z22</f>
        <v>Terças</v>
      </c>
      <c r="AC23" s="56">
        <f>'Alocação 2q'!AA22</f>
        <v>0.33333333333333331</v>
      </c>
      <c r="AD23" s="56">
        <f>'Alocação 2q'!AB22</f>
        <v>0.45833333333333298</v>
      </c>
      <c r="AE23" s="55" t="str">
        <f>'Alocação 2q'!AC22</f>
        <v>Semanal</v>
      </c>
      <c r="AF23" s="55"/>
      <c r="AG23" s="55"/>
      <c r="AH23" s="55" t="str">
        <f>'Alocação 2q'!Z22</f>
        <v>Terças</v>
      </c>
      <c r="AI23" s="56">
        <f>'Alocação 2q'!AA22</f>
        <v>0.33333333333333331</v>
      </c>
      <c r="AJ23" s="56">
        <f>'Alocação 2q'!AB22</f>
        <v>0.45833333333333298</v>
      </c>
      <c r="AK23" s="55" t="str">
        <f>'Alocação 2q'!AC22</f>
        <v>Semanal</v>
      </c>
      <c r="AL23" s="55"/>
      <c r="AM23" s="55"/>
      <c r="AN23" s="55" t="str">
        <f>'Alocação 2q'!AJ22</f>
        <v>Mônica Benicia Mamian Lopez</v>
      </c>
      <c r="AO23" s="58" t="str">
        <f t="shared" si="2"/>
        <v>HORAS A MAIS ALOCADAS</v>
      </c>
      <c r="AP23" s="58">
        <f t="shared" si="3"/>
        <v>0.125</v>
      </c>
      <c r="AQ23" s="58">
        <f t="shared" si="4"/>
        <v>0</v>
      </c>
      <c r="AR23" s="58">
        <f t="shared" si="5"/>
        <v>0.24999999999999933</v>
      </c>
      <c r="AS23" s="59">
        <f t="shared" si="6"/>
        <v>0.24999999999999933</v>
      </c>
    </row>
    <row r="24" spans="1:45" ht="15.75" thickBot="1">
      <c r="A24" s="54" t="s">
        <v>367</v>
      </c>
      <c r="B24" s="55" t="str">
        <f>'Alocação 2q'!B23</f>
        <v>BCS0001-15</v>
      </c>
      <c r="C24" s="55" t="str">
        <f>'Alocação 2q'!A23</f>
        <v>Base Experimental das Ciências Naturais</v>
      </c>
      <c r="D24" s="55">
        <f>'Alocação 2q'!C23</f>
        <v>0</v>
      </c>
      <c r="E24" s="55">
        <f>'Alocação 2q'!D23</f>
        <v>3</v>
      </c>
      <c r="F24" s="55">
        <f>'Alocação 2q'!E23</f>
        <v>5</v>
      </c>
      <c r="G24" s="55">
        <f t="shared" si="1"/>
        <v>3</v>
      </c>
      <c r="H24" s="55" t="str">
        <f>'Alocação 2q'!H23</f>
        <v>SA</v>
      </c>
      <c r="I24" s="55">
        <f>'Alocação 2q'!J23</f>
        <v>0</v>
      </c>
      <c r="J24" s="55" t="str">
        <f>'Alocação 2q'!I23</f>
        <v>Matutino</v>
      </c>
      <c r="K24" s="55">
        <f>'Alocação 2q'!K23</f>
        <v>30</v>
      </c>
      <c r="L24" s="55">
        <f>'Alocação 2q'!L23</f>
        <v>0</v>
      </c>
      <c r="M24" s="56">
        <f>'Alocação 2q'!M23</f>
        <v>0</v>
      </c>
      <c r="N24" s="56">
        <f>'Alocação 2q'!N23</f>
        <v>0</v>
      </c>
      <c r="O24" s="55">
        <f>'Alocação 2q'!O23</f>
        <v>0</v>
      </c>
      <c r="P24" s="55"/>
      <c r="Q24" s="55">
        <f>'Alocação 2q'!P23</f>
        <v>0</v>
      </c>
      <c r="R24" s="56">
        <f>'Alocação 2q'!Q23</f>
        <v>0</v>
      </c>
      <c r="S24" s="56">
        <f>'Alocação 2q'!R23</f>
        <v>0</v>
      </c>
      <c r="T24" s="55">
        <f>'Alocação 2q'!S23</f>
        <v>0</v>
      </c>
      <c r="U24" s="55"/>
      <c r="V24" s="55">
        <f>'Alocação 2q'!T23</f>
        <v>0</v>
      </c>
      <c r="W24" s="56">
        <f>'Alocação 2q'!U23</f>
        <v>0</v>
      </c>
      <c r="X24" s="56">
        <f>'Alocação 2q'!V23</f>
        <v>0</v>
      </c>
      <c r="Y24" s="55">
        <f>'Alocação 2q'!W23</f>
        <v>0</v>
      </c>
      <c r="Z24" s="55"/>
      <c r="AA24" s="57">
        <f>'Alocação 2q'!Y23</f>
        <v>0</v>
      </c>
      <c r="AB24" s="55" t="str">
        <f>'Alocação 2q'!Z23</f>
        <v>Terças</v>
      </c>
      <c r="AC24" s="56">
        <f>'Alocação 2q'!AA23</f>
        <v>0.33333333333333331</v>
      </c>
      <c r="AD24" s="56">
        <f>'Alocação 2q'!AB23</f>
        <v>0.45833333333333298</v>
      </c>
      <c r="AE24" s="55" t="str">
        <f>'Alocação 2q'!AC23</f>
        <v>Semanal</v>
      </c>
      <c r="AF24" s="55"/>
      <c r="AG24" s="55"/>
      <c r="AH24" s="55" t="str">
        <f>'Alocação 2q'!Z23</f>
        <v>Terças</v>
      </c>
      <c r="AI24" s="56">
        <f>'Alocação 2q'!AA23</f>
        <v>0.33333333333333331</v>
      </c>
      <c r="AJ24" s="56">
        <f>'Alocação 2q'!AB23</f>
        <v>0.45833333333333298</v>
      </c>
      <c r="AK24" s="55" t="str">
        <f>'Alocação 2q'!AC23</f>
        <v>Semanal</v>
      </c>
      <c r="AL24" s="55"/>
      <c r="AM24" s="55"/>
      <c r="AN24" s="55" t="str">
        <f>'Alocação 2q'!AJ23</f>
        <v>Artur Franz Keppler</v>
      </c>
      <c r="AO24" s="58" t="str">
        <f t="shared" si="2"/>
        <v>HORAS A MAIS ALOCADAS</v>
      </c>
      <c r="AP24" s="58">
        <f t="shared" si="3"/>
        <v>0.125</v>
      </c>
      <c r="AQ24" s="58">
        <f t="shared" si="4"/>
        <v>0</v>
      </c>
      <c r="AR24" s="58">
        <f t="shared" si="5"/>
        <v>0.24999999999999933</v>
      </c>
      <c r="AS24" s="59">
        <f t="shared" si="6"/>
        <v>0.24999999999999933</v>
      </c>
    </row>
    <row r="25" spans="1:45" ht="15.75" thickBot="1">
      <c r="A25" s="54" t="s">
        <v>367</v>
      </c>
      <c r="B25" s="55" t="str">
        <f>'Alocação 2q'!B24</f>
        <v>-</v>
      </c>
      <c r="C25" s="55">
        <f>'Alocação 2q'!A24</f>
        <v>0</v>
      </c>
      <c r="D25" s="55" t="str">
        <f>'Alocação 2q'!C24</f>
        <v>-</v>
      </c>
      <c r="E25" s="55" t="str">
        <f>'Alocação 2q'!D24</f>
        <v>-</v>
      </c>
      <c r="F25" s="55" t="str">
        <f>'Alocação 2q'!E24</f>
        <v>-</v>
      </c>
      <c r="G25" s="55" t="e">
        <f t="shared" si="1"/>
        <v>#VALUE!</v>
      </c>
      <c r="H25" s="55">
        <f>'Alocação 2q'!H24</f>
        <v>0</v>
      </c>
      <c r="I25" s="55">
        <f>'Alocação 2q'!J24</f>
        <v>0</v>
      </c>
      <c r="J25" s="55">
        <f>'Alocação 2q'!I24</f>
        <v>0</v>
      </c>
      <c r="K25" s="55">
        <f>'Alocação 2q'!K24</f>
        <v>0</v>
      </c>
      <c r="L25" s="55">
        <f>'Alocação 2q'!L24</f>
        <v>0</v>
      </c>
      <c r="M25" s="56">
        <f>'Alocação 2q'!M24</f>
        <v>0</v>
      </c>
      <c r="N25" s="56">
        <f>'Alocação 2q'!N24</f>
        <v>0</v>
      </c>
      <c r="O25" s="55">
        <f>'Alocação 2q'!O24</f>
        <v>0</v>
      </c>
      <c r="P25" s="55"/>
      <c r="Q25" s="55">
        <f>'Alocação 2q'!P24</f>
        <v>0</v>
      </c>
      <c r="R25" s="56">
        <f>'Alocação 2q'!Q24</f>
        <v>0</v>
      </c>
      <c r="S25" s="56">
        <f>'Alocação 2q'!R24</f>
        <v>0</v>
      </c>
      <c r="T25" s="55">
        <f>'Alocação 2q'!S24</f>
        <v>0</v>
      </c>
      <c r="U25" s="55"/>
      <c r="V25" s="55">
        <f>'Alocação 2q'!T24</f>
        <v>0</v>
      </c>
      <c r="W25" s="56">
        <f>'Alocação 2q'!U24</f>
        <v>0</v>
      </c>
      <c r="X25" s="56">
        <f>'Alocação 2q'!V24</f>
        <v>0</v>
      </c>
      <c r="Y25" s="55">
        <f>'Alocação 2q'!W24</f>
        <v>0</v>
      </c>
      <c r="Z25" s="55"/>
      <c r="AA25" s="57">
        <f>'Alocação 2q'!Y24</f>
        <v>0</v>
      </c>
      <c r="AB25" s="55">
        <f>'Alocação 2q'!Z24</f>
        <v>0</v>
      </c>
      <c r="AC25" s="56">
        <f>'Alocação 2q'!AA24</f>
        <v>0</v>
      </c>
      <c r="AD25" s="56">
        <f>'Alocação 2q'!AB24</f>
        <v>0</v>
      </c>
      <c r="AE25" s="55">
        <f>'Alocação 2q'!AC24</f>
        <v>0</v>
      </c>
      <c r="AF25" s="55"/>
      <c r="AG25" s="55"/>
      <c r="AH25" s="55">
        <f>'Alocação 2q'!Z24</f>
        <v>0</v>
      </c>
      <c r="AI25" s="56">
        <f>'Alocação 2q'!AA24</f>
        <v>0</v>
      </c>
      <c r="AJ25" s="56">
        <f>'Alocação 2q'!AB24</f>
        <v>0</v>
      </c>
      <c r="AK25" s="55">
        <f>'Alocação 2q'!AC24</f>
        <v>0</v>
      </c>
      <c r="AL25" s="55"/>
      <c r="AM25" s="55"/>
      <c r="AN25" s="55">
        <f>'Alocação 2q'!AJ24</f>
        <v>0</v>
      </c>
      <c r="AO25" s="58" t="e">
        <f t="shared" si="2"/>
        <v>#VALUE!</v>
      </c>
      <c r="AP25" s="58" t="e">
        <f t="shared" si="3"/>
        <v>#VALUE!</v>
      </c>
      <c r="AQ25" s="58">
        <f t="shared" si="4"/>
        <v>0</v>
      </c>
      <c r="AR25" s="58">
        <f t="shared" si="5"/>
        <v>0</v>
      </c>
      <c r="AS25" s="59">
        <f t="shared" si="6"/>
        <v>0</v>
      </c>
    </row>
    <row r="26" spans="1:45" ht="15.75" thickBot="1">
      <c r="A26" s="54" t="s">
        <v>367</v>
      </c>
      <c r="B26" s="55" t="str">
        <f>'Alocação 2q'!B25</f>
        <v>BCS0001-15</v>
      </c>
      <c r="C26" s="55" t="str">
        <f>'Alocação 2q'!A25</f>
        <v>Base Experimental das Ciências Naturais</v>
      </c>
      <c r="D26" s="55">
        <f>'Alocação 2q'!C25</f>
        <v>0</v>
      </c>
      <c r="E26" s="55">
        <f>'Alocação 2q'!D25</f>
        <v>3</v>
      </c>
      <c r="F26" s="55">
        <f>'Alocação 2q'!E25</f>
        <v>5</v>
      </c>
      <c r="G26" s="55">
        <f t="shared" si="1"/>
        <v>3</v>
      </c>
      <c r="H26" s="55" t="str">
        <f>'Alocação 2q'!H25</f>
        <v>SA</v>
      </c>
      <c r="I26" s="55">
        <f>'Alocação 2q'!J25</f>
        <v>0</v>
      </c>
      <c r="J26" s="55" t="str">
        <f>'Alocação 2q'!I25</f>
        <v>Noturno</v>
      </c>
      <c r="K26" s="55">
        <f>'Alocação 2q'!K25</f>
        <v>30</v>
      </c>
      <c r="L26" s="55">
        <f>'Alocação 2q'!L25</f>
        <v>0</v>
      </c>
      <c r="M26" s="56">
        <f>'Alocação 2q'!M25</f>
        <v>0</v>
      </c>
      <c r="N26" s="56">
        <f>'Alocação 2q'!N25</f>
        <v>0</v>
      </c>
      <c r="O26" s="55">
        <f>'Alocação 2q'!O25</f>
        <v>0</v>
      </c>
      <c r="P26" s="55"/>
      <c r="Q26" s="55">
        <f>'Alocação 2q'!P25</f>
        <v>0</v>
      </c>
      <c r="R26" s="56">
        <f>'Alocação 2q'!Q25</f>
        <v>0</v>
      </c>
      <c r="S26" s="56">
        <f>'Alocação 2q'!R25</f>
        <v>0</v>
      </c>
      <c r="T26" s="55">
        <f>'Alocação 2q'!S25</f>
        <v>0</v>
      </c>
      <c r="U26" s="55"/>
      <c r="V26" s="55">
        <f>'Alocação 2q'!T25</f>
        <v>0</v>
      </c>
      <c r="W26" s="56">
        <f>'Alocação 2q'!U25</f>
        <v>0</v>
      </c>
      <c r="X26" s="56">
        <f>'Alocação 2q'!V25</f>
        <v>0</v>
      </c>
      <c r="Y26" s="55">
        <f>'Alocação 2q'!W25</f>
        <v>0</v>
      </c>
      <c r="Z26" s="55"/>
      <c r="AA26" s="57">
        <f>'Alocação 2q'!Y25</f>
        <v>0</v>
      </c>
      <c r="AB26" s="55" t="str">
        <f>'Alocação 2q'!Z25</f>
        <v>Quartas</v>
      </c>
      <c r="AC26" s="56">
        <f>'Alocação 2q'!AA25</f>
        <v>0.79166666666666696</v>
      </c>
      <c r="AD26" s="56">
        <f>'Alocação 2q'!AB25</f>
        <v>0.91666666666666696</v>
      </c>
      <c r="AE26" s="55" t="str">
        <f>'Alocação 2q'!AC25</f>
        <v>Semanal</v>
      </c>
      <c r="AF26" s="55"/>
      <c r="AG26" s="55"/>
      <c r="AH26" s="55" t="str">
        <f>'Alocação 2q'!Z25</f>
        <v>Quartas</v>
      </c>
      <c r="AI26" s="56">
        <f>'Alocação 2q'!AA25</f>
        <v>0.79166666666666696</v>
      </c>
      <c r="AJ26" s="56">
        <f>'Alocação 2q'!AB25</f>
        <v>0.91666666666666696</v>
      </c>
      <c r="AK26" s="55" t="str">
        <f>'Alocação 2q'!AC25</f>
        <v>Semanal</v>
      </c>
      <c r="AL26" s="55"/>
      <c r="AM26" s="55"/>
      <c r="AN26" s="55" t="str">
        <f>'Alocação 2q'!AJ25</f>
        <v>Mônica Benicia Mamian Lopez</v>
      </c>
      <c r="AO26" s="58" t="str">
        <f t="shared" si="2"/>
        <v>HORAS A MAIS ALOCADAS</v>
      </c>
      <c r="AP26" s="58">
        <f t="shared" si="3"/>
        <v>0.125</v>
      </c>
      <c r="AQ26" s="58">
        <f t="shared" si="4"/>
        <v>0</v>
      </c>
      <c r="AR26" s="58">
        <f t="shared" si="5"/>
        <v>0.25</v>
      </c>
      <c r="AS26" s="59">
        <f t="shared" si="6"/>
        <v>0.25</v>
      </c>
    </row>
    <row r="27" spans="1:45" ht="15.75" thickBot="1">
      <c r="A27" s="54" t="s">
        <v>367</v>
      </c>
      <c r="B27" s="55" t="str">
        <f>'Alocação 2q'!B26</f>
        <v>-</v>
      </c>
      <c r="C27" s="55">
        <f>'Alocação 2q'!A26</f>
        <v>0</v>
      </c>
      <c r="D27" s="55" t="str">
        <f>'Alocação 2q'!C26</f>
        <v>-</v>
      </c>
      <c r="E27" s="55" t="str">
        <f>'Alocação 2q'!D26</f>
        <v>-</v>
      </c>
      <c r="F27" s="55" t="str">
        <f>'Alocação 2q'!E26</f>
        <v>-</v>
      </c>
      <c r="G27" s="55" t="e">
        <f t="shared" si="1"/>
        <v>#VALUE!</v>
      </c>
      <c r="H27" s="55">
        <f>'Alocação 2q'!H26</f>
        <v>0</v>
      </c>
      <c r="I27" s="55">
        <f>'Alocação 2q'!J26</f>
        <v>0</v>
      </c>
      <c r="J27" s="55">
        <f>'Alocação 2q'!I26</f>
        <v>0</v>
      </c>
      <c r="K27" s="55">
        <f>'Alocação 2q'!K26</f>
        <v>0</v>
      </c>
      <c r="L27" s="55">
        <f>'Alocação 2q'!L26</f>
        <v>0</v>
      </c>
      <c r="M27" s="56">
        <f>'Alocação 2q'!M26</f>
        <v>0</v>
      </c>
      <c r="N27" s="56">
        <f>'Alocação 2q'!N26</f>
        <v>0</v>
      </c>
      <c r="O27" s="55">
        <f>'Alocação 2q'!O26</f>
        <v>0</v>
      </c>
      <c r="P27" s="55"/>
      <c r="Q27" s="55">
        <f>'Alocação 2q'!P26</f>
        <v>0</v>
      </c>
      <c r="R27" s="56">
        <f>'Alocação 2q'!Q26</f>
        <v>0</v>
      </c>
      <c r="S27" s="56">
        <f>'Alocação 2q'!R26</f>
        <v>0</v>
      </c>
      <c r="T27" s="55">
        <f>'Alocação 2q'!S26</f>
        <v>0</v>
      </c>
      <c r="U27" s="55"/>
      <c r="V27" s="55">
        <f>'Alocação 2q'!T26</f>
        <v>0</v>
      </c>
      <c r="W27" s="56">
        <f>'Alocação 2q'!U26</f>
        <v>0</v>
      </c>
      <c r="X27" s="56">
        <f>'Alocação 2q'!V26</f>
        <v>0</v>
      </c>
      <c r="Y27" s="55">
        <f>'Alocação 2q'!W26</f>
        <v>0</v>
      </c>
      <c r="Z27" s="55"/>
      <c r="AA27" s="57">
        <f>'Alocação 2q'!Y26</f>
        <v>0</v>
      </c>
      <c r="AB27" s="55">
        <f>'Alocação 2q'!Z26</f>
        <v>0</v>
      </c>
      <c r="AC27" s="56">
        <f>'Alocação 2q'!AA26</f>
        <v>0</v>
      </c>
      <c r="AD27" s="56">
        <f>'Alocação 2q'!AB26</f>
        <v>0</v>
      </c>
      <c r="AE27" s="55">
        <f>'Alocação 2q'!AC26</f>
        <v>0</v>
      </c>
      <c r="AF27" s="55"/>
      <c r="AG27" s="55"/>
      <c r="AH27" s="55">
        <f>'Alocação 2q'!Z26</f>
        <v>0</v>
      </c>
      <c r="AI27" s="56">
        <f>'Alocação 2q'!AA26</f>
        <v>0</v>
      </c>
      <c r="AJ27" s="56">
        <f>'Alocação 2q'!AB26</f>
        <v>0</v>
      </c>
      <c r="AK27" s="55">
        <f>'Alocação 2q'!AC26</f>
        <v>0</v>
      </c>
      <c r="AL27" s="55"/>
      <c r="AM27" s="55"/>
      <c r="AN27" s="55">
        <f>'Alocação 2q'!AJ26</f>
        <v>0</v>
      </c>
      <c r="AO27" s="58" t="e">
        <f t="shared" si="2"/>
        <v>#VALUE!</v>
      </c>
      <c r="AP27" s="58" t="e">
        <f t="shared" si="3"/>
        <v>#VALUE!</v>
      </c>
      <c r="AQ27" s="58">
        <f t="shared" si="4"/>
        <v>0</v>
      </c>
      <c r="AR27" s="58">
        <f t="shared" si="5"/>
        <v>0</v>
      </c>
      <c r="AS27" s="59">
        <f t="shared" si="6"/>
        <v>0</v>
      </c>
    </row>
    <row r="28" spans="1:45" ht="15.75" thickBot="1">
      <c r="A28" s="54" t="s">
        <v>367</v>
      </c>
      <c r="B28" s="55" t="str">
        <f>'Alocação 2q'!B27</f>
        <v>-</v>
      </c>
      <c r="C28" s="55">
        <f>'Alocação 2q'!A27</f>
        <v>0</v>
      </c>
      <c r="D28" s="55" t="str">
        <f>'Alocação 2q'!C27</f>
        <v>-</v>
      </c>
      <c r="E28" s="55" t="str">
        <f>'Alocação 2q'!D27</f>
        <v>-</v>
      </c>
      <c r="F28" s="55" t="str">
        <f>'Alocação 2q'!E27</f>
        <v>-</v>
      </c>
      <c r="G28" s="55" t="e">
        <f t="shared" si="1"/>
        <v>#VALUE!</v>
      </c>
      <c r="H28" s="55">
        <f>'Alocação 2q'!H27</f>
        <v>0</v>
      </c>
      <c r="I28" s="55">
        <f>'Alocação 2q'!J27</f>
        <v>0</v>
      </c>
      <c r="J28" s="55">
        <f>'Alocação 2q'!I27</f>
        <v>0</v>
      </c>
      <c r="K28" s="55">
        <f>'Alocação 2q'!K27</f>
        <v>0</v>
      </c>
      <c r="L28" s="55">
        <f>'Alocação 2q'!L27</f>
        <v>0</v>
      </c>
      <c r="M28" s="56">
        <f>'Alocação 2q'!M27</f>
        <v>0</v>
      </c>
      <c r="N28" s="56">
        <f>'Alocação 2q'!N27</f>
        <v>0</v>
      </c>
      <c r="O28" s="55">
        <f>'Alocação 2q'!O27</f>
        <v>0</v>
      </c>
      <c r="P28" s="55"/>
      <c r="Q28" s="55">
        <f>'Alocação 2q'!P27</f>
        <v>0</v>
      </c>
      <c r="R28" s="56">
        <f>'Alocação 2q'!Q27</f>
        <v>0</v>
      </c>
      <c r="S28" s="56">
        <f>'Alocação 2q'!R27</f>
        <v>0</v>
      </c>
      <c r="T28" s="55">
        <f>'Alocação 2q'!S27</f>
        <v>0</v>
      </c>
      <c r="U28" s="55"/>
      <c r="V28" s="55">
        <f>'Alocação 2q'!T27</f>
        <v>0</v>
      </c>
      <c r="W28" s="56">
        <f>'Alocação 2q'!U27</f>
        <v>0</v>
      </c>
      <c r="X28" s="56">
        <f>'Alocação 2q'!V27</f>
        <v>0</v>
      </c>
      <c r="Y28" s="55">
        <f>'Alocação 2q'!W27</f>
        <v>0</v>
      </c>
      <c r="Z28" s="55"/>
      <c r="AA28" s="57">
        <f>'Alocação 2q'!Y27</f>
        <v>0</v>
      </c>
      <c r="AB28" s="55">
        <f>'Alocação 2q'!Z27</f>
        <v>0</v>
      </c>
      <c r="AC28" s="56">
        <f>'Alocação 2q'!AA27</f>
        <v>0</v>
      </c>
      <c r="AD28" s="56">
        <f>'Alocação 2q'!AB27</f>
        <v>0</v>
      </c>
      <c r="AE28" s="55">
        <f>'Alocação 2q'!AC27</f>
        <v>0</v>
      </c>
      <c r="AF28" s="55"/>
      <c r="AG28" s="55"/>
      <c r="AH28" s="55">
        <f>'Alocação 2q'!Z27</f>
        <v>0</v>
      </c>
      <c r="AI28" s="56">
        <f>'Alocação 2q'!AA27</f>
        <v>0</v>
      </c>
      <c r="AJ28" s="56">
        <f>'Alocação 2q'!AB27</f>
        <v>0</v>
      </c>
      <c r="AK28" s="55">
        <f>'Alocação 2q'!AC27</f>
        <v>0</v>
      </c>
      <c r="AL28" s="55"/>
      <c r="AM28" s="55"/>
      <c r="AN28" s="55">
        <f>'Alocação 2q'!AJ27</f>
        <v>0</v>
      </c>
      <c r="AO28" s="58" t="e">
        <f t="shared" si="2"/>
        <v>#VALUE!</v>
      </c>
      <c r="AP28" s="58" t="e">
        <f t="shared" si="3"/>
        <v>#VALUE!</v>
      </c>
      <c r="AQ28" s="58">
        <f t="shared" si="4"/>
        <v>0</v>
      </c>
      <c r="AR28" s="58">
        <f t="shared" si="5"/>
        <v>0</v>
      </c>
      <c r="AS28" s="59">
        <f t="shared" si="6"/>
        <v>0</v>
      </c>
    </row>
    <row r="29" spans="1:45" ht="15.75" thickBot="1">
      <c r="A29" s="54" t="s">
        <v>367</v>
      </c>
      <c r="B29" s="55" t="str">
        <f>'Alocação 2q'!B28</f>
        <v>-</v>
      </c>
      <c r="C29" s="55">
        <f>'Alocação 2q'!A28</f>
        <v>0</v>
      </c>
      <c r="D29" s="55" t="str">
        <f>'Alocação 2q'!C28</f>
        <v>-</v>
      </c>
      <c r="E29" s="55" t="str">
        <f>'Alocação 2q'!D28</f>
        <v>-</v>
      </c>
      <c r="F29" s="55" t="str">
        <f>'Alocação 2q'!E28</f>
        <v>-</v>
      </c>
      <c r="G29" s="55" t="e">
        <f t="shared" si="1"/>
        <v>#VALUE!</v>
      </c>
      <c r="H29" s="55">
        <f>'Alocação 2q'!H28</f>
        <v>0</v>
      </c>
      <c r="I29" s="55">
        <f>'Alocação 2q'!J28</f>
        <v>0</v>
      </c>
      <c r="J29" s="55">
        <f>'Alocação 2q'!I28</f>
        <v>0</v>
      </c>
      <c r="K29" s="55">
        <f>'Alocação 2q'!K28</f>
        <v>0</v>
      </c>
      <c r="L29" s="55">
        <f>'Alocação 2q'!L28</f>
        <v>0</v>
      </c>
      <c r="M29" s="56">
        <f>'Alocação 2q'!M28</f>
        <v>0</v>
      </c>
      <c r="N29" s="56">
        <f>'Alocação 2q'!N28</f>
        <v>0</v>
      </c>
      <c r="O29" s="55">
        <f>'Alocação 2q'!O28</f>
        <v>0</v>
      </c>
      <c r="P29" s="55"/>
      <c r="Q29" s="55">
        <f>'Alocação 2q'!P28</f>
        <v>0</v>
      </c>
      <c r="R29" s="56">
        <f>'Alocação 2q'!Q28</f>
        <v>0</v>
      </c>
      <c r="S29" s="56">
        <f>'Alocação 2q'!R28</f>
        <v>0</v>
      </c>
      <c r="T29" s="55">
        <f>'Alocação 2q'!S28</f>
        <v>0</v>
      </c>
      <c r="U29" s="55"/>
      <c r="V29" s="55">
        <f>'Alocação 2q'!T28</f>
        <v>0</v>
      </c>
      <c r="W29" s="56">
        <f>'Alocação 2q'!U28</f>
        <v>0</v>
      </c>
      <c r="X29" s="56">
        <f>'Alocação 2q'!V28</f>
        <v>0</v>
      </c>
      <c r="Y29" s="55">
        <f>'Alocação 2q'!W28</f>
        <v>0</v>
      </c>
      <c r="Z29" s="55"/>
      <c r="AA29" s="57">
        <f>'Alocação 2q'!Y28</f>
        <v>0</v>
      </c>
      <c r="AB29" s="55">
        <f>'Alocação 2q'!Z28</f>
        <v>0</v>
      </c>
      <c r="AC29" s="56">
        <f>'Alocação 2q'!AA28</f>
        <v>0</v>
      </c>
      <c r="AD29" s="56">
        <f>'Alocação 2q'!AB28</f>
        <v>0</v>
      </c>
      <c r="AE29" s="55">
        <f>'Alocação 2q'!AC28</f>
        <v>0</v>
      </c>
      <c r="AF29" s="55"/>
      <c r="AG29" s="55"/>
      <c r="AH29" s="55">
        <f>'Alocação 2q'!Z28</f>
        <v>0</v>
      </c>
      <c r="AI29" s="56">
        <f>'Alocação 2q'!AA28</f>
        <v>0</v>
      </c>
      <c r="AJ29" s="56">
        <f>'Alocação 2q'!AB28</f>
        <v>0</v>
      </c>
      <c r="AK29" s="55">
        <f>'Alocação 2q'!AC28</f>
        <v>0</v>
      </c>
      <c r="AL29" s="55"/>
      <c r="AM29" s="55"/>
      <c r="AN29" s="55">
        <f>'Alocação 2q'!AJ28</f>
        <v>0</v>
      </c>
      <c r="AO29" s="58" t="e">
        <f t="shared" si="2"/>
        <v>#VALUE!</v>
      </c>
      <c r="AP29" s="58" t="e">
        <f t="shared" si="3"/>
        <v>#VALUE!</v>
      </c>
      <c r="AQ29" s="58">
        <f t="shared" si="4"/>
        <v>0</v>
      </c>
      <c r="AR29" s="58">
        <f t="shared" si="5"/>
        <v>0</v>
      </c>
      <c r="AS29" s="59">
        <f t="shared" si="6"/>
        <v>0</v>
      </c>
    </row>
    <row r="30" spans="1:45" ht="15.75" thickBot="1">
      <c r="A30" s="54" t="s">
        <v>367</v>
      </c>
      <c r="B30" s="55" t="str">
        <f>'Alocação 2q'!B29</f>
        <v>-</v>
      </c>
      <c r="C30" s="55">
        <f>'Alocação 2q'!A29</f>
        <v>0</v>
      </c>
      <c r="D30" s="55" t="str">
        <f>'Alocação 2q'!C29</f>
        <v>-</v>
      </c>
      <c r="E30" s="55" t="str">
        <f>'Alocação 2q'!D29</f>
        <v>-</v>
      </c>
      <c r="F30" s="55" t="str">
        <f>'Alocação 2q'!E29</f>
        <v>-</v>
      </c>
      <c r="G30" s="55" t="e">
        <f t="shared" si="1"/>
        <v>#VALUE!</v>
      </c>
      <c r="H30" s="55">
        <f>'Alocação 2q'!H29</f>
        <v>0</v>
      </c>
      <c r="I30" s="55">
        <f>'Alocação 2q'!J29</f>
        <v>0</v>
      </c>
      <c r="J30" s="55">
        <f>'Alocação 2q'!I29</f>
        <v>0</v>
      </c>
      <c r="K30" s="55">
        <f>'Alocação 2q'!K29</f>
        <v>0</v>
      </c>
      <c r="L30" s="55">
        <f>'Alocação 2q'!L29</f>
        <v>0</v>
      </c>
      <c r="M30" s="56">
        <f>'Alocação 2q'!M29</f>
        <v>0</v>
      </c>
      <c r="N30" s="56">
        <f>'Alocação 2q'!N29</f>
        <v>0</v>
      </c>
      <c r="O30" s="55">
        <f>'Alocação 2q'!O29</f>
        <v>0</v>
      </c>
      <c r="P30" s="55"/>
      <c r="Q30" s="55">
        <f>'Alocação 2q'!P29</f>
        <v>0</v>
      </c>
      <c r="R30" s="56">
        <f>'Alocação 2q'!Q29</f>
        <v>0</v>
      </c>
      <c r="S30" s="56">
        <f>'Alocação 2q'!R29</f>
        <v>0</v>
      </c>
      <c r="T30" s="55">
        <f>'Alocação 2q'!S29</f>
        <v>0</v>
      </c>
      <c r="U30" s="55"/>
      <c r="V30" s="55">
        <f>'Alocação 2q'!T29</f>
        <v>0</v>
      </c>
      <c r="W30" s="56">
        <f>'Alocação 2q'!U29</f>
        <v>0</v>
      </c>
      <c r="X30" s="56">
        <f>'Alocação 2q'!V29</f>
        <v>0</v>
      </c>
      <c r="Y30" s="55">
        <f>'Alocação 2q'!W29</f>
        <v>0</v>
      </c>
      <c r="Z30" s="55"/>
      <c r="AA30" s="57">
        <f>'Alocação 2q'!Y29</f>
        <v>0</v>
      </c>
      <c r="AB30" s="55">
        <f>'Alocação 2q'!Z29</f>
        <v>0</v>
      </c>
      <c r="AC30" s="56">
        <f>'Alocação 2q'!AA29</f>
        <v>0</v>
      </c>
      <c r="AD30" s="56">
        <f>'Alocação 2q'!AB29</f>
        <v>0</v>
      </c>
      <c r="AE30" s="55">
        <f>'Alocação 2q'!AC29</f>
        <v>0</v>
      </c>
      <c r="AF30" s="55"/>
      <c r="AG30" s="55"/>
      <c r="AH30" s="55">
        <f>'Alocação 2q'!Z29</f>
        <v>0</v>
      </c>
      <c r="AI30" s="56">
        <f>'Alocação 2q'!AA29</f>
        <v>0</v>
      </c>
      <c r="AJ30" s="56">
        <f>'Alocação 2q'!AB29</f>
        <v>0</v>
      </c>
      <c r="AK30" s="55">
        <f>'Alocação 2q'!AC29</f>
        <v>0</v>
      </c>
      <c r="AL30" s="55"/>
      <c r="AM30" s="55"/>
      <c r="AN30" s="55">
        <f>'Alocação 2q'!AJ29</f>
        <v>0</v>
      </c>
      <c r="AO30" s="58" t="e">
        <f t="shared" si="2"/>
        <v>#VALUE!</v>
      </c>
      <c r="AP30" s="58" t="e">
        <f t="shared" si="3"/>
        <v>#VALUE!</v>
      </c>
      <c r="AQ30" s="58">
        <f t="shared" si="4"/>
        <v>0</v>
      </c>
      <c r="AR30" s="58">
        <f t="shared" si="5"/>
        <v>0</v>
      </c>
      <c r="AS30" s="59">
        <f t="shared" si="6"/>
        <v>0</v>
      </c>
    </row>
    <row r="31" spans="1:45" ht="15.75" thickBot="1">
      <c r="A31" s="54" t="s">
        <v>367</v>
      </c>
      <c r="B31" s="55" t="str">
        <f>'Alocação 2q'!B30</f>
        <v>-</v>
      </c>
      <c r="C31" s="55">
        <f>'Alocação 2q'!A30</f>
        <v>0</v>
      </c>
      <c r="D31" s="55" t="str">
        <f>'Alocação 2q'!C30</f>
        <v>-</v>
      </c>
      <c r="E31" s="55" t="str">
        <f>'Alocação 2q'!D30</f>
        <v>-</v>
      </c>
      <c r="F31" s="55" t="str">
        <f>'Alocação 2q'!E30</f>
        <v>-</v>
      </c>
      <c r="G31" s="55" t="e">
        <f t="shared" si="1"/>
        <v>#VALUE!</v>
      </c>
      <c r="H31" s="55">
        <f>'Alocação 2q'!H30</f>
        <v>0</v>
      </c>
      <c r="I31" s="55">
        <f>'Alocação 2q'!J30</f>
        <v>0</v>
      </c>
      <c r="J31" s="55">
        <f>'Alocação 2q'!I30</f>
        <v>0</v>
      </c>
      <c r="K31" s="55">
        <f>'Alocação 2q'!K30</f>
        <v>0</v>
      </c>
      <c r="L31" s="55">
        <f>'Alocação 2q'!L30</f>
        <v>0</v>
      </c>
      <c r="M31" s="56">
        <f>'Alocação 2q'!M30</f>
        <v>0</v>
      </c>
      <c r="N31" s="56">
        <f>'Alocação 2q'!N30</f>
        <v>0</v>
      </c>
      <c r="O31" s="55">
        <f>'Alocação 2q'!O30</f>
        <v>0</v>
      </c>
      <c r="P31" s="55"/>
      <c r="Q31" s="55">
        <f>'Alocação 2q'!P30</f>
        <v>0</v>
      </c>
      <c r="R31" s="56">
        <f>'Alocação 2q'!Q30</f>
        <v>0</v>
      </c>
      <c r="S31" s="56">
        <f>'Alocação 2q'!R30</f>
        <v>0</v>
      </c>
      <c r="T31" s="55">
        <f>'Alocação 2q'!S30</f>
        <v>0</v>
      </c>
      <c r="U31" s="55"/>
      <c r="V31" s="55">
        <f>'Alocação 2q'!T30</f>
        <v>0</v>
      </c>
      <c r="W31" s="56">
        <f>'Alocação 2q'!U30</f>
        <v>0</v>
      </c>
      <c r="X31" s="56">
        <f>'Alocação 2q'!V30</f>
        <v>0</v>
      </c>
      <c r="Y31" s="55">
        <f>'Alocação 2q'!W30</f>
        <v>0</v>
      </c>
      <c r="Z31" s="55"/>
      <c r="AA31" s="57">
        <f>'Alocação 2q'!Y30</f>
        <v>0</v>
      </c>
      <c r="AB31" s="55">
        <f>'Alocação 2q'!Z30</f>
        <v>0</v>
      </c>
      <c r="AC31" s="56">
        <f>'Alocação 2q'!AA30</f>
        <v>0</v>
      </c>
      <c r="AD31" s="56">
        <f>'Alocação 2q'!AB30</f>
        <v>0</v>
      </c>
      <c r="AE31" s="55">
        <f>'Alocação 2q'!AC30</f>
        <v>0</v>
      </c>
      <c r="AF31" s="55"/>
      <c r="AG31" s="55"/>
      <c r="AH31" s="55">
        <f>'Alocação 2q'!Z30</f>
        <v>0</v>
      </c>
      <c r="AI31" s="56">
        <f>'Alocação 2q'!AA30</f>
        <v>0</v>
      </c>
      <c r="AJ31" s="56">
        <f>'Alocação 2q'!AB30</f>
        <v>0</v>
      </c>
      <c r="AK31" s="55">
        <f>'Alocação 2q'!AC30</f>
        <v>0</v>
      </c>
      <c r="AL31" s="55"/>
      <c r="AM31" s="55"/>
      <c r="AN31" s="55">
        <f>'Alocação 2q'!AJ30</f>
        <v>0</v>
      </c>
      <c r="AO31" s="58" t="e">
        <f t="shared" si="2"/>
        <v>#VALUE!</v>
      </c>
      <c r="AP31" s="58" t="e">
        <f t="shared" si="3"/>
        <v>#VALUE!</v>
      </c>
      <c r="AQ31" s="58">
        <f t="shared" si="4"/>
        <v>0</v>
      </c>
      <c r="AR31" s="58">
        <f t="shared" si="5"/>
        <v>0</v>
      </c>
      <c r="AS31" s="59">
        <f t="shared" si="6"/>
        <v>0</v>
      </c>
    </row>
    <row r="32" spans="1:45" ht="15.75" thickBot="1">
      <c r="A32" s="54" t="s">
        <v>367</v>
      </c>
      <c r="B32" s="55" t="str">
        <f>'Alocação 2q'!B31</f>
        <v>-</v>
      </c>
      <c r="C32" s="55">
        <f>'Alocação 2q'!A31</f>
        <v>0</v>
      </c>
      <c r="D32" s="55" t="str">
        <f>'Alocação 2q'!C31</f>
        <v>-</v>
      </c>
      <c r="E32" s="55" t="str">
        <f>'Alocação 2q'!D31</f>
        <v>-</v>
      </c>
      <c r="F32" s="55" t="str">
        <f>'Alocação 2q'!E31</f>
        <v>-</v>
      </c>
      <c r="G32" s="55" t="e">
        <f t="shared" si="1"/>
        <v>#VALUE!</v>
      </c>
      <c r="H32" s="55">
        <f>'Alocação 2q'!H31</f>
        <v>0</v>
      </c>
      <c r="I32" s="55">
        <f>'Alocação 2q'!J31</f>
        <v>0</v>
      </c>
      <c r="J32" s="55">
        <f>'Alocação 2q'!I31</f>
        <v>0</v>
      </c>
      <c r="K32" s="55">
        <f>'Alocação 2q'!K31</f>
        <v>0</v>
      </c>
      <c r="L32" s="55">
        <f>'Alocação 2q'!L31</f>
        <v>0</v>
      </c>
      <c r="M32" s="56">
        <f>'Alocação 2q'!M31</f>
        <v>0</v>
      </c>
      <c r="N32" s="56">
        <f>'Alocação 2q'!N31</f>
        <v>0</v>
      </c>
      <c r="O32" s="55">
        <f>'Alocação 2q'!O31</f>
        <v>0</v>
      </c>
      <c r="P32" s="55"/>
      <c r="Q32" s="55">
        <f>'Alocação 2q'!P31</f>
        <v>0</v>
      </c>
      <c r="R32" s="56">
        <f>'Alocação 2q'!Q31</f>
        <v>0</v>
      </c>
      <c r="S32" s="56">
        <f>'Alocação 2q'!R31</f>
        <v>0</v>
      </c>
      <c r="T32" s="55">
        <f>'Alocação 2q'!S31</f>
        <v>0</v>
      </c>
      <c r="U32" s="55"/>
      <c r="V32" s="55">
        <f>'Alocação 2q'!T31</f>
        <v>0</v>
      </c>
      <c r="W32" s="56">
        <f>'Alocação 2q'!U31</f>
        <v>0</v>
      </c>
      <c r="X32" s="56">
        <f>'Alocação 2q'!V31</f>
        <v>0</v>
      </c>
      <c r="Y32" s="55">
        <f>'Alocação 2q'!W31</f>
        <v>0</v>
      </c>
      <c r="Z32" s="55"/>
      <c r="AA32" s="57">
        <f>'Alocação 2q'!Y31</f>
        <v>0</v>
      </c>
      <c r="AB32" s="55">
        <f>'Alocação 2q'!Z31</f>
        <v>0</v>
      </c>
      <c r="AC32" s="56">
        <f>'Alocação 2q'!AA31</f>
        <v>0</v>
      </c>
      <c r="AD32" s="56">
        <f>'Alocação 2q'!AB31</f>
        <v>0</v>
      </c>
      <c r="AE32" s="55">
        <f>'Alocação 2q'!AC31</f>
        <v>0</v>
      </c>
      <c r="AF32" s="55"/>
      <c r="AG32" s="55"/>
      <c r="AH32" s="55">
        <f>'Alocação 2q'!Z31</f>
        <v>0</v>
      </c>
      <c r="AI32" s="56">
        <f>'Alocação 2q'!AA31</f>
        <v>0</v>
      </c>
      <c r="AJ32" s="56">
        <f>'Alocação 2q'!AB31</f>
        <v>0</v>
      </c>
      <c r="AK32" s="55">
        <f>'Alocação 2q'!AC31</f>
        <v>0</v>
      </c>
      <c r="AL32" s="55"/>
      <c r="AM32" s="55"/>
      <c r="AN32" s="55">
        <f>'Alocação 2q'!AJ31</f>
        <v>0</v>
      </c>
      <c r="AO32" s="58" t="e">
        <f t="shared" si="2"/>
        <v>#VALUE!</v>
      </c>
      <c r="AP32" s="58" t="e">
        <f t="shared" si="3"/>
        <v>#VALUE!</v>
      </c>
      <c r="AQ32" s="58">
        <f t="shared" si="4"/>
        <v>0</v>
      </c>
      <c r="AR32" s="58">
        <f t="shared" si="5"/>
        <v>0</v>
      </c>
      <c r="AS32" s="59">
        <f t="shared" si="6"/>
        <v>0</v>
      </c>
    </row>
    <row r="33" spans="1:45" ht="15.75" thickBot="1">
      <c r="A33" s="54" t="s">
        <v>367</v>
      </c>
      <c r="B33" s="55" t="str">
        <f>'Alocação 2q'!B32</f>
        <v>BCK0104-15</v>
      </c>
      <c r="C33" s="55" t="str">
        <f>'Alocação 2q'!A32</f>
        <v>Interações Atômicas e Moleculares</v>
      </c>
      <c r="D33" s="55">
        <f>'Alocação 2q'!C32</f>
        <v>3</v>
      </c>
      <c r="E33" s="55">
        <f>'Alocação 2q'!D32</f>
        <v>0</v>
      </c>
      <c r="F33" s="55">
        <f>'Alocação 2q'!E32</f>
        <v>4</v>
      </c>
      <c r="G33" s="55">
        <f t="shared" si="1"/>
        <v>3</v>
      </c>
      <c r="H33" s="55" t="str">
        <f>'Alocação 2q'!H32</f>
        <v>SA</v>
      </c>
      <c r="I33" s="55">
        <f>'Alocação 2q'!J32</f>
        <v>0</v>
      </c>
      <c r="J33" s="55" t="str">
        <f>'Alocação 2q'!I32</f>
        <v>Matutino</v>
      </c>
      <c r="K33" s="55">
        <f>'Alocação 2q'!K32</f>
        <v>60</v>
      </c>
      <c r="L33" s="55" t="str">
        <f>'Alocação 2q'!L32</f>
        <v>Terças</v>
      </c>
      <c r="M33" s="56">
        <f>'Alocação 2q'!M32</f>
        <v>0.66666666666666696</v>
      </c>
      <c r="N33" s="56">
        <f>'Alocação 2q'!N32</f>
        <v>0.75</v>
      </c>
      <c r="O33" s="55" t="str">
        <f>'Alocação 2q'!O32</f>
        <v>Semanal</v>
      </c>
      <c r="P33" s="55"/>
      <c r="Q33" s="55" t="str">
        <f>'Alocação 2q'!P32</f>
        <v>Sextas</v>
      </c>
      <c r="R33" s="56">
        <f>'Alocação 2q'!Q32</f>
        <v>0.58333333333333304</v>
      </c>
      <c r="S33" s="56">
        <f>'Alocação 2q'!R32</f>
        <v>0.66666666666666696</v>
      </c>
      <c r="T33" s="55" t="str">
        <f>'Alocação 2q'!S32</f>
        <v>Quinzenal II</v>
      </c>
      <c r="U33" s="55"/>
      <c r="V33" s="55">
        <f>'Alocação 2q'!T32</f>
        <v>0</v>
      </c>
      <c r="W33" s="56">
        <f>'Alocação 2q'!U32</f>
        <v>0</v>
      </c>
      <c r="X33" s="56">
        <f>'Alocação 2q'!V32</f>
        <v>0</v>
      </c>
      <c r="Y33" s="55">
        <f>'Alocação 2q'!W32</f>
        <v>0</v>
      </c>
      <c r="Z33" s="55"/>
      <c r="AA33" s="57" t="str">
        <f>'Alocação 2q'!Y32</f>
        <v>Alexsandre Figueiredo Lago</v>
      </c>
      <c r="AB33" s="55">
        <f>'Alocação 2q'!Z32</f>
        <v>0</v>
      </c>
      <c r="AC33" s="56">
        <f>'Alocação 2q'!AA32</f>
        <v>0</v>
      </c>
      <c r="AD33" s="56">
        <f>'Alocação 2q'!AB32</f>
        <v>0</v>
      </c>
      <c r="AE33" s="55">
        <f>'Alocação 2q'!AC32</f>
        <v>0</v>
      </c>
      <c r="AF33" s="55"/>
      <c r="AG33" s="55"/>
      <c r="AH33" s="55">
        <f>'Alocação 2q'!Z32</f>
        <v>0</v>
      </c>
      <c r="AI33" s="56">
        <f>'Alocação 2q'!AA32</f>
        <v>0</v>
      </c>
      <c r="AJ33" s="56">
        <f>'Alocação 2q'!AB32</f>
        <v>0</v>
      </c>
      <c r="AK33" s="55">
        <f>'Alocação 2q'!AC32</f>
        <v>0</v>
      </c>
      <c r="AL33" s="55"/>
      <c r="AM33" s="55"/>
      <c r="AN33" s="55">
        <f>'Alocação 2q'!AJ32</f>
        <v>0</v>
      </c>
      <c r="AO33" s="58" t="str">
        <f t="shared" si="2"/>
        <v>CORRETO</v>
      </c>
      <c r="AP33" s="58">
        <f t="shared" si="3"/>
        <v>0.125</v>
      </c>
      <c r="AQ33" s="58">
        <f t="shared" si="4"/>
        <v>0.125</v>
      </c>
      <c r="AR33" s="58">
        <f t="shared" si="5"/>
        <v>0</v>
      </c>
      <c r="AS33" s="59">
        <f t="shared" si="6"/>
        <v>0.125</v>
      </c>
    </row>
    <row r="34" spans="1:45" ht="15.75" thickBot="1">
      <c r="A34" s="54" t="s">
        <v>367</v>
      </c>
      <c r="B34" s="55" t="str">
        <f>'Alocação 2q'!B33</f>
        <v>BCK0104-15</v>
      </c>
      <c r="C34" s="55" t="str">
        <f>'Alocação 2q'!A33</f>
        <v>Interações Atômicas e Moleculares</v>
      </c>
      <c r="D34" s="55">
        <f>'Alocação 2q'!C33</f>
        <v>3</v>
      </c>
      <c r="E34" s="55">
        <f>'Alocação 2q'!D33</f>
        <v>0</v>
      </c>
      <c r="F34" s="55">
        <f>'Alocação 2q'!E33</f>
        <v>4</v>
      </c>
      <c r="G34" s="55">
        <f t="shared" si="1"/>
        <v>3</v>
      </c>
      <c r="H34" s="55" t="str">
        <f>'Alocação 2q'!H33</f>
        <v>SA</v>
      </c>
      <c r="I34" s="55">
        <f>'Alocação 2q'!J33</f>
        <v>0</v>
      </c>
      <c r="J34" s="55" t="str">
        <f>'Alocação 2q'!I33</f>
        <v>Matutino</v>
      </c>
      <c r="K34" s="55">
        <f>'Alocação 2q'!K33</f>
        <v>60</v>
      </c>
      <c r="L34" s="55" t="str">
        <f>'Alocação 2q'!L33</f>
        <v>Terças</v>
      </c>
      <c r="M34" s="56">
        <f>'Alocação 2q'!M33</f>
        <v>0.58333333333333304</v>
      </c>
      <c r="N34" s="56">
        <f>'Alocação 2q'!N33</f>
        <v>0.66666666666666696</v>
      </c>
      <c r="O34" s="55" t="str">
        <f>'Alocação 2q'!O33</f>
        <v>Semanal</v>
      </c>
      <c r="P34" s="55"/>
      <c r="Q34" s="55" t="str">
        <f>'Alocação 2q'!P33</f>
        <v>Sextas</v>
      </c>
      <c r="R34" s="56">
        <f>'Alocação 2q'!Q33</f>
        <v>0.66666666666666696</v>
      </c>
      <c r="S34" s="56">
        <f>'Alocação 2q'!R33</f>
        <v>0.75</v>
      </c>
      <c r="T34" s="55" t="str">
        <f>'Alocação 2q'!S33</f>
        <v>Quinzenal II</v>
      </c>
      <c r="U34" s="55"/>
      <c r="V34" s="55">
        <f>'Alocação 2q'!T33</f>
        <v>0</v>
      </c>
      <c r="W34" s="56">
        <f>'Alocação 2q'!U33</f>
        <v>0</v>
      </c>
      <c r="X34" s="56">
        <f>'Alocação 2q'!V33</f>
        <v>0</v>
      </c>
      <c r="Y34" s="55">
        <f>'Alocação 2q'!W33</f>
        <v>0</v>
      </c>
      <c r="Z34" s="55"/>
      <c r="AA34" s="57" t="str">
        <f>'Alocação 2q'!Y33</f>
        <v>Alexsandre Figueiredo Lago</v>
      </c>
      <c r="AB34" s="55">
        <f>'Alocação 2q'!Z33</f>
        <v>0</v>
      </c>
      <c r="AC34" s="56">
        <f>'Alocação 2q'!AA33</f>
        <v>0</v>
      </c>
      <c r="AD34" s="56">
        <f>'Alocação 2q'!AB33</f>
        <v>0</v>
      </c>
      <c r="AE34" s="55">
        <f>'Alocação 2q'!AC33</f>
        <v>0</v>
      </c>
      <c r="AF34" s="55"/>
      <c r="AG34" s="55"/>
      <c r="AH34" s="55">
        <f>'Alocação 2q'!Z33</f>
        <v>0</v>
      </c>
      <c r="AI34" s="56">
        <f>'Alocação 2q'!AA33</f>
        <v>0</v>
      </c>
      <c r="AJ34" s="56">
        <f>'Alocação 2q'!AB33</f>
        <v>0</v>
      </c>
      <c r="AK34" s="55">
        <f>'Alocação 2q'!AC33</f>
        <v>0</v>
      </c>
      <c r="AL34" s="55"/>
      <c r="AM34" s="55"/>
      <c r="AN34" s="55">
        <f>'Alocação 2q'!AJ33</f>
        <v>0</v>
      </c>
      <c r="AO34" s="58" t="str">
        <f t="shared" si="2"/>
        <v>CORRETO</v>
      </c>
      <c r="AP34" s="58">
        <f t="shared" si="3"/>
        <v>0.125</v>
      </c>
      <c r="AQ34" s="58">
        <f t="shared" si="4"/>
        <v>0.12500000000000044</v>
      </c>
      <c r="AR34" s="58">
        <f t="shared" si="5"/>
        <v>0</v>
      </c>
      <c r="AS34" s="59">
        <f t="shared" si="6"/>
        <v>0.12500000000000044</v>
      </c>
    </row>
    <row r="35" spans="1:45" ht="15.75" thickBot="1">
      <c r="A35" s="54" t="s">
        <v>367</v>
      </c>
      <c r="B35" s="55" t="str">
        <f>'Alocação 2q'!B34</f>
        <v>BIK0102-15</v>
      </c>
      <c r="C35" s="55" t="str">
        <f>'Alocação 2q'!A34</f>
        <v>Estrutura da Matéria</v>
      </c>
      <c r="D35" s="55">
        <f>'Alocação 2q'!C34</f>
        <v>3</v>
      </c>
      <c r="E35" s="55">
        <f>'Alocação 2q'!D34</f>
        <v>0</v>
      </c>
      <c r="F35" s="55">
        <f>'Alocação 2q'!E34</f>
        <v>4</v>
      </c>
      <c r="G35" s="55">
        <f t="shared" si="1"/>
        <v>3</v>
      </c>
      <c r="H35" s="55" t="str">
        <f>'Alocação 2q'!H34</f>
        <v>SBC</v>
      </c>
      <c r="I35" s="55">
        <f>'Alocação 2q'!J34</f>
        <v>0</v>
      </c>
      <c r="J35" s="55" t="str">
        <f>'Alocação 2q'!I34</f>
        <v>Noturno</v>
      </c>
      <c r="K35" s="55">
        <f>'Alocação 2q'!K34</f>
        <v>60</v>
      </c>
      <c r="L35" s="55" t="str">
        <f>'Alocação 2q'!L34</f>
        <v>Segundas</v>
      </c>
      <c r="M35" s="56">
        <f>'Alocação 2q'!M34</f>
        <v>0.79166666666666696</v>
      </c>
      <c r="N35" s="56">
        <f>'Alocação 2q'!N34</f>
        <v>0.875000000000001</v>
      </c>
      <c r="O35" s="55" t="str">
        <f>'Alocação 2q'!O34</f>
        <v>Quinzenal II</v>
      </c>
      <c r="P35" s="55"/>
      <c r="Q35" s="55" t="str">
        <f>'Alocação 2q'!P34</f>
        <v>Quartas</v>
      </c>
      <c r="R35" s="56">
        <f>'Alocação 2q'!Q34</f>
        <v>0.875000000000001</v>
      </c>
      <c r="S35" s="56">
        <f>'Alocação 2q'!R34</f>
        <v>0.95833333333333404</v>
      </c>
      <c r="T35" s="55" t="str">
        <f>'Alocação 2q'!S34</f>
        <v>Semanal</v>
      </c>
      <c r="U35" s="55"/>
      <c r="V35" s="55">
        <f>'Alocação 2q'!T34</f>
        <v>0</v>
      </c>
      <c r="W35" s="56">
        <f>'Alocação 2q'!U34</f>
        <v>0</v>
      </c>
      <c r="X35" s="56">
        <f>'Alocação 2q'!V34</f>
        <v>0</v>
      </c>
      <c r="Y35" s="55">
        <f>'Alocação 2q'!W34</f>
        <v>0</v>
      </c>
      <c r="Z35" s="55"/>
      <c r="AA35" s="57" t="str">
        <f>'Alocação 2q'!Y34</f>
        <v>Fernanda de Lourdes Souza</v>
      </c>
      <c r="AB35" s="55">
        <f>'Alocação 2q'!Z34</f>
        <v>0</v>
      </c>
      <c r="AC35" s="56">
        <f>'Alocação 2q'!AA34</f>
        <v>0</v>
      </c>
      <c r="AD35" s="56">
        <f>'Alocação 2q'!AB34</f>
        <v>0</v>
      </c>
      <c r="AE35" s="55">
        <f>'Alocação 2q'!AC34</f>
        <v>0</v>
      </c>
      <c r="AF35" s="55"/>
      <c r="AG35" s="55"/>
      <c r="AH35" s="55">
        <f>'Alocação 2q'!Z34</f>
        <v>0</v>
      </c>
      <c r="AI35" s="56">
        <f>'Alocação 2q'!AA34</f>
        <v>0</v>
      </c>
      <c r="AJ35" s="56">
        <f>'Alocação 2q'!AB34</f>
        <v>0</v>
      </c>
      <c r="AK35" s="55">
        <f>'Alocação 2q'!AC34</f>
        <v>0</v>
      </c>
      <c r="AL35" s="55"/>
      <c r="AM35" s="55"/>
      <c r="AN35" s="55">
        <f>'Alocação 2q'!AJ34</f>
        <v>0</v>
      </c>
      <c r="AO35" s="58" t="str">
        <f t="shared" si="2"/>
        <v>CORRETO</v>
      </c>
      <c r="AP35" s="58">
        <f t="shared" si="3"/>
        <v>0.125</v>
      </c>
      <c r="AQ35" s="58">
        <f t="shared" si="4"/>
        <v>0.12500000000000006</v>
      </c>
      <c r="AR35" s="58">
        <f t="shared" si="5"/>
        <v>0</v>
      </c>
      <c r="AS35" s="59">
        <f t="shared" si="6"/>
        <v>0.12500000000000006</v>
      </c>
    </row>
    <row r="36" spans="1:45" ht="15.75" thickBot="1">
      <c r="A36" s="54" t="s">
        <v>367</v>
      </c>
      <c r="B36" s="55" t="str">
        <f>'Alocação 2q'!B35</f>
        <v>BIK0102-15</v>
      </c>
      <c r="C36" s="55" t="str">
        <f>'Alocação 2q'!A35</f>
        <v>Estrutura da Matéria</v>
      </c>
      <c r="D36" s="55">
        <f>'Alocação 2q'!C35</f>
        <v>3</v>
      </c>
      <c r="E36" s="55">
        <f>'Alocação 2q'!D35</f>
        <v>0</v>
      </c>
      <c r="F36" s="55">
        <f>'Alocação 2q'!E35</f>
        <v>4</v>
      </c>
      <c r="G36" s="55">
        <f t="shared" si="1"/>
        <v>3</v>
      </c>
      <c r="H36" s="55" t="str">
        <f>'Alocação 2q'!H35</f>
        <v>SBC</v>
      </c>
      <c r="I36" s="55">
        <f>'Alocação 2q'!J35</f>
        <v>0</v>
      </c>
      <c r="J36" s="55" t="str">
        <f>'Alocação 2q'!I35</f>
        <v>Matutino</v>
      </c>
      <c r="K36" s="55">
        <f>'Alocação 2q'!K35</f>
        <v>60</v>
      </c>
      <c r="L36" s="55" t="str">
        <f>'Alocação 2q'!L35</f>
        <v>Segundas</v>
      </c>
      <c r="M36" s="56">
        <f>'Alocação 2q'!M35</f>
        <v>0.33333333333333331</v>
      </c>
      <c r="N36" s="56">
        <f>'Alocação 2q'!N35</f>
        <v>0.41666666666666702</v>
      </c>
      <c r="O36" s="55" t="str">
        <f>'Alocação 2q'!O35</f>
        <v>Quinzenal II</v>
      </c>
      <c r="P36" s="55"/>
      <c r="Q36" s="55" t="str">
        <f>'Alocação 2q'!P35</f>
        <v>Quintas</v>
      </c>
      <c r="R36" s="56">
        <f>'Alocação 2q'!Q35</f>
        <v>0.33333333333333331</v>
      </c>
      <c r="S36" s="56">
        <f>'Alocação 2q'!R35</f>
        <v>0.41666666666666702</v>
      </c>
      <c r="T36" s="55" t="str">
        <f>'Alocação 2q'!S35</f>
        <v>Semanal</v>
      </c>
      <c r="U36" s="55"/>
      <c r="V36" s="55">
        <f>'Alocação 2q'!T35</f>
        <v>0</v>
      </c>
      <c r="W36" s="56">
        <f>'Alocação 2q'!U35</f>
        <v>0</v>
      </c>
      <c r="X36" s="56">
        <f>'Alocação 2q'!V35</f>
        <v>0</v>
      </c>
      <c r="Y36" s="55">
        <f>'Alocação 2q'!W35</f>
        <v>0</v>
      </c>
      <c r="Z36" s="55"/>
      <c r="AA36" s="57" t="str">
        <f>'Alocação 2q'!Y35</f>
        <v>Tiago Araújo Mathias</v>
      </c>
      <c r="AB36" s="55">
        <f>'Alocação 2q'!Z35</f>
        <v>0</v>
      </c>
      <c r="AC36" s="56">
        <f>'Alocação 2q'!AA35</f>
        <v>0</v>
      </c>
      <c r="AD36" s="56">
        <f>'Alocação 2q'!AB35</f>
        <v>0</v>
      </c>
      <c r="AE36" s="55">
        <f>'Alocação 2q'!AC35</f>
        <v>0</v>
      </c>
      <c r="AF36" s="55"/>
      <c r="AG36" s="55"/>
      <c r="AH36" s="55">
        <f>'Alocação 2q'!Z35</f>
        <v>0</v>
      </c>
      <c r="AI36" s="56">
        <f>'Alocação 2q'!AA35</f>
        <v>0</v>
      </c>
      <c r="AJ36" s="56">
        <f>'Alocação 2q'!AB35</f>
        <v>0</v>
      </c>
      <c r="AK36" s="55">
        <f>'Alocação 2q'!AC35</f>
        <v>0</v>
      </c>
      <c r="AL36" s="55"/>
      <c r="AM36" s="55"/>
      <c r="AN36" s="55">
        <f>'Alocação 2q'!AJ35</f>
        <v>0</v>
      </c>
      <c r="AO36" s="58" t="str">
        <f t="shared" si="2"/>
        <v>HORAS A MAIS ALOCADAS</v>
      </c>
      <c r="AP36" s="58">
        <f t="shared" si="3"/>
        <v>0.125</v>
      </c>
      <c r="AQ36" s="58">
        <f t="shared" si="4"/>
        <v>0.12500000000000056</v>
      </c>
      <c r="AR36" s="58">
        <f t="shared" si="5"/>
        <v>0</v>
      </c>
      <c r="AS36" s="59">
        <f t="shared" si="6"/>
        <v>0.12500000000000056</v>
      </c>
    </row>
    <row r="37" spans="1:45" ht="15.75" thickBot="1">
      <c r="A37" s="54" t="s">
        <v>367</v>
      </c>
      <c r="B37" s="55" t="str">
        <f>'Alocação 2q'!B36</f>
        <v>-</v>
      </c>
      <c r="C37" s="55">
        <f>'Alocação 2q'!A36</f>
        <v>0</v>
      </c>
      <c r="D37" s="55" t="str">
        <f>'Alocação 2q'!C36</f>
        <v>-</v>
      </c>
      <c r="E37" s="55" t="str">
        <f>'Alocação 2q'!D36</f>
        <v>-</v>
      </c>
      <c r="F37" s="55" t="str">
        <f>'Alocação 2q'!E36</f>
        <v>-</v>
      </c>
      <c r="G37" s="55" t="e">
        <f t="shared" si="1"/>
        <v>#VALUE!</v>
      </c>
      <c r="H37" s="55">
        <f>'Alocação 2q'!H36</f>
        <v>0</v>
      </c>
      <c r="I37" s="55">
        <f>'Alocação 2q'!J36</f>
        <v>0</v>
      </c>
      <c r="J37" s="55">
        <f>'Alocação 2q'!I36</f>
        <v>0</v>
      </c>
      <c r="K37" s="55">
        <f>'Alocação 2q'!K36</f>
        <v>0</v>
      </c>
      <c r="L37" s="55">
        <f>'Alocação 2q'!L36</f>
        <v>0</v>
      </c>
      <c r="M37" s="56">
        <f>'Alocação 2q'!M36</f>
        <v>0</v>
      </c>
      <c r="N37" s="56">
        <f>'Alocação 2q'!N36</f>
        <v>0</v>
      </c>
      <c r="O37" s="55">
        <f>'Alocação 2q'!O36</f>
        <v>0</v>
      </c>
      <c r="P37" s="55"/>
      <c r="Q37" s="55">
        <f>'Alocação 2q'!P36</f>
        <v>0</v>
      </c>
      <c r="R37" s="56">
        <f>'Alocação 2q'!Q36</f>
        <v>0</v>
      </c>
      <c r="S37" s="56">
        <f>'Alocação 2q'!R36</f>
        <v>0</v>
      </c>
      <c r="T37" s="55">
        <f>'Alocação 2q'!S36</f>
        <v>0</v>
      </c>
      <c r="U37" s="55"/>
      <c r="V37" s="55">
        <f>'Alocação 2q'!T36</f>
        <v>0</v>
      </c>
      <c r="W37" s="56">
        <f>'Alocação 2q'!U36</f>
        <v>0</v>
      </c>
      <c r="X37" s="56">
        <f>'Alocação 2q'!V36</f>
        <v>0</v>
      </c>
      <c r="Y37" s="55">
        <f>'Alocação 2q'!W36</f>
        <v>0</v>
      </c>
      <c r="Z37" s="55"/>
      <c r="AA37" s="57">
        <f>'Alocação 2q'!Y36</f>
        <v>0</v>
      </c>
      <c r="AB37" s="55">
        <f>'Alocação 2q'!Z36</f>
        <v>0</v>
      </c>
      <c r="AC37" s="56">
        <f>'Alocação 2q'!AA36</f>
        <v>0</v>
      </c>
      <c r="AD37" s="56">
        <f>'Alocação 2q'!AB36</f>
        <v>0</v>
      </c>
      <c r="AE37" s="55">
        <f>'Alocação 2q'!AC36</f>
        <v>0</v>
      </c>
      <c r="AF37" s="55"/>
      <c r="AG37" s="55"/>
      <c r="AH37" s="55">
        <f>'Alocação 2q'!Z36</f>
        <v>0</v>
      </c>
      <c r="AI37" s="56">
        <f>'Alocação 2q'!AA36</f>
        <v>0</v>
      </c>
      <c r="AJ37" s="56">
        <f>'Alocação 2q'!AB36</f>
        <v>0</v>
      </c>
      <c r="AK37" s="55">
        <f>'Alocação 2q'!AC36</f>
        <v>0</v>
      </c>
      <c r="AL37" s="55"/>
      <c r="AM37" s="55"/>
      <c r="AN37" s="55">
        <f>'Alocação 2q'!AJ36</f>
        <v>0</v>
      </c>
      <c r="AO37" s="58" t="e">
        <f t="shared" si="2"/>
        <v>#VALUE!</v>
      </c>
      <c r="AP37" s="58" t="e">
        <f t="shared" si="3"/>
        <v>#VALUE!</v>
      </c>
      <c r="AQ37" s="58">
        <f t="shared" si="4"/>
        <v>0</v>
      </c>
      <c r="AR37" s="58">
        <f t="shared" si="5"/>
        <v>0</v>
      </c>
      <c r="AS37" s="59">
        <f t="shared" si="6"/>
        <v>0</v>
      </c>
    </row>
    <row r="38" spans="1:45" ht="15.75" thickBot="1">
      <c r="A38" s="54" t="s">
        <v>367</v>
      </c>
      <c r="B38" s="55" t="str">
        <f>'Alocação 2q'!B37</f>
        <v>BIK0102-15</v>
      </c>
      <c r="C38" s="55" t="str">
        <f>'Alocação 2q'!A37</f>
        <v>Estrutura da Matéria</v>
      </c>
      <c r="D38" s="55">
        <f>'Alocação 2q'!C37</f>
        <v>3</v>
      </c>
      <c r="E38" s="55">
        <f>'Alocação 2q'!D37</f>
        <v>0</v>
      </c>
      <c r="F38" s="55">
        <f>'Alocação 2q'!E37</f>
        <v>4</v>
      </c>
      <c r="G38" s="55">
        <f t="shared" si="1"/>
        <v>3</v>
      </c>
      <c r="H38" s="55" t="str">
        <f>'Alocação 2q'!H37</f>
        <v>SBC</v>
      </c>
      <c r="I38" s="55">
        <f>'Alocação 2q'!J37</f>
        <v>0</v>
      </c>
      <c r="J38" s="55" t="str">
        <f>'Alocação 2q'!I37</f>
        <v>Noturno</v>
      </c>
      <c r="K38" s="55">
        <f>'Alocação 2q'!K37</f>
        <v>60</v>
      </c>
      <c r="L38" s="55" t="str">
        <f>'Alocação 2q'!L37</f>
        <v>Segundas</v>
      </c>
      <c r="M38" s="56">
        <f>'Alocação 2q'!M37</f>
        <v>0.79166666666666696</v>
      </c>
      <c r="N38" s="56">
        <f>'Alocação 2q'!N37</f>
        <v>0.875000000000001</v>
      </c>
      <c r="O38" s="55" t="str">
        <f>'Alocação 2q'!O37</f>
        <v>Quinzenal II</v>
      </c>
      <c r="P38" s="55"/>
      <c r="Q38" s="55" t="str">
        <f>'Alocação 2q'!P37</f>
        <v>Quintas</v>
      </c>
      <c r="R38" s="56">
        <f>'Alocação 2q'!Q37</f>
        <v>0.79166666666666696</v>
      </c>
      <c r="S38" s="56">
        <f>'Alocação 2q'!R37</f>
        <v>0.875000000000001</v>
      </c>
      <c r="T38" s="55" t="str">
        <f>'Alocação 2q'!S37</f>
        <v>Semanal</v>
      </c>
      <c r="U38" s="55"/>
      <c r="V38" s="55">
        <f>'Alocação 2q'!T37</f>
        <v>0</v>
      </c>
      <c r="W38" s="56">
        <f>'Alocação 2q'!U37</f>
        <v>0</v>
      </c>
      <c r="X38" s="56">
        <f>'Alocação 2q'!V37</f>
        <v>0</v>
      </c>
      <c r="Y38" s="55">
        <f>'Alocação 2q'!W37</f>
        <v>0</v>
      </c>
      <c r="Z38" s="55"/>
      <c r="AA38" s="57" t="str">
        <f>'Alocação 2q'!Y37</f>
        <v>Gustavo Morari do Nascimento</v>
      </c>
      <c r="AB38" s="55">
        <f>'Alocação 2q'!Z37</f>
        <v>0</v>
      </c>
      <c r="AC38" s="56">
        <f>'Alocação 2q'!AA37</f>
        <v>0</v>
      </c>
      <c r="AD38" s="56">
        <f>'Alocação 2q'!AB37</f>
        <v>0</v>
      </c>
      <c r="AE38" s="55">
        <f>'Alocação 2q'!AC37</f>
        <v>0</v>
      </c>
      <c r="AF38" s="55"/>
      <c r="AG38" s="55"/>
      <c r="AH38" s="55">
        <f>'Alocação 2q'!Z37</f>
        <v>0</v>
      </c>
      <c r="AI38" s="56">
        <f>'Alocação 2q'!AA37</f>
        <v>0</v>
      </c>
      <c r="AJ38" s="56">
        <f>'Alocação 2q'!AB37</f>
        <v>0</v>
      </c>
      <c r="AK38" s="55">
        <f>'Alocação 2q'!AC37</f>
        <v>0</v>
      </c>
      <c r="AL38" s="55"/>
      <c r="AM38" s="55"/>
      <c r="AN38" s="55">
        <f>'Alocação 2q'!AJ37</f>
        <v>0</v>
      </c>
      <c r="AO38" s="58" t="str">
        <f t="shared" si="2"/>
        <v>HORAS A MAIS ALOCADAS</v>
      </c>
      <c r="AP38" s="58">
        <f t="shared" si="3"/>
        <v>0.125</v>
      </c>
      <c r="AQ38" s="58">
        <f t="shared" si="4"/>
        <v>0.12500000000000105</v>
      </c>
      <c r="AR38" s="58">
        <f t="shared" si="5"/>
        <v>0</v>
      </c>
      <c r="AS38" s="59">
        <f t="shared" si="6"/>
        <v>0.12500000000000105</v>
      </c>
    </row>
    <row r="39" spans="1:45" ht="15.75" thickBot="1">
      <c r="A39" s="54" t="s">
        <v>367</v>
      </c>
      <c r="B39" s="55" t="str">
        <f>'Alocação 2q'!B38</f>
        <v>BIK0102-15</v>
      </c>
      <c r="C39" s="55" t="str">
        <f>'Alocação 2q'!A38</f>
        <v>Estrutura da Matéria</v>
      </c>
      <c r="D39" s="55">
        <f>'Alocação 2q'!C38</f>
        <v>3</v>
      </c>
      <c r="E39" s="55">
        <f>'Alocação 2q'!D38</f>
        <v>0</v>
      </c>
      <c r="F39" s="55">
        <f>'Alocação 2q'!E38</f>
        <v>4</v>
      </c>
      <c r="G39" s="55">
        <f t="shared" si="1"/>
        <v>3</v>
      </c>
      <c r="H39" s="55" t="str">
        <f>'Alocação 2q'!H38</f>
        <v>SA</v>
      </c>
      <c r="I39" s="55">
        <f>'Alocação 2q'!J38</f>
        <v>0</v>
      </c>
      <c r="J39" s="55" t="str">
        <f>'Alocação 2q'!I38</f>
        <v>Noturno</v>
      </c>
      <c r="K39" s="55">
        <f>'Alocação 2q'!K38</f>
        <v>60</v>
      </c>
      <c r="L39" s="55" t="str">
        <f>'Alocação 2q'!L38</f>
        <v>Segundas</v>
      </c>
      <c r="M39" s="56">
        <f>'Alocação 2q'!M38</f>
        <v>0.33333333333333331</v>
      </c>
      <c r="N39" s="56">
        <f>'Alocação 2q'!N38</f>
        <v>0.41666666666666702</v>
      </c>
      <c r="O39" s="55" t="str">
        <f>'Alocação 2q'!O38</f>
        <v>Quinzenal II</v>
      </c>
      <c r="P39" s="55"/>
      <c r="Q39" s="55" t="str">
        <f>'Alocação 2q'!P38</f>
        <v>Quartas</v>
      </c>
      <c r="R39" s="56">
        <f>'Alocação 2q'!Q38</f>
        <v>0.33333333333333331</v>
      </c>
      <c r="S39" s="56">
        <f>'Alocação 2q'!R38</f>
        <v>0.41666666666666702</v>
      </c>
      <c r="T39" s="55" t="str">
        <f>'Alocação 2q'!S38</f>
        <v>Semanal</v>
      </c>
      <c r="U39" s="55"/>
      <c r="V39" s="55">
        <f>'Alocação 2q'!T38</f>
        <v>0</v>
      </c>
      <c r="W39" s="56">
        <f>'Alocação 2q'!U38</f>
        <v>0</v>
      </c>
      <c r="X39" s="56">
        <f>'Alocação 2q'!V38</f>
        <v>0</v>
      </c>
      <c r="Y39" s="55">
        <f>'Alocação 2q'!W38</f>
        <v>0</v>
      </c>
      <c r="Z39" s="55"/>
      <c r="AA39" s="57" t="str">
        <f>'Alocação 2q'!Y38</f>
        <v>Hueder Paulo Moisés de Oliveira</v>
      </c>
      <c r="AB39" s="55">
        <f>'Alocação 2q'!Z38</f>
        <v>0</v>
      </c>
      <c r="AC39" s="56">
        <f>'Alocação 2q'!AA38</f>
        <v>0</v>
      </c>
      <c r="AD39" s="56">
        <f>'Alocação 2q'!AB38</f>
        <v>0</v>
      </c>
      <c r="AE39" s="55">
        <f>'Alocação 2q'!AC38</f>
        <v>0</v>
      </c>
      <c r="AF39" s="55"/>
      <c r="AG39" s="55"/>
      <c r="AH39" s="55">
        <f>'Alocação 2q'!Z38</f>
        <v>0</v>
      </c>
      <c r="AI39" s="56">
        <f>'Alocação 2q'!AA38</f>
        <v>0</v>
      </c>
      <c r="AJ39" s="56">
        <f>'Alocação 2q'!AB38</f>
        <v>0</v>
      </c>
      <c r="AK39" s="55">
        <f>'Alocação 2q'!AC38</f>
        <v>0</v>
      </c>
      <c r="AL39" s="55"/>
      <c r="AM39" s="55"/>
      <c r="AN39" s="55">
        <f>'Alocação 2q'!AJ38</f>
        <v>0</v>
      </c>
      <c r="AO39" s="58" t="str">
        <f t="shared" si="2"/>
        <v>HORAS A MAIS ALOCADAS</v>
      </c>
      <c r="AP39" s="58">
        <f t="shared" si="3"/>
        <v>0.125</v>
      </c>
      <c r="AQ39" s="58">
        <f t="shared" si="4"/>
        <v>0.12500000000000056</v>
      </c>
      <c r="AR39" s="58">
        <f t="shared" si="5"/>
        <v>0</v>
      </c>
      <c r="AS39" s="59">
        <f t="shared" si="6"/>
        <v>0.12500000000000056</v>
      </c>
    </row>
    <row r="40" spans="1:45" ht="15.75" thickBot="1">
      <c r="A40" s="54" t="s">
        <v>367</v>
      </c>
      <c r="B40" s="55" t="str">
        <f>'Alocação 2q'!B39</f>
        <v>BIK0102-15</v>
      </c>
      <c r="C40" s="55" t="str">
        <f>'Alocação 2q'!A39</f>
        <v>Estrutura da Matéria</v>
      </c>
      <c r="D40" s="55">
        <f>'Alocação 2q'!C39</f>
        <v>3</v>
      </c>
      <c r="E40" s="55">
        <f>'Alocação 2q'!D39</f>
        <v>0</v>
      </c>
      <c r="F40" s="55">
        <f>'Alocação 2q'!E39</f>
        <v>4</v>
      </c>
      <c r="G40" s="55">
        <f t="shared" si="1"/>
        <v>3</v>
      </c>
      <c r="H40" s="55" t="str">
        <f>'Alocação 2q'!H39</f>
        <v>SA</v>
      </c>
      <c r="I40" s="55">
        <f>'Alocação 2q'!J39</f>
        <v>0</v>
      </c>
      <c r="J40" s="55" t="str">
        <f>'Alocação 2q'!I39</f>
        <v>Noturno</v>
      </c>
      <c r="K40" s="55">
        <f>'Alocação 2q'!K39</f>
        <v>60</v>
      </c>
      <c r="L40" s="55" t="str">
        <f>'Alocação 2q'!L39</f>
        <v>Segundas</v>
      </c>
      <c r="M40" s="56">
        <f>'Alocação 2q'!M39</f>
        <v>0.875000000000001</v>
      </c>
      <c r="N40" s="56">
        <f>'Alocação 2q'!N39</f>
        <v>0.95833333333333404</v>
      </c>
      <c r="O40" s="55" t="str">
        <f>'Alocação 2q'!O39</f>
        <v>Quinzenal II</v>
      </c>
      <c r="P40" s="55"/>
      <c r="Q40" s="55" t="str">
        <f>'Alocação 2q'!P39</f>
        <v>Quartas</v>
      </c>
      <c r="R40" s="56">
        <f>'Alocação 2q'!Q39</f>
        <v>0.79166666666666696</v>
      </c>
      <c r="S40" s="56">
        <f>'Alocação 2q'!R39</f>
        <v>0.875000000000001</v>
      </c>
      <c r="T40" s="55" t="str">
        <f>'Alocação 2q'!S39</f>
        <v>Semanal</v>
      </c>
      <c r="U40" s="55"/>
      <c r="V40" s="55">
        <f>'Alocação 2q'!T39</f>
        <v>0</v>
      </c>
      <c r="W40" s="56">
        <f>'Alocação 2q'!U39</f>
        <v>0</v>
      </c>
      <c r="X40" s="56">
        <f>'Alocação 2q'!V39</f>
        <v>0</v>
      </c>
      <c r="Y40" s="55">
        <f>'Alocação 2q'!W39</f>
        <v>0</v>
      </c>
      <c r="Z40" s="55"/>
      <c r="AA40" s="57" t="str">
        <f>'Alocação 2q'!Y39</f>
        <v>Débora Alvim</v>
      </c>
      <c r="AB40" s="55">
        <f>'Alocação 2q'!Z39</f>
        <v>0</v>
      </c>
      <c r="AC40" s="56">
        <f>'Alocação 2q'!AA39</f>
        <v>0</v>
      </c>
      <c r="AD40" s="56">
        <f>'Alocação 2q'!AB39</f>
        <v>0</v>
      </c>
      <c r="AE40" s="55">
        <f>'Alocação 2q'!AC39</f>
        <v>0</v>
      </c>
      <c r="AF40" s="55"/>
      <c r="AG40" s="55"/>
      <c r="AH40" s="55">
        <f>'Alocação 2q'!Z39</f>
        <v>0</v>
      </c>
      <c r="AI40" s="56">
        <f>'Alocação 2q'!AA39</f>
        <v>0</v>
      </c>
      <c r="AJ40" s="56">
        <f>'Alocação 2q'!AB39</f>
        <v>0</v>
      </c>
      <c r="AK40" s="55">
        <f>'Alocação 2q'!AC39</f>
        <v>0</v>
      </c>
      <c r="AL40" s="55"/>
      <c r="AM40" s="55"/>
      <c r="AN40" s="55">
        <f>'Alocação 2q'!AJ39</f>
        <v>0</v>
      </c>
      <c r="AO40" s="58" t="str">
        <f t="shared" si="2"/>
        <v>HORAS A MAIS ALOCADAS</v>
      </c>
      <c r="AP40" s="58">
        <f t="shared" si="3"/>
        <v>0.125</v>
      </c>
      <c r="AQ40" s="58">
        <f t="shared" si="4"/>
        <v>0.12500000000000056</v>
      </c>
      <c r="AR40" s="58">
        <f t="shared" si="5"/>
        <v>0</v>
      </c>
      <c r="AS40" s="59">
        <f t="shared" si="6"/>
        <v>0.12500000000000056</v>
      </c>
    </row>
    <row r="41" spans="1:45" ht="15.75" thickBot="1">
      <c r="A41" s="54" t="s">
        <v>367</v>
      </c>
      <c r="B41" s="55" t="str">
        <f>'Alocação 2q'!B40</f>
        <v>-</v>
      </c>
      <c r="C41" s="55">
        <f>'Alocação 2q'!A40</f>
        <v>0</v>
      </c>
      <c r="D41" s="55" t="str">
        <f>'Alocação 2q'!C40</f>
        <v>-</v>
      </c>
      <c r="E41" s="55" t="str">
        <f>'Alocação 2q'!D40</f>
        <v>-</v>
      </c>
      <c r="F41" s="55" t="str">
        <f>'Alocação 2q'!E40</f>
        <v>-</v>
      </c>
      <c r="G41" s="55" t="e">
        <f t="shared" si="1"/>
        <v>#VALUE!</v>
      </c>
      <c r="H41" s="55">
        <f>'Alocação 2q'!H40</f>
        <v>0</v>
      </c>
      <c r="I41" s="55">
        <f>'Alocação 2q'!J40</f>
        <v>0</v>
      </c>
      <c r="J41" s="55">
        <f>'Alocação 2q'!I40</f>
        <v>0</v>
      </c>
      <c r="K41" s="55">
        <f>'Alocação 2q'!K40</f>
        <v>0</v>
      </c>
      <c r="L41" s="55">
        <f>'Alocação 2q'!L40</f>
        <v>0</v>
      </c>
      <c r="M41" s="56">
        <f>'Alocação 2q'!M40</f>
        <v>0</v>
      </c>
      <c r="N41" s="56">
        <f>'Alocação 2q'!N40</f>
        <v>0</v>
      </c>
      <c r="O41" s="55">
        <f>'Alocação 2q'!O40</f>
        <v>0</v>
      </c>
      <c r="P41" s="55"/>
      <c r="Q41" s="55">
        <f>'Alocação 2q'!P40</f>
        <v>0</v>
      </c>
      <c r="R41" s="56">
        <f>'Alocação 2q'!Q40</f>
        <v>0</v>
      </c>
      <c r="S41" s="56">
        <f>'Alocação 2q'!R40</f>
        <v>0</v>
      </c>
      <c r="T41" s="55">
        <f>'Alocação 2q'!S40</f>
        <v>0</v>
      </c>
      <c r="U41" s="55"/>
      <c r="V41" s="55">
        <f>'Alocação 2q'!T40</f>
        <v>0</v>
      </c>
      <c r="W41" s="56">
        <f>'Alocação 2q'!U40</f>
        <v>0</v>
      </c>
      <c r="X41" s="56">
        <f>'Alocação 2q'!V40</f>
        <v>0</v>
      </c>
      <c r="Y41" s="55">
        <f>'Alocação 2q'!W40</f>
        <v>0</v>
      </c>
      <c r="Z41" s="55"/>
      <c r="AA41" s="57">
        <f>'Alocação 2q'!Y40</f>
        <v>0</v>
      </c>
      <c r="AB41" s="55">
        <f>'Alocação 2q'!Z40</f>
        <v>0</v>
      </c>
      <c r="AC41" s="56">
        <f>'Alocação 2q'!AA40</f>
        <v>0</v>
      </c>
      <c r="AD41" s="56">
        <f>'Alocação 2q'!AB40</f>
        <v>0</v>
      </c>
      <c r="AE41" s="55">
        <f>'Alocação 2q'!AC40</f>
        <v>0</v>
      </c>
      <c r="AF41" s="55"/>
      <c r="AG41" s="55"/>
      <c r="AH41" s="55">
        <f>'Alocação 2q'!Z40</f>
        <v>0</v>
      </c>
      <c r="AI41" s="56">
        <f>'Alocação 2q'!AA40</f>
        <v>0</v>
      </c>
      <c r="AJ41" s="56">
        <f>'Alocação 2q'!AB40</f>
        <v>0</v>
      </c>
      <c r="AK41" s="55">
        <f>'Alocação 2q'!AC40</f>
        <v>0</v>
      </c>
      <c r="AL41" s="55"/>
      <c r="AM41" s="55"/>
      <c r="AN41" s="55">
        <f>'Alocação 2q'!AJ40</f>
        <v>0</v>
      </c>
      <c r="AO41" s="58" t="e">
        <f t="shared" si="2"/>
        <v>#VALUE!</v>
      </c>
      <c r="AP41" s="58" t="e">
        <f t="shared" si="3"/>
        <v>#VALUE!</v>
      </c>
      <c r="AQ41" s="58">
        <f t="shared" si="4"/>
        <v>0</v>
      </c>
      <c r="AR41" s="58">
        <f t="shared" si="5"/>
        <v>0</v>
      </c>
      <c r="AS41" s="59">
        <f t="shared" si="6"/>
        <v>0</v>
      </c>
    </row>
    <row r="42" spans="1:45" ht="15.75" thickBot="1">
      <c r="A42" s="54" t="s">
        <v>367</v>
      </c>
      <c r="B42" s="55" t="str">
        <f>'Alocação 2q'!B41</f>
        <v>BIK0102-15</v>
      </c>
      <c r="C42" s="55" t="str">
        <f>'Alocação 2q'!A41</f>
        <v>Estrutura da Matéria</v>
      </c>
      <c r="D42" s="55">
        <f>'Alocação 2q'!C41</f>
        <v>3</v>
      </c>
      <c r="E42" s="55">
        <f>'Alocação 2q'!D41</f>
        <v>0</v>
      </c>
      <c r="F42" s="55">
        <f>'Alocação 2q'!E41</f>
        <v>4</v>
      </c>
      <c r="G42" s="55">
        <f t="shared" si="1"/>
        <v>3</v>
      </c>
      <c r="H42" s="55" t="str">
        <f>'Alocação 2q'!H41</f>
        <v>SA</v>
      </c>
      <c r="I42" s="55">
        <f>'Alocação 2q'!J41</f>
        <v>0</v>
      </c>
      <c r="J42" s="55" t="str">
        <f>'Alocação 2q'!I41</f>
        <v>Noturno</v>
      </c>
      <c r="K42" s="55">
        <f>'Alocação 2q'!K41</f>
        <v>60</v>
      </c>
      <c r="L42" s="55" t="str">
        <f>'Alocação 2q'!L41</f>
        <v>Segundas</v>
      </c>
      <c r="M42" s="56">
        <f>'Alocação 2q'!M41</f>
        <v>0.875000000000001</v>
      </c>
      <c r="N42" s="56">
        <f>'Alocação 2q'!N41</f>
        <v>0.95833333333333404</v>
      </c>
      <c r="O42" s="55" t="str">
        <f>'Alocação 2q'!O41</f>
        <v>Quinzenal II</v>
      </c>
      <c r="P42" s="55"/>
      <c r="Q42" s="55" t="str">
        <f>'Alocação 2q'!P41</f>
        <v>Quartas</v>
      </c>
      <c r="R42" s="56">
        <f>'Alocação 2q'!Q41</f>
        <v>0.79166666666666696</v>
      </c>
      <c r="S42" s="56">
        <f>'Alocação 2q'!R41</f>
        <v>0.875000000000001</v>
      </c>
      <c r="T42" s="55" t="str">
        <f>'Alocação 2q'!S41</f>
        <v>Semanal</v>
      </c>
      <c r="U42" s="55"/>
      <c r="V42" s="55">
        <f>'Alocação 2q'!T41</f>
        <v>0</v>
      </c>
      <c r="W42" s="56">
        <f>'Alocação 2q'!U41</f>
        <v>0</v>
      </c>
      <c r="X42" s="56">
        <f>'Alocação 2q'!V41</f>
        <v>0</v>
      </c>
      <c r="Y42" s="55">
        <f>'Alocação 2q'!W41</f>
        <v>0</v>
      </c>
      <c r="Z42" s="55"/>
      <c r="AA42" s="57" t="str">
        <f>'Alocação 2q'!Y41</f>
        <v>José Carlos Rodrigues Silva</v>
      </c>
      <c r="AB42" s="55">
        <f>'Alocação 2q'!Z41</f>
        <v>0</v>
      </c>
      <c r="AC42" s="56">
        <f>'Alocação 2q'!AA41</f>
        <v>0</v>
      </c>
      <c r="AD42" s="56">
        <f>'Alocação 2q'!AB41</f>
        <v>0</v>
      </c>
      <c r="AE42" s="55">
        <f>'Alocação 2q'!AC41</f>
        <v>0</v>
      </c>
      <c r="AF42" s="55"/>
      <c r="AG42" s="55"/>
      <c r="AH42" s="55">
        <f>'Alocação 2q'!Z41</f>
        <v>0</v>
      </c>
      <c r="AI42" s="56">
        <f>'Alocação 2q'!AA41</f>
        <v>0</v>
      </c>
      <c r="AJ42" s="56">
        <f>'Alocação 2q'!AB41</f>
        <v>0</v>
      </c>
      <c r="AK42" s="55">
        <f>'Alocação 2q'!AC41</f>
        <v>0</v>
      </c>
      <c r="AL42" s="55"/>
      <c r="AM42" s="55"/>
      <c r="AN42" s="55">
        <f>'Alocação 2q'!AJ41</f>
        <v>0</v>
      </c>
      <c r="AO42" s="58" t="str">
        <f t="shared" si="2"/>
        <v>HORAS A MAIS ALOCADAS</v>
      </c>
      <c r="AP42" s="58">
        <f t="shared" si="3"/>
        <v>0.125</v>
      </c>
      <c r="AQ42" s="58">
        <f t="shared" si="4"/>
        <v>0.12500000000000056</v>
      </c>
      <c r="AR42" s="58">
        <f t="shared" si="5"/>
        <v>0</v>
      </c>
      <c r="AS42" s="59">
        <f t="shared" si="6"/>
        <v>0.12500000000000056</v>
      </c>
    </row>
    <row r="43" spans="1:45" ht="15.75" thickBot="1">
      <c r="A43" s="54" t="s">
        <v>367</v>
      </c>
      <c r="B43" s="55" t="str">
        <f>'Alocação 2q'!B42</f>
        <v>BIK0102-15</v>
      </c>
      <c r="C43" s="55" t="str">
        <f>'Alocação 2q'!A42</f>
        <v>Estrutura da Matéria</v>
      </c>
      <c r="D43" s="55">
        <f>'Alocação 2q'!C42</f>
        <v>3</v>
      </c>
      <c r="E43" s="55">
        <f>'Alocação 2q'!D42</f>
        <v>0</v>
      </c>
      <c r="F43" s="55">
        <f>'Alocação 2q'!E42</f>
        <v>4</v>
      </c>
      <c r="G43" s="55">
        <f t="shared" si="1"/>
        <v>3</v>
      </c>
      <c r="H43" s="55" t="str">
        <f>'Alocação 2q'!H42</f>
        <v>SA</v>
      </c>
      <c r="I43" s="55">
        <f>'Alocação 2q'!J42</f>
        <v>0</v>
      </c>
      <c r="J43" s="55" t="str">
        <f>'Alocação 2q'!I42</f>
        <v>Noturno</v>
      </c>
      <c r="K43" s="55">
        <f>'Alocação 2q'!K42</f>
        <v>60</v>
      </c>
      <c r="L43" s="55" t="str">
        <f>'Alocação 2q'!L42</f>
        <v>Segundas</v>
      </c>
      <c r="M43" s="56">
        <f>'Alocação 2q'!M42</f>
        <v>0.79166666666666696</v>
      </c>
      <c r="N43" s="56">
        <f>'Alocação 2q'!N42</f>
        <v>0.875000000000001</v>
      </c>
      <c r="O43" s="55" t="str">
        <f>'Alocação 2q'!O42</f>
        <v>Quinzenal II</v>
      </c>
      <c r="P43" s="55"/>
      <c r="Q43" s="55" t="str">
        <f>'Alocação 2q'!P42</f>
        <v>Quintas</v>
      </c>
      <c r="R43" s="56">
        <f>'Alocação 2q'!Q42</f>
        <v>0.79166666666666696</v>
      </c>
      <c r="S43" s="56">
        <f>'Alocação 2q'!R42</f>
        <v>0.875000000000001</v>
      </c>
      <c r="T43" s="55" t="str">
        <f>'Alocação 2q'!S42</f>
        <v>Semanal</v>
      </c>
      <c r="U43" s="55"/>
      <c r="V43" s="55">
        <f>'Alocação 2q'!T42</f>
        <v>0</v>
      </c>
      <c r="W43" s="56">
        <f>'Alocação 2q'!U42</f>
        <v>0</v>
      </c>
      <c r="X43" s="56">
        <f>'Alocação 2q'!V42</f>
        <v>0</v>
      </c>
      <c r="Y43" s="55">
        <f>'Alocação 2q'!W42</f>
        <v>0</v>
      </c>
      <c r="Z43" s="55"/>
      <c r="AA43" s="57" t="str">
        <f>'Alocação 2q'!Y42</f>
        <v>José Carlos Rodrigues Silva</v>
      </c>
      <c r="AB43" s="55">
        <f>'Alocação 2q'!Z42</f>
        <v>0</v>
      </c>
      <c r="AC43" s="56">
        <f>'Alocação 2q'!AA42</f>
        <v>0</v>
      </c>
      <c r="AD43" s="56">
        <f>'Alocação 2q'!AB42</f>
        <v>0</v>
      </c>
      <c r="AE43" s="55">
        <f>'Alocação 2q'!AC42</f>
        <v>0</v>
      </c>
      <c r="AF43" s="55"/>
      <c r="AG43" s="55"/>
      <c r="AH43" s="55">
        <f>'Alocação 2q'!Z42</f>
        <v>0</v>
      </c>
      <c r="AI43" s="56">
        <f>'Alocação 2q'!AA42</f>
        <v>0</v>
      </c>
      <c r="AJ43" s="56">
        <f>'Alocação 2q'!AB42</f>
        <v>0</v>
      </c>
      <c r="AK43" s="55">
        <f>'Alocação 2q'!AC42</f>
        <v>0</v>
      </c>
      <c r="AL43" s="55"/>
      <c r="AM43" s="55"/>
      <c r="AN43" s="55">
        <f>'Alocação 2q'!AJ42</f>
        <v>0</v>
      </c>
      <c r="AO43" s="58" t="str">
        <f t="shared" si="2"/>
        <v>HORAS A MAIS ALOCADAS</v>
      </c>
      <c r="AP43" s="58">
        <f t="shared" si="3"/>
        <v>0.125</v>
      </c>
      <c r="AQ43" s="58">
        <f t="shared" si="4"/>
        <v>0.12500000000000105</v>
      </c>
      <c r="AR43" s="58">
        <f t="shared" si="5"/>
        <v>0</v>
      </c>
      <c r="AS43" s="59">
        <f t="shared" si="6"/>
        <v>0.12500000000000105</v>
      </c>
    </row>
    <row r="44" spans="1:45" ht="15.75" thickBot="1">
      <c r="A44" s="54" t="s">
        <v>367</v>
      </c>
      <c r="B44" s="55" t="str">
        <f>'Alocação 2q'!B43</f>
        <v>-</v>
      </c>
      <c r="C44" s="55">
        <f>'Alocação 2q'!A43</f>
        <v>0</v>
      </c>
      <c r="D44" s="55" t="str">
        <f>'Alocação 2q'!C43</f>
        <v>-</v>
      </c>
      <c r="E44" s="55" t="str">
        <f>'Alocação 2q'!D43</f>
        <v>-</v>
      </c>
      <c r="F44" s="55" t="str">
        <f>'Alocação 2q'!E43</f>
        <v>-</v>
      </c>
      <c r="G44" s="55" t="e">
        <f t="shared" si="1"/>
        <v>#VALUE!</v>
      </c>
      <c r="H44" s="55">
        <f>'Alocação 2q'!H43</f>
        <v>0</v>
      </c>
      <c r="I44" s="55">
        <f>'Alocação 2q'!J43</f>
        <v>0</v>
      </c>
      <c r="J44" s="55">
        <f>'Alocação 2q'!I43</f>
        <v>0</v>
      </c>
      <c r="K44" s="55">
        <f>'Alocação 2q'!K43</f>
        <v>0</v>
      </c>
      <c r="L44" s="55">
        <f>'Alocação 2q'!L43</f>
        <v>0</v>
      </c>
      <c r="M44" s="56">
        <f>'Alocação 2q'!M43</f>
        <v>0</v>
      </c>
      <c r="N44" s="56">
        <f>'Alocação 2q'!N43</f>
        <v>0</v>
      </c>
      <c r="O44" s="55">
        <f>'Alocação 2q'!O43</f>
        <v>0</v>
      </c>
      <c r="P44" s="55"/>
      <c r="Q44" s="55">
        <f>'Alocação 2q'!P43</f>
        <v>0</v>
      </c>
      <c r="R44" s="56">
        <f>'Alocação 2q'!Q43</f>
        <v>0</v>
      </c>
      <c r="S44" s="56">
        <f>'Alocação 2q'!R43</f>
        <v>0</v>
      </c>
      <c r="T44" s="55">
        <f>'Alocação 2q'!S43</f>
        <v>0</v>
      </c>
      <c r="U44" s="55"/>
      <c r="V44" s="55">
        <f>'Alocação 2q'!T43</f>
        <v>0</v>
      </c>
      <c r="W44" s="56">
        <f>'Alocação 2q'!U43</f>
        <v>0</v>
      </c>
      <c r="X44" s="56">
        <f>'Alocação 2q'!V43</f>
        <v>0</v>
      </c>
      <c r="Y44" s="55">
        <f>'Alocação 2q'!W43</f>
        <v>0</v>
      </c>
      <c r="Z44" s="55"/>
      <c r="AA44" s="57">
        <f>'Alocação 2q'!Y43</f>
        <v>0</v>
      </c>
      <c r="AB44" s="55">
        <f>'Alocação 2q'!Z43</f>
        <v>0</v>
      </c>
      <c r="AC44" s="56">
        <f>'Alocação 2q'!AA43</f>
        <v>0</v>
      </c>
      <c r="AD44" s="56">
        <f>'Alocação 2q'!AB43</f>
        <v>0</v>
      </c>
      <c r="AE44" s="55">
        <f>'Alocação 2q'!AC43</f>
        <v>0</v>
      </c>
      <c r="AF44" s="55"/>
      <c r="AG44" s="55"/>
      <c r="AH44" s="55">
        <f>'Alocação 2q'!Z43</f>
        <v>0</v>
      </c>
      <c r="AI44" s="56">
        <f>'Alocação 2q'!AA43</f>
        <v>0</v>
      </c>
      <c r="AJ44" s="56">
        <f>'Alocação 2q'!AB43</f>
        <v>0</v>
      </c>
      <c r="AK44" s="55">
        <f>'Alocação 2q'!AC43</f>
        <v>0</v>
      </c>
      <c r="AL44" s="55"/>
      <c r="AM44" s="55"/>
      <c r="AN44" s="55">
        <f>'Alocação 2q'!AJ43</f>
        <v>0</v>
      </c>
      <c r="AO44" s="58" t="e">
        <f t="shared" si="2"/>
        <v>#VALUE!</v>
      </c>
      <c r="AP44" s="58" t="e">
        <f t="shared" si="3"/>
        <v>#VALUE!</v>
      </c>
      <c r="AQ44" s="58">
        <f t="shared" si="4"/>
        <v>0</v>
      </c>
      <c r="AR44" s="58">
        <f t="shared" si="5"/>
        <v>0</v>
      </c>
      <c r="AS44" s="59">
        <f t="shared" si="6"/>
        <v>0</v>
      </c>
    </row>
    <row r="45" spans="1:45" ht="15.75" thickBot="1">
      <c r="A45" s="54" t="s">
        <v>367</v>
      </c>
      <c r="B45" s="55" t="str">
        <f>'Alocação 2q'!B44</f>
        <v>-</v>
      </c>
      <c r="C45" s="55">
        <f>'Alocação 2q'!A44</f>
        <v>0</v>
      </c>
      <c r="D45" s="55" t="str">
        <f>'Alocação 2q'!C44</f>
        <v>-</v>
      </c>
      <c r="E45" s="55" t="str">
        <f>'Alocação 2q'!D44</f>
        <v>-</v>
      </c>
      <c r="F45" s="55" t="str">
        <f>'Alocação 2q'!E44</f>
        <v>-</v>
      </c>
      <c r="G45" s="55" t="e">
        <f t="shared" si="1"/>
        <v>#VALUE!</v>
      </c>
      <c r="H45" s="55">
        <f>'Alocação 2q'!H44</f>
        <v>0</v>
      </c>
      <c r="I45" s="55">
        <f>'Alocação 2q'!J44</f>
        <v>0</v>
      </c>
      <c r="J45" s="55">
        <f>'Alocação 2q'!I44</f>
        <v>0</v>
      </c>
      <c r="K45" s="55">
        <f>'Alocação 2q'!K44</f>
        <v>0</v>
      </c>
      <c r="L45" s="55">
        <f>'Alocação 2q'!L44</f>
        <v>0</v>
      </c>
      <c r="M45" s="56">
        <f>'Alocação 2q'!M44</f>
        <v>0</v>
      </c>
      <c r="N45" s="56">
        <f>'Alocação 2q'!N44</f>
        <v>0</v>
      </c>
      <c r="O45" s="55">
        <f>'Alocação 2q'!O44</f>
        <v>0</v>
      </c>
      <c r="P45" s="55"/>
      <c r="Q45" s="55">
        <f>'Alocação 2q'!P44</f>
        <v>0</v>
      </c>
      <c r="R45" s="56">
        <f>'Alocação 2q'!Q44</f>
        <v>0</v>
      </c>
      <c r="S45" s="56">
        <f>'Alocação 2q'!R44</f>
        <v>0</v>
      </c>
      <c r="T45" s="55">
        <f>'Alocação 2q'!S44</f>
        <v>0</v>
      </c>
      <c r="U45" s="55"/>
      <c r="V45" s="55">
        <f>'Alocação 2q'!T44</f>
        <v>0</v>
      </c>
      <c r="W45" s="56">
        <f>'Alocação 2q'!U44</f>
        <v>0</v>
      </c>
      <c r="X45" s="56">
        <f>'Alocação 2q'!V44</f>
        <v>0</v>
      </c>
      <c r="Y45" s="55">
        <f>'Alocação 2q'!W44</f>
        <v>0</v>
      </c>
      <c r="Z45" s="55"/>
      <c r="AA45" s="57">
        <f>'Alocação 2q'!Y44</f>
        <v>0</v>
      </c>
      <c r="AB45" s="55">
        <f>'Alocação 2q'!Z44</f>
        <v>0</v>
      </c>
      <c r="AC45" s="56">
        <f>'Alocação 2q'!AA44</f>
        <v>0</v>
      </c>
      <c r="AD45" s="56">
        <f>'Alocação 2q'!AB44</f>
        <v>0</v>
      </c>
      <c r="AE45" s="55">
        <f>'Alocação 2q'!AC44</f>
        <v>0</v>
      </c>
      <c r="AF45" s="55"/>
      <c r="AG45" s="55"/>
      <c r="AH45" s="55">
        <f>'Alocação 2q'!Z44</f>
        <v>0</v>
      </c>
      <c r="AI45" s="56">
        <f>'Alocação 2q'!AA44</f>
        <v>0</v>
      </c>
      <c r="AJ45" s="56">
        <f>'Alocação 2q'!AB44</f>
        <v>0</v>
      </c>
      <c r="AK45" s="55">
        <f>'Alocação 2q'!AC44</f>
        <v>0</v>
      </c>
      <c r="AL45" s="55"/>
      <c r="AM45" s="55"/>
      <c r="AN45" s="55">
        <f>'Alocação 2q'!AJ44</f>
        <v>0</v>
      </c>
      <c r="AO45" s="58" t="e">
        <f t="shared" si="2"/>
        <v>#VALUE!</v>
      </c>
      <c r="AP45" s="58" t="e">
        <f t="shared" si="3"/>
        <v>#VALUE!</v>
      </c>
      <c r="AQ45" s="58">
        <f t="shared" si="4"/>
        <v>0</v>
      </c>
      <c r="AR45" s="58">
        <f t="shared" si="5"/>
        <v>0</v>
      </c>
      <c r="AS45" s="59">
        <f t="shared" si="6"/>
        <v>0</v>
      </c>
    </row>
    <row r="46" spans="1:45" ht="15.75" thickBot="1">
      <c r="A46" s="54" t="s">
        <v>367</v>
      </c>
      <c r="B46" s="55" t="str">
        <f>'Alocação 2q'!B45</f>
        <v>BIK0102-15</v>
      </c>
      <c r="C46" s="55" t="str">
        <f>'Alocação 2q'!A45</f>
        <v>Estrutura da Matéria</v>
      </c>
      <c r="D46" s="55">
        <f>'Alocação 2q'!C45</f>
        <v>3</v>
      </c>
      <c r="E46" s="55">
        <f>'Alocação 2q'!D45</f>
        <v>0</v>
      </c>
      <c r="F46" s="55">
        <f>'Alocação 2q'!E45</f>
        <v>4</v>
      </c>
      <c r="G46" s="55">
        <f t="shared" si="1"/>
        <v>3</v>
      </c>
      <c r="H46" s="55" t="str">
        <f>'Alocação 2q'!H45</f>
        <v>SA</v>
      </c>
      <c r="I46" s="55">
        <f>'Alocação 2q'!J45</f>
        <v>0</v>
      </c>
      <c r="J46" s="55" t="str">
        <f>'Alocação 2q'!I45</f>
        <v>Matutino</v>
      </c>
      <c r="K46" s="55">
        <f>'Alocação 2q'!K45</f>
        <v>60</v>
      </c>
      <c r="L46" s="55" t="str">
        <f>'Alocação 2q'!L45</f>
        <v>Segundas</v>
      </c>
      <c r="M46" s="56">
        <f>'Alocação 2q'!M45</f>
        <v>0.33333333333333331</v>
      </c>
      <c r="N46" s="56">
        <f>'Alocação 2q'!N45</f>
        <v>0.41666666666666702</v>
      </c>
      <c r="O46" s="55" t="str">
        <f>'Alocação 2q'!O45</f>
        <v>Quinzenal II</v>
      </c>
      <c r="P46" s="55"/>
      <c r="Q46" s="55" t="str">
        <f>'Alocação 2q'!P45</f>
        <v>Quartas</v>
      </c>
      <c r="R46" s="56">
        <f>'Alocação 2q'!Q45</f>
        <v>0.41666666666666702</v>
      </c>
      <c r="S46" s="56">
        <f>'Alocação 2q'!R45</f>
        <v>0.5</v>
      </c>
      <c r="T46" s="55" t="str">
        <f>'Alocação 2q'!S45</f>
        <v>Semanal</v>
      </c>
      <c r="U46" s="55"/>
      <c r="V46" s="55">
        <f>'Alocação 2q'!T45</f>
        <v>0</v>
      </c>
      <c r="W46" s="56">
        <f>'Alocação 2q'!U45</f>
        <v>0</v>
      </c>
      <c r="X46" s="56">
        <f>'Alocação 2q'!V45</f>
        <v>0</v>
      </c>
      <c r="Y46" s="55">
        <f>'Alocação 2q'!W45</f>
        <v>0</v>
      </c>
      <c r="Z46" s="55"/>
      <c r="AA46" s="57" t="str">
        <f>'Alocação 2q'!Y45</f>
        <v>Débora Alvim</v>
      </c>
      <c r="AB46" s="55">
        <f>'Alocação 2q'!Z45</f>
        <v>0</v>
      </c>
      <c r="AC46" s="56">
        <f>'Alocação 2q'!AA45</f>
        <v>0</v>
      </c>
      <c r="AD46" s="56">
        <f>'Alocação 2q'!AB45</f>
        <v>0</v>
      </c>
      <c r="AE46" s="55">
        <f>'Alocação 2q'!AC45</f>
        <v>0</v>
      </c>
      <c r="AF46" s="55"/>
      <c r="AG46" s="55"/>
      <c r="AH46" s="55">
        <f>'Alocação 2q'!Z45</f>
        <v>0</v>
      </c>
      <c r="AI46" s="56">
        <f>'Alocação 2q'!AA45</f>
        <v>0</v>
      </c>
      <c r="AJ46" s="56">
        <f>'Alocação 2q'!AB45</f>
        <v>0</v>
      </c>
      <c r="AK46" s="55">
        <f>'Alocação 2q'!AC45</f>
        <v>0</v>
      </c>
      <c r="AL46" s="55"/>
      <c r="AM46" s="55"/>
      <c r="AN46" s="55">
        <f>'Alocação 2q'!AJ45</f>
        <v>0</v>
      </c>
      <c r="AO46" s="58" t="str">
        <f t="shared" si="2"/>
        <v>CORRETO</v>
      </c>
      <c r="AP46" s="58">
        <f t="shared" si="3"/>
        <v>0.125</v>
      </c>
      <c r="AQ46" s="58">
        <f t="shared" si="4"/>
        <v>0.12499999999999983</v>
      </c>
      <c r="AR46" s="58">
        <f t="shared" si="5"/>
        <v>0</v>
      </c>
      <c r="AS46" s="59">
        <f t="shared" si="6"/>
        <v>0.12499999999999983</v>
      </c>
    </row>
    <row r="47" spans="1:45" ht="15.75" thickBot="1">
      <c r="A47" s="54" t="s">
        <v>367</v>
      </c>
      <c r="B47" s="55" t="str">
        <f>'Alocação 2q'!B46</f>
        <v>BIK0102-15</v>
      </c>
      <c r="C47" s="55" t="str">
        <f>'Alocação 2q'!A46</f>
        <v>Estrutura da Matéria</v>
      </c>
      <c r="D47" s="55">
        <f>'Alocação 2q'!C46</f>
        <v>3</v>
      </c>
      <c r="E47" s="55">
        <f>'Alocação 2q'!D46</f>
        <v>0</v>
      </c>
      <c r="F47" s="55">
        <f>'Alocação 2q'!E46</f>
        <v>4</v>
      </c>
      <c r="G47" s="55">
        <f t="shared" si="1"/>
        <v>3</v>
      </c>
      <c r="H47" s="55" t="str">
        <f>'Alocação 2q'!H46</f>
        <v>SA</v>
      </c>
      <c r="I47" s="55">
        <f>'Alocação 2q'!J46</f>
        <v>0</v>
      </c>
      <c r="J47" s="55" t="str">
        <f>'Alocação 2q'!I46</f>
        <v>Noturno</v>
      </c>
      <c r="K47" s="55">
        <f>'Alocação 2q'!K46</f>
        <v>60</v>
      </c>
      <c r="L47" s="55" t="str">
        <f>'Alocação 2q'!L46</f>
        <v>Segundas</v>
      </c>
      <c r="M47" s="56">
        <f>'Alocação 2q'!M46</f>
        <v>0.79166666666666696</v>
      </c>
      <c r="N47" s="56">
        <f>'Alocação 2q'!N46</f>
        <v>0.875000000000001</v>
      </c>
      <c r="O47" s="55" t="str">
        <f>'Alocação 2q'!O46</f>
        <v>Quinzenal II</v>
      </c>
      <c r="P47" s="55"/>
      <c r="Q47" s="55" t="str">
        <f>'Alocação 2q'!P46</f>
        <v>Quartas</v>
      </c>
      <c r="R47" s="56">
        <f>'Alocação 2q'!Q46</f>
        <v>0.875000000000001</v>
      </c>
      <c r="S47" s="56">
        <f>'Alocação 2q'!R46</f>
        <v>0.95833333333333404</v>
      </c>
      <c r="T47" s="55" t="str">
        <f>'Alocação 2q'!S46</f>
        <v>Semanal</v>
      </c>
      <c r="U47" s="55"/>
      <c r="V47" s="55">
        <f>'Alocação 2q'!T46</f>
        <v>0</v>
      </c>
      <c r="W47" s="56">
        <f>'Alocação 2q'!U46</f>
        <v>0</v>
      </c>
      <c r="X47" s="56">
        <f>'Alocação 2q'!V46</f>
        <v>0</v>
      </c>
      <c r="Y47" s="55">
        <f>'Alocação 2q'!W46</f>
        <v>0</v>
      </c>
      <c r="Z47" s="55"/>
      <c r="AA47" s="57" t="str">
        <f>'Alocação 2q'!Y46</f>
        <v>Débora Alvim</v>
      </c>
      <c r="AB47" s="55">
        <f>'Alocação 2q'!Z46</f>
        <v>0</v>
      </c>
      <c r="AC47" s="56">
        <f>'Alocação 2q'!AA46</f>
        <v>0</v>
      </c>
      <c r="AD47" s="56">
        <f>'Alocação 2q'!AB46</f>
        <v>0</v>
      </c>
      <c r="AE47" s="55">
        <f>'Alocação 2q'!AC46</f>
        <v>0</v>
      </c>
      <c r="AF47" s="55"/>
      <c r="AG47" s="55"/>
      <c r="AH47" s="55">
        <f>'Alocação 2q'!Z46</f>
        <v>0</v>
      </c>
      <c r="AI47" s="56">
        <f>'Alocação 2q'!AA46</f>
        <v>0</v>
      </c>
      <c r="AJ47" s="56">
        <f>'Alocação 2q'!AB46</f>
        <v>0</v>
      </c>
      <c r="AK47" s="55">
        <f>'Alocação 2q'!AC46</f>
        <v>0</v>
      </c>
      <c r="AL47" s="55"/>
      <c r="AM47" s="55"/>
      <c r="AN47" s="55">
        <f>'Alocação 2q'!AJ46</f>
        <v>0</v>
      </c>
      <c r="AO47" s="58" t="str">
        <f t="shared" si="2"/>
        <v>CORRETO</v>
      </c>
      <c r="AP47" s="58">
        <f t="shared" si="3"/>
        <v>0.125</v>
      </c>
      <c r="AQ47" s="58">
        <f t="shared" si="4"/>
        <v>0.12500000000000006</v>
      </c>
      <c r="AR47" s="58">
        <f t="shared" si="5"/>
        <v>0</v>
      </c>
      <c r="AS47" s="59">
        <f t="shared" si="6"/>
        <v>0.12500000000000006</v>
      </c>
    </row>
    <row r="48" spans="1:45" ht="15.75" thickBot="1">
      <c r="A48" s="54" t="s">
        <v>367</v>
      </c>
      <c r="B48" s="55" t="str">
        <f>'Alocação 2q'!B47</f>
        <v>BIK0102-15</v>
      </c>
      <c r="C48" s="55" t="str">
        <f>'Alocação 2q'!A47</f>
        <v>Estrutura da Matéria</v>
      </c>
      <c r="D48" s="55">
        <f>'Alocação 2q'!C47</f>
        <v>3</v>
      </c>
      <c r="E48" s="55">
        <f>'Alocação 2q'!D47</f>
        <v>0</v>
      </c>
      <c r="F48" s="55">
        <f>'Alocação 2q'!E47</f>
        <v>4</v>
      </c>
      <c r="G48" s="55">
        <f t="shared" si="1"/>
        <v>3</v>
      </c>
      <c r="H48" s="55" t="str">
        <f>'Alocação 2q'!H47</f>
        <v>SBC</v>
      </c>
      <c r="I48" s="55">
        <f>'Alocação 2q'!J47</f>
        <v>0</v>
      </c>
      <c r="J48" s="55" t="str">
        <f>'Alocação 2q'!I47</f>
        <v>Noturno</v>
      </c>
      <c r="K48" s="55">
        <f>'Alocação 2q'!K47</f>
        <v>60</v>
      </c>
      <c r="L48" s="55" t="str">
        <f>'Alocação 2q'!L47</f>
        <v>Segundas</v>
      </c>
      <c r="M48" s="56">
        <f>'Alocação 2q'!M47</f>
        <v>0.33333333333333331</v>
      </c>
      <c r="N48" s="56">
        <f>'Alocação 2q'!N47</f>
        <v>0.41666666666666702</v>
      </c>
      <c r="O48" s="55" t="str">
        <f>'Alocação 2q'!O47</f>
        <v>Quinzenal II</v>
      </c>
      <c r="P48" s="55"/>
      <c r="Q48" s="55" t="str">
        <f>'Alocação 2q'!P47</f>
        <v>Quartas</v>
      </c>
      <c r="R48" s="56">
        <f>'Alocação 2q'!Q47</f>
        <v>0.41666666666666702</v>
      </c>
      <c r="S48" s="56">
        <f>'Alocação 2q'!R47</f>
        <v>0.5</v>
      </c>
      <c r="T48" s="55" t="str">
        <f>'Alocação 2q'!S47</f>
        <v>Semanal</v>
      </c>
      <c r="U48" s="55"/>
      <c r="V48" s="55">
        <f>'Alocação 2q'!T47</f>
        <v>0</v>
      </c>
      <c r="W48" s="56">
        <f>'Alocação 2q'!U47</f>
        <v>0</v>
      </c>
      <c r="X48" s="56">
        <f>'Alocação 2q'!V47</f>
        <v>0</v>
      </c>
      <c r="Y48" s="55">
        <f>'Alocação 2q'!W47</f>
        <v>0</v>
      </c>
      <c r="Z48" s="55"/>
      <c r="AA48" s="57" t="str">
        <f>'Alocação 2q'!Y47</f>
        <v>Fernanda de Lourdes Souza</v>
      </c>
      <c r="AB48" s="55">
        <f>'Alocação 2q'!Z47</f>
        <v>0</v>
      </c>
      <c r="AC48" s="56">
        <f>'Alocação 2q'!AA47</f>
        <v>0</v>
      </c>
      <c r="AD48" s="56">
        <f>'Alocação 2q'!AB47</f>
        <v>0</v>
      </c>
      <c r="AE48" s="55">
        <f>'Alocação 2q'!AC47</f>
        <v>0</v>
      </c>
      <c r="AF48" s="55"/>
      <c r="AG48" s="55"/>
      <c r="AH48" s="55">
        <f>'Alocação 2q'!Z47</f>
        <v>0</v>
      </c>
      <c r="AI48" s="56">
        <f>'Alocação 2q'!AA47</f>
        <v>0</v>
      </c>
      <c r="AJ48" s="56">
        <f>'Alocação 2q'!AB47</f>
        <v>0</v>
      </c>
      <c r="AK48" s="55">
        <f>'Alocação 2q'!AC47</f>
        <v>0</v>
      </c>
      <c r="AL48" s="55"/>
      <c r="AM48" s="55"/>
      <c r="AN48" s="55">
        <f>'Alocação 2q'!AJ47</f>
        <v>0</v>
      </c>
      <c r="AO48" s="58" t="str">
        <f t="shared" si="2"/>
        <v>CORRETO</v>
      </c>
      <c r="AP48" s="58">
        <f t="shared" si="3"/>
        <v>0.125</v>
      </c>
      <c r="AQ48" s="58">
        <f t="shared" si="4"/>
        <v>0.12499999999999983</v>
      </c>
      <c r="AR48" s="58">
        <f t="shared" si="5"/>
        <v>0</v>
      </c>
      <c r="AS48" s="59">
        <f t="shared" si="6"/>
        <v>0.12499999999999983</v>
      </c>
    </row>
    <row r="49" spans="1:45" ht="15.75" thickBot="1">
      <c r="A49" s="54" t="s">
        <v>367</v>
      </c>
      <c r="B49" s="55" t="str">
        <f>'Alocação 2q'!B48</f>
        <v>-</v>
      </c>
      <c r="C49" s="55">
        <f>'Alocação 2q'!A48</f>
        <v>0</v>
      </c>
      <c r="D49" s="55" t="str">
        <f>'Alocação 2q'!C48</f>
        <v>-</v>
      </c>
      <c r="E49" s="55" t="str">
        <f>'Alocação 2q'!D48</f>
        <v>-</v>
      </c>
      <c r="F49" s="55" t="str">
        <f>'Alocação 2q'!E48</f>
        <v>-</v>
      </c>
      <c r="G49" s="55" t="e">
        <f t="shared" si="1"/>
        <v>#VALUE!</v>
      </c>
      <c r="H49" s="55">
        <f>'Alocação 2q'!H48</f>
        <v>0</v>
      </c>
      <c r="I49" s="55">
        <f>'Alocação 2q'!J48</f>
        <v>0</v>
      </c>
      <c r="J49" s="55">
        <f>'Alocação 2q'!I48</f>
        <v>0</v>
      </c>
      <c r="K49" s="55">
        <f>'Alocação 2q'!K48</f>
        <v>0</v>
      </c>
      <c r="L49" s="55">
        <f>'Alocação 2q'!L48</f>
        <v>0</v>
      </c>
      <c r="M49" s="56">
        <f>'Alocação 2q'!M48</f>
        <v>0</v>
      </c>
      <c r="N49" s="56">
        <f>'Alocação 2q'!N48</f>
        <v>0</v>
      </c>
      <c r="O49" s="55">
        <f>'Alocação 2q'!O48</f>
        <v>0</v>
      </c>
      <c r="P49" s="55"/>
      <c r="Q49" s="55">
        <f>'Alocação 2q'!P48</f>
        <v>0</v>
      </c>
      <c r="R49" s="56">
        <f>'Alocação 2q'!Q48</f>
        <v>0</v>
      </c>
      <c r="S49" s="56">
        <f>'Alocação 2q'!R48</f>
        <v>0</v>
      </c>
      <c r="T49" s="55">
        <f>'Alocação 2q'!S48</f>
        <v>0</v>
      </c>
      <c r="U49" s="55"/>
      <c r="V49" s="55">
        <f>'Alocação 2q'!T48</f>
        <v>0</v>
      </c>
      <c r="W49" s="56">
        <f>'Alocação 2q'!U48</f>
        <v>0</v>
      </c>
      <c r="X49" s="56">
        <f>'Alocação 2q'!V48</f>
        <v>0</v>
      </c>
      <c r="Y49" s="55">
        <f>'Alocação 2q'!W48</f>
        <v>0</v>
      </c>
      <c r="Z49" s="55"/>
      <c r="AA49" s="57">
        <f>'Alocação 2q'!Y48</f>
        <v>0</v>
      </c>
      <c r="AB49" s="55">
        <f>'Alocação 2q'!Z48</f>
        <v>0</v>
      </c>
      <c r="AC49" s="56">
        <f>'Alocação 2q'!AA48</f>
        <v>0</v>
      </c>
      <c r="AD49" s="56">
        <f>'Alocação 2q'!AB48</f>
        <v>0</v>
      </c>
      <c r="AE49" s="55">
        <f>'Alocação 2q'!AC48</f>
        <v>0</v>
      </c>
      <c r="AF49" s="55"/>
      <c r="AG49" s="55"/>
      <c r="AH49" s="55">
        <f>'Alocação 2q'!Z48</f>
        <v>0</v>
      </c>
      <c r="AI49" s="56">
        <f>'Alocação 2q'!AA48</f>
        <v>0</v>
      </c>
      <c r="AJ49" s="56">
        <f>'Alocação 2q'!AB48</f>
        <v>0</v>
      </c>
      <c r="AK49" s="55">
        <f>'Alocação 2q'!AC48</f>
        <v>0</v>
      </c>
      <c r="AL49" s="55"/>
      <c r="AM49" s="55"/>
      <c r="AN49" s="55">
        <f>'Alocação 2q'!AJ48</f>
        <v>0</v>
      </c>
      <c r="AO49" s="58" t="e">
        <f t="shared" si="2"/>
        <v>#VALUE!</v>
      </c>
      <c r="AP49" s="58" t="e">
        <f t="shared" si="3"/>
        <v>#VALUE!</v>
      </c>
      <c r="AQ49" s="58">
        <f t="shared" si="4"/>
        <v>0</v>
      </c>
      <c r="AR49" s="58">
        <f t="shared" si="5"/>
        <v>0</v>
      </c>
      <c r="AS49" s="59">
        <f t="shared" si="6"/>
        <v>0</v>
      </c>
    </row>
    <row r="50" spans="1:45" ht="15.75" thickBot="1">
      <c r="A50" s="54" t="s">
        <v>367</v>
      </c>
      <c r="B50" s="55" t="str">
        <f>'Alocação 2q'!B49</f>
        <v>NHT4056-15</v>
      </c>
      <c r="C50" s="55" t="str">
        <f>'Alocação 2q'!A49</f>
        <v>Química Inorgânica Experimental</v>
      </c>
      <c r="D50" s="55">
        <f>'Alocação 2q'!C49</f>
        <v>0</v>
      </c>
      <c r="E50" s="55">
        <f>'Alocação 2q'!D49</f>
        <v>4</v>
      </c>
      <c r="F50" s="55">
        <f>'Alocação 2q'!E49</f>
        <v>6</v>
      </c>
      <c r="G50" s="55">
        <f t="shared" si="1"/>
        <v>4</v>
      </c>
      <c r="H50" s="55" t="str">
        <f>'Alocação 2q'!H49</f>
        <v>SA</v>
      </c>
      <c r="I50" s="55">
        <f>'Alocação 2q'!J49</f>
        <v>0</v>
      </c>
      <c r="J50" s="55" t="str">
        <f>'Alocação 2q'!I49</f>
        <v>Matutino</v>
      </c>
      <c r="K50" s="55">
        <f>'Alocação 2q'!K49</f>
        <v>0</v>
      </c>
      <c r="L50" s="55">
        <f>'Alocação 2q'!L49</f>
        <v>0</v>
      </c>
      <c r="M50" s="56">
        <f>'Alocação 2q'!M49</f>
        <v>0</v>
      </c>
      <c r="N50" s="56">
        <f>'Alocação 2q'!N49</f>
        <v>0</v>
      </c>
      <c r="O50" s="55">
        <f>'Alocação 2q'!O49</f>
        <v>0</v>
      </c>
      <c r="P50" s="55"/>
      <c r="Q50" s="55">
        <f>'Alocação 2q'!P49</f>
        <v>0</v>
      </c>
      <c r="R50" s="56">
        <f>'Alocação 2q'!Q49</f>
        <v>0</v>
      </c>
      <c r="S50" s="56">
        <f>'Alocação 2q'!R49</f>
        <v>0</v>
      </c>
      <c r="T50" s="55">
        <f>'Alocação 2q'!S49</f>
        <v>0</v>
      </c>
      <c r="U50" s="55"/>
      <c r="V50" s="55">
        <f>'Alocação 2q'!T49</f>
        <v>0</v>
      </c>
      <c r="W50" s="56">
        <f>'Alocação 2q'!U49</f>
        <v>0</v>
      </c>
      <c r="X50" s="56">
        <f>'Alocação 2q'!V49</f>
        <v>0</v>
      </c>
      <c r="Y50" s="55">
        <f>'Alocação 2q'!W49</f>
        <v>0</v>
      </c>
      <c r="Z50" s="55"/>
      <c r="AA50" s="57">
        <f>'Alocação 2q'!Y49</f>
        <v>0</v>
      </c>
      <c r="AB50" s="55" t="str">
        <f>'Alocação 2q'!Z49</f>
        <v>Sextas</v>
      </c>
      <c r="AC50" s="56">
        <f>'Alocação 2q'!AA49</f>
        <v>0.33333333333333331</v>
      </c>
      <c r="AD50" s="56">
        <f>'Alocação 2q'!AB49</f>
        <v>0.5</v>
      </c>
      <c r="AE50" s="55" t="str">
        <f>'Alocação 2q'!AC49</f>
        <v>Semanal</v>
      </c>
      <c r="AF50" s="55"/>
      <c r="AG50" s="55"/>
      <c r="AH50" s="55" t="str">
        <f>'Alocação 2q'!Z49</f>
        <v>Sextas</v>
      </c>
      <c r="AI50" s="56">
        <f>'Alocação 2q'!AA49</f>
        <v>0.33333333333333331</v>
      </c>
      <c r="AJ50" s="56">
        <f>'Alocação 2q'!AB49</f>
        <v>0.5</v>
      </c>
      <c r="AK50" s="55" t="str">
        <f>'Alocação 2q'!AC49</f>
        <v>Semanal</v>
      </c>
      <c r="AL50" s="55"/>
      <c r="AM50" s="55"/>
      <c r="AN50" s="55" t="str">
        <f>'Alocação 2q'!AJ49</f>
        <v>André Sarto Polo</v>
      </c>
      <c r="AO50" s="58" t="str">
        <f t="shared" si="2"/>
        <v>HORAS A MAIS ALOCADAS</v>
      </c>
      <c r="AP50" s="58">
        <f t="shared" si="3"/>
        <v>0.16666666666666666</v>
      </c>
      <c r="AQ50" s="58">
        <f t="shared" si="4"/>
        <v>0</v>
      </c>
      <c r="AR50" s="58">
        <f t="shared" si="5"/>
        <v>0.33333333333333337</v>
      </c>
      <c r="AS50" s="59">
        <f t="shared" si="6"/>
        <v>0.33333333333333337</v>
      </c>
    </row>
    <row r="51" spans="1:45" ht="15.75" thickBot="1">
      <c r="A51" s="54" t="s">
        <v>367</v>
      </c>
      <c r="B51" s="55" t="str">
        <f>'Alocação 2q'!B50</f>
        <v>NHT4056-15</v>
      </c>
      <c r="C51" s="55" t="str">
        <f>'Alocação 2q'!A50</f>
        <v>Química Inorgânica Experimental</v>
      </c>
      <c r="D51" s="55">
        <f>'Alocação 2q'!C50</f>
        <v>0</v>
      </c>
      <c r="E51" s="55">
        <f>'Alocação 2q'!D50</f>
        <v>4</v>
      </c>
      <c r="F51" s="55">
        <f>'Alocação 2q'!E50</f>
        <v>6</v>
      </c>
      <c r="G51" s="55">
        <f t="shared" si="1"/>
        <v>4</v>
      </c>
      <c r="H51" s="55" t="str">
        <f>'Alocação 2q'!H50</f>
        <v>SA</v>
      </c>
      <c r="I51" s="55">
        <f>'Alocação 2q'!J50</f>
        <v>0</v>
      </c>
      <c r="J51" s="55" t="str">
        <f>'Alocação 2q'!I50</f>
        <v>Noturno</v>
      </c>
      <c r="K51" s="55">
        <f>'Alocação 2q'!K50</f>
        <v>0</v>
      </c>
      <c r="L51" s="55">
        <f>'Alocação 2q'!L50</f>
        <v>0</v>
      </c>
      <c r="M51" s="56">
        <f>'Alocação 2q'!M50</f>
        <v>0</v>
      </c>
      <c r="N51" s="56">
        <f>'Alocação 2q'!N50</f>
        <v>0</v>
      </c>
      <c r="O51" s="55">
        <f>'Alocação 2q'!O50</f>
        <v>0</v>
      </c>
      <c r="P51" s="55"/>
      <c r="Q51" s="55">
        <f>'Alocação 2q'!P50</f>
        <v>0</v>
      </c>
      <c r="R51" s="56">
        <f>'Alocação 2q'!Q50</f>
        <v>0</v>
      </c>
      <c r="S51" s="56">
        <f>'Alocação 2q'!R50</f>
        <v>0</v>
      </c>
      <c r="T51" s="55">
        <f>'Alocação 2q'!S50</f>
        <v>0</v>
      </c>
      <c r="U51" s="55"/>
      <c r="V51" s="55">
        <f>'Alocação 2q'!T50</f>
        <v>0</v>
      </c>
      <c r="W51" s="56">
        <f>'Alocação 2q'!U50</f>
        <v>0</v>
      </c>
      <c r="X51" s="56">
        <f>'Alocação 2q'!V50</f>
        <v>0</v>
      </c>
      <c r="Y51" s="55">
        <f>'Alocação 2q'!W50</f>
        <v>0</v>
      </c>
      <c r="Z51" s="55"/>
      <c r="AA51" s="57">
        <f>'Alocação 2q'!Y50</f>
        <v>0</v>
      </c>
      <c r="AB51" s="55" t="str">
        <f>'Alocação 2q'!Z50</f>
        <v>Sextas</v>
      </c>
      <c r="AC51" s="56">
        <f>'Alocação 2q'!AA50</f>
        <v>0.79166666666666696</v>
      </c>
      <c r="AD51" s="56">
        <f>'Alocação 2q'!AB50</f>
        <v>0.95833333333333404</v>
      </c>
      <c r="AE51" s="55" t="str">
        <f>'Alocação 2q'!AC50</f>
        <v>Semanal</v>
      </c>
      <c r="AF51" s="55"/>
      <c r="AG51" s="55"/>
      <c r="AH51" s="55" t="str">
        <f>'Alocação 2q'!Z50</f>
        <v>Sextas</v>
      </c>
      <c r="AI51" s="56">
        <f>'Alocação 2q'!AA50</f>
        <v>0.79166666666666696</v>
      </c>
      <c r="AJ51" s="56">
        <f>'Alocação 2q'!AB50</f>
        <v>0.95833333333333404</v>
      </c>
      <c r="AK51" s="55" t="str">
        <f>'Alocação 2q'!AC50</f>
        <v>Semanal</v>
      </c>
      <c r="AL51" s="55"/>
      <c r="AM51" s="55"/>
      <c r="AN51" s="55" t="str">
        <f>'Alocação 2q'!AJ50</f>
        <v>Tiago Araújo Mathias</v>
      </c>
      <c r="AO51" s="58" t="str">
        <f t="shared" si="2"/>
        <v>HORAS A MAIS ALOCADAS</v>
      </c>
      <c r="AP51" s="58">
        <f t="shared" si="3"/>
        <v>0.16666666666666666</v>
      </c>
      <c r="AQ51" s="58">
        <f t="shared" si="4"/>
        <v>0</v>
      </c>
      <c r="AR51" s="58">
        <f t="shared" si="5"/>
        <v>0.33333333333333415</v>
      </c>
      <c r="AS51" s="59">
        <f t="shared" si="6"/>
        <v>0.33333333333333415</v>
      </c>
    </row>
    <row r="52" spans="1:45" ht="15.75" thickBot="1">
      <c r="A52" s="54" t="s">
        <v>367</v>
      </c>
      <c r="B52" s="55" t="str">
        <f>'Alocação 2q'!B51</f>
        <v>BCS0002-15</v>
      </c>
      <c r="C52" s="55" t="str">
        <f>'Alocação 2q'!A51</f>
        <v>Projeto Dirigido</v>
      </c>
      <c r="D52" s="55">
        <f>'Alocação 2q'!C51</f>
        <v>0</v>
      </c>
      <c r="E52" s="55">
        <f>'Alocação 2q'!D51</f>
        <v>2</v>
      </c>
      <c r="F52" s="55">
        <f>'Alocação 2q'!E51</f>
        <v>10</v>
      </c>
      <c r="G52" s="55">
        <f t="shared" si="1"/>
        <v>2</v>
      </c>
      <c r="H52" s="55" t="str">
        <f>'Alocação 2q'!H51</f>
        <v>SA</v>
      </c>
      <c r="I52" s="55">
        <f>'Alocação 2q'!J51</f>
        <v>0</v>
      </c>
      <c r="J52" s="55" t="str">
        <f>'Alocação 2q'!I51</f>
        <v>Noturno</v>
      </c>
      <c r="K52" s="55">
        <f>'Alocação 2q'!K51</f>
        <v>30</v>
      </c>
      <c r="L52" s="55" t="str">
        <f>'Alocação 2q'!L51</f>
        <v>Terças</v>
      </c>
      <c r="M52" s="56">
        <f>'Alocação 2q'!M51</f>
        <v>0.875000000000001</v>
      </c>
      <c r="N52" s="56">
        <f>'Alocação 2q'!N51</f>
        <v>0.95833333333333404</v>
      </c>
      <c r="O52" s="55" t="str">
        <f>'Alocação 2q'!O51</f>
        <v>Semanal</v>
      </c>
      <c r="P52" s="55"/>
      <c r="Q52" s="55">
        <f>'Alocação 2q'!P51</f>
        <v>0</v>
      </c>
      <c r="R52" s="56">
        <f>'Alocação 2q'!Q51</f>
        <v>0</v>
      </c>
      <c r="S52" s="56">
        <f>'Alocação 2q'!R51</f>
        <v>0</v>
      </c>
      <c r="T52" s="55">
        <f>'Alocação 2q'!S51</f>
        <v>0</v>
      </c>
      <c r="U52" s="55"/>
      <c r="V52" s="55">
        <f>'Alocação 2q'!T51</f>
        <v>0</v>
      </c>
      <c r="W52" s="56">
        <f>'Alocação 2q'!U51</f>
        <v>0</v>
      </c>
      <c r="X52" s="56">
        <f>'Alocação 2q'!V51</f>
        <v>0</v>
      </c>
      <c r="Y52" s="55">
        <f>'Alocação 2q'!W51</f>
        <v>0</v>
      </c>
      <c r="Z52" s="55"/>
      <c r="AA52" s="57" t="str">
        <f>'Alocação 2q'!Y51</f>
        <v>Célio Fernando Figueiredo Angolin</v>
      </c>
      <c r="AB52" s="55">
        <f>'Alocação 2q'!Z51</f>
        <v>0</v>
      </c>
      <c r="AC52" s="56">
        <f>'Alocação 2q'!AA51</f>
        <v>0</v>
      </c>
      <c r="AD52" s="56">
        <f>'Alocação 2q'!AB51</f>
        <v>0</v>
      </c>
      <c r="AE52" s="55">
        <f>'Alocação 2q'!AC51</f>
        <v>0</v>
      </c>
      <c r="AF52" s="55"/>
      <c r="AG52" s="55"/>
      <c r="AH52" s="55">
        <f>'Alocação 2q'!Z51</f>
        <v>0</v>
      </c>
      <c r="AI52" s="56">
        <f>'Alocação 2q'!AA51</f>
        <v>0</v>
      </c>
      <c r="AJ52" s="56">
        <f>'Alocação 2q'!AB51</f>
        <v>0</v>
      </c>
      <c r="AK52" s="55">
        <f>'Alocação 2q'!AC51</f>
        <v>0</v>
      </c>
      <c r="AL52" s="55"/>
      <c r="AM52" s="55"/>
      <c r="AN52" s="55">
        <f>'Alocação 2q'!AJ51</f>
        <v>0</v>
      </c>
      <c r="AO52" s="58" t="str">
        <f t="shared" si="2"/>
        <v>HORAS A MENOS ALOCADAS</v>
      </c>
      <c r="AP52" s="58">
        <f t="shared" si="3"/>
        <v>8.3333333333333329E-2</v>
      </c>
      <c r="AQ52" s="58">
        <f t="shared" si="4"/>
        <v>8.3333333333333037E-2</v>
      </c>
      <c r="AR52" s="58">
        <f t="shared" si="5"/>
        <v>0</v>
      </c>
      <c r="AS52" s="59">
        <f t="shared" si="6"/>
        <v>8.3333333333333037E-2</v>
      </c>
    </row>
    <row r="53" spans="1:45" ht="15.75" thickBot="1">
      <c r="A53" s="54" t="s">
        <v>367</v>
      </c>
      <c r="B53" s="55" t="str">
        <f>'Alocação 2q'!B52</f>
        <v>-</v>
      </c>
      <c r="C53" s="55">
        <f>'Alocação 2q'!A52</f>
        <v>0</v>
      </c>
      <c r="D53" s="55" t="str">
        <f>'Alocação 2q'!C52</f>
        <v>-</v>
      </c>
      <c r="E53" s="55" t="str">
        <f>'Alocação 2q'!D52</f>
        <v>-</v>
      </c>
      <c r="F53" s="55" t="str">
        <f>'Alocação 2q'!E52</f>
        <v>-</v>
      </c>
      <c r="G53" s="55" t="e">
        <f t="shared" si="1"/>
        <v>#VALUE!</v>
      </c>
      <c r="H53" s="55">
        <f>'Alocação 2q'!H52</f>
        <v>0</v>
      </c>
      <c r="I53" s="55">
        <f>'Alocação 2q'!J52</f>
        <v>0</v>
      </c>
      <c r="J53" s="55">
        <f>'Alocação 2q'!I52</f>
        <v>0</v>
      </c>
      <c r="K53" s="55">
        <f>'Alocação 2q'!K52</f>
        <v>0</v>
      </c>
      <c r="L53" s="55">
        <f>'Alocação 2q'!L52</f>
        <v>0</v>
      </c>
      <c r="M53" s="56">
        <f>'Alocação 2q'!M52</f>
        <v>0</v>
      </c>
      <c r="N53" s="56">
        <f>'Alocação 2q'!N52</f>
        <v>0</v>
      </c>
      <c r="O53" s="55">
        <f>'Alocação 2q'!O52</f>
        <v>0</v>
      </c>
      <c r="P53" s="55"/>
      <c r="Q53" s="55">
        <f>'Alocação 2q'!P52</f>
        <v>0</v>
      </c>
      <c r="R53" s="56">
        <f>'Alocação 2q'!Q52</f>
        <v>0</v>
      </c>
      <c r="S53" s="56">
        <f>'Alocação 2q'!R52</f>
        <v>0</v>
      </c>
      <c r="T53" s="55">
        <f>'Alocação 2q'!S52</f>
        <v>0</v>
      </c>
      <c r="U53" s="55"/>
      <c r="V53" s="55">
        <f>'Alocação 2q'!T52</f>
        <v>0</v>
      </c>
      <c r="W53" s="56">
        <f>'Alocação 2q'!U52</f>
        <v>0</v>
      </c>
      <c r="X53" s="56">
        <f>'Alocação 2q'!V52</f>
        <v>0</v>
      </c>
      <c r="Y53" s="55">
        <f>'Alocação 2q'!W52</f>
        <v>0</v>
      </c>
      <c r="Z53" s="55"/>
      <c r="AA53" s="57">
        <f>'Alocação 2q'!Y52</f>
        <v>0</v>
      </c>
      <c r="AB53" s="55">
        <f>'Alocação 2q'!Z52</f>
        <v>0</v>
      </c>
      <c r="AC53" s="56">
        <f>'Alocação 2q'!AA52</f>
        <v>0</v>
      </c>
      <c r="AD53" s="56">
        <f>'Alocação 2q'!AB52</f>
        <v>0</v>
      </c>
      <c r="AE53" s="55">
        <f>'Alocação 2q'!AC52</f>
        <v>0</v>
      </c>
      <c r="AF53" s="55"/>
      <c r="AG53" s="55"/>
      <c r="AH53" s="55">
        <f>'Alocação 2q'!Z52</f>
        <v>0</v>
      </c>
      <c r="AI53" s="56">
        <f>'Alocação 2q'!AA52</f>
        <v>0</v>
      </c>
      <c r="AJ53" s="56">
        <f>'Alocação 2q'!AB52</f>
        <v>0</v>
      </c>
      <c r="AK53" s="55">
        <f>'Alocação 2q'!AC52</f>
        <v>0</v>
      </c>
      <c r="AL53" s="55"/>
      <c r="AM53" s="55"/>
      <c r="AN53" s="55">
        <f>'Alocação 2q'!AJ52</f>
        <v>0</v>
      </c>
      <c r="AO53" s="58" t="e">
        <f t="shared" si="2"/>
        <v>#VALUE!</v>
      </c>
      <c r="AP53" s="58" t="e">
        <f t="shared" si="3"/>
        <v>#VALUE!</v>
      </c>
      <c r="AQ53" s="58">
        <f t="shared" si="4"/>
        <v>0</v>
      </c>
      <c r="AR53" s="58">
        <f t="shared" si="5"/>
        <v>0</v>
      </c>
      <c r="AS53" s="59">
        <f t="shared" si="6"/>
        <v>0</v>
      </c>
    </row>
    <row r="54" spans="1:45" ht="15.75" thickBot="1">
      <c r="A54" s="54" t="s">
        <v>367</v>
      </c>
      <c r="B54" s="55" t="str">
        <f>'Alocação 2q'!B53</f>
        <v>-</v>
      </c>
      <c r="C54" s="55">
        <f>'Alocação 2q'!A53</f>
        <v>0</v>
      </c>
      <c r="D54" s="55" t="str">
        <f>'Alocação 2q'!C53</f>
        <v>-</v>
      </c>
      <c r="E54" s="55" t="str">
        <f>'Alocação 2q'!D53</f>
        <v>-</v>
      </c>
      <c r="F54" s="55" t="str">
        <f>'Alocação 2q'!E53</f>
        <v>-</v>
      </c>
      <c r="G54" s="55" t="e">
        <f t="shared" si="1"/>
        <v>#VALUE!</v>
      </c>
      <c r="H54" s="55">
        <f>'Alocação 2q'!H53</f>
        <v>0</v>
      </c>
      <c r="I54" s="55">
        <f>'Alocação 2q'!J53</f>
        <v>0</v>
      </c>
      <c r="J54" s="55">
        <f>'Alocação 2q'!I53</f>
        <v>0</v>
      </c>
      <c r="K54" s="55">
        <f>'Alocação 2q'!K53</f>
        <v>0</v>
      </c>
      <c r="L54" s="55">
        <f>'Alocação 2q'!L53</f>
        <v>0</v>
      </c>
      <c r="M54" s="56">
        <f>'Alocação 2q'!M53</f>
        <v>0</v>
      </c>
      <c r="N54" s="56">
        <f>'Alocação 2q'!N53</f>
        <v>0</v>
      </c>
      <c r="O54" s="55">
        <f>'Alocação 2q'!O53</f>
        <v>0</v>
      </c>
      <c r="P54" s="55"/>
      <c r="Q54" s="55">
        <f>'Alocação 2q'!P53</f>
        <v>0</v>
      </c>
      <c r="R54" s="56">
        <f>'Alocação 2q'!Q53</f>
        <v>0</v>
      </c>
      <c r="S54" s="56">
        <f>'Alocação 2q'!R53</f>
        <v>0</v>
      </c>
      <c r="T54" s="55">
        <f>'Alocação 2q'!S53</f>
        <v>0</v>
      </c>
      <c r="U54" s="55"/>
      <c r="V54" s="55">
        <f>'Alocação 2q'!T53</f>
        <v>0</v>
      </c>
      <c r="W54" s="56">
        <f>'Alocação 2q'!U53</f>
        <v>0</v>
      </c>
      <c r="X54" s="56">
        <f>'Alocação 2q'!V53</f>
        <v>0</v>
      </c>
      <c r="Y54" s="55">
        <f>'Alocação 2q'!W53</f>
        <v>0</v>
      </c>
      <c r="Z54" s="55"/>
      <c r="AA54" s="57">
        <f>'Alocação 2q'!Y53</f>
        <v>0</v>
      </c>
      <c r="AB54" s="55">
        <f>'Alocação 2q'!Z53</f>
        <v>0</v>
      </c>
      <c r="AC54" s="56">
        <f>'Alocação 2q'!AA53</f>
        <v>0</v>
      </c>
      <c r="AD54" s="56">
        <f>'Alocação 2q'!AB53</f>
        <v>0</v>
      </c>
      <c r="AE54" s="55">
        <f>'Alocação 2q'!AC53</f>
        <v>0</v>
      </c>
      <c r="AF54" s="55"/>
      <c r="AG54" s="55"/>
      <c r="AH54" s="55">
        <f>'Alocação 2q'!Z53</f>
        <v>0</v>
      </c>
      <c r="AI54" s="56">
        <f>'Alocação 2q'!AA53</f>
        <v>0</v>
      </c>
      <c r="AJ54" s="56">
        <f>'Alocação 2q'!AB53</f>
        <v>0</v>
      </c>
      <c r="AK54" s="55">
        <f>'Alocação 2q'!AC53</f>
        <v>0</v>
      </c>
      <c r="AL54" s="55"/>
      <c r="AM54" s="55"/>
      <c r="AN54" s="55">
        <f>'Alocação 2q'!AJ53</f>
        <v>0</v>
      </c>
      <c r="AO54" s="58" t="e">
        <f t="shared" si="2"/>
        <v>#VALUE!</v>
      </c>
      <c r="AP54" s="58" t="e">
        <f t="shared" si="3"/>
        <v>#VALUE!</v>
      </c>
      <c r="AQ54" s="58">
        <f t="shared" si="4"/>
        <v>0</v>
      </c>
      <c r="AR54" s="58">
        <f t="shared" si="5"/>
        <v>0</v>
      </c>
      <c r="AS54" s="59">
        <f t="shared" si="6"/>
        <v>0</v>
      </c>
    </row>
    <row r="55" spans="1:45" ht="15.75" thickBot="1">
      <c r="A55" s="54" t="s">
        <v>367</v>
      </c>
      <c r="B55" s="55" t="str">
        <f>'Alocação 2q'!B54</f>
        <v>-</v>
      </c>
      <c r="C55" s="55">
        <f>'Alocação 2q'!A54</f>
        <v>0</v>
      </c>
      <c r="D55" s="55" t="str">
        <f>'Alocação 2q'!C54</f>
        <v>-</v>
      </c>
      <c r="E55" s="55" t="str">
        <f>'Alocação 2q'!D54</f>
        <v>-</v>
      </c>
      <c r="F55" s="55" t="str">
        <f>'Alocação 2q'!E54</f>
        <v>-</v>
      </c>
      <c r="G55" s="55" t="e">
        <f t="shared" si="1"/>
        <v>#VALUE!</v>
      </c>
      <c r="H55" s="55">
        <f>'Alocação 2q'!H54</f>
        <v>0</v>
      </c>
      <c r="I55" s="55">
        <f>'Alocação 2q'!J54</f>
        <v>0</v>
      </c>
      <c r="J55" s="55">
        <f>'Alocação 2q'!I54</f>
        <v>0</v>
      </c>
      <c r="K55" s="55">
        <f>'Alocação 2q'!K54</f>
        <v>0</v>
      </c>
      <c r="L55" s="55">
        <f>'Alocação 2q'!L54</f>
        <v>0</v>
      </c>
      <c r="M55" s="56">
        <f>'Alocação 2q'!M54</f>
        <v>0</v>
      </c>
      <c r="N55" s="56">
        <f>'Alocação 2q'!N54</f>
        <v>0</v>
      </c>
      <c r="O55" s="55">
        <f>'Alocação 2q'!O54</f>
        <v>0</v>
      </c>
      <c r="P55" s="55"/>
      <c r="Q55" s="55">
        <f>'Alocação 2q'!P54</f>
        <v>0</v>
      </c>
      <c r="R55" s="56">
        <f>'Alocação 2q'!Q54</f>
        <v>0</v>
      </c>
      <c r="S55" s="56">
        <f>'Alocação 2q'!R54</f>
        <v>0</v>
      </c>
      <c r="T55" s="55">
        <f>'Alocação 2q'!S54</f>
        <v>0</v>
      </c>
      <c r="U55" s="55"/>
      <c r="V55" s="55">
        <f>'Alocação 2q'!T54</f>
        <v>0</v>
      </c>
      <c r="W55" s="56">
        <f>'Alocação 2q'!U54</f>
        <v>0</v>
      </c>
      <c r="X55" s="56">
        <f>'Alocação 2q'!V54</f>
        <v>0</v>
      </c>
      <c r="Y55" s="55">
        <f>'Alocação 2q'!W54</f>
        <v>0</v>
      </c>
      <c r="Z55" s="55"/>
      <c r="AA55" s="57">
        <f>'Alocação 2q'!Y54</f>
        <v>0</v>
      </c>
      <c r="AB55" s="55">
        <f>'Alocação 2q'!Z54</f>
        <v>0</v>
      </c>
      <c r="AC55" s="56">
        <f>'Alocação 2q'!AA54</f>
        <v>0</v>
      </c>
      <c r="AD55" s="56">
        <f>'Alocação 2q'!AB54</f>
        <v>0</v>
      </c>
      <c r="AE55" s="55">
        <f>'Alocação 2q'!AC54</f>
        <v>0</v>
      </c>
      <c r="AF55" s="55"/>
      <c r="AG55" s="55"/>
      <c r="AH55" s="55">
        <f>'Alocação 2q'!Z54</f>
        <v>0</v>
      </c>
      <c r="AI55" s="56">
        <f>'Alocação 2q'!AA54</f>
        <v>0</v>
      </c>
      <c r="AJ55" s="56">
        <f>'Alocação 2q'!AB54</f>
        <v>0</v>
      </c>
      <c r="AK55" s="55">
        <f>'Alocação 2q'!AC54</f>
        <v>0</v>
      </c>
      <c r="AL55" s="55"/>
      <c r="AM55" s="55"/>
      <c r="AN55" s="55">
        <f>'Alocação 2q'!AJ54</f>
        <v>0</v>
      </c>
      <c r="AO55" s="58" t="e">
        <f t="shared" si="2"/>
        <v>#VALUE!</v>
      </c>
      <c r="AP55" s="58" t="e">
        <f t="shared" si="3"/>
        <v>#VALUE!</v>
      </c>
      <c r="AQ55" s="58">
        <f t="shared" si="4"/>
        <v>0</v>
      </c>
      <c r="AR55" s="58">
        <f t="shared" si="5"/>
        <v>0</v>
      </c>
      <c r="AS55" s="59">
        <f t="shared" si="6"/>
        <v>0</v>
      </c>
    </row>
    <row r="56" spans="1:45" ht="15.75" thickBot="1">
      <c r="A56" s="54" t="s">
        <v>367</v>
      </c>
      <c r="B56" s="55" t="str">
        <f>'Alocação 2q'!B55</f>
        <v>-</v>
      </c>
      <c r="C56" s="55">
        <f>'Alocação 2q'!A55</f>
        <v>0</v>
      </c>
      <c r="D56" s="55" t="str">
        <f>'Alocação 2q'!C55</f>
        <v>-</v>
      </c>
      <c r="E56" s="55" t="str">
        <f>'Alocação 2q'!D55</f>
        <v>-</v>
      </c>
      <c r="F56" s="55" t="str">
        <f>'Alocação 2q'!E55</f>
        <v>-</v>
      </c>
      <c r="G56" s="55" t="e">
        <f t="shared" si="1"/>
        <v>#VALUE!</v>
      </c>
      <c r="H56" s="55">
        <f>'Alocação 2q'!H55</f>
        <v>0</v>
      </c>
      <c r="I56" s="55">
        <f>'Alocação 2q'!J55</f>
        <v>0</v>
      </c>
      <c r="J56" s="55">
        <f>'Alocação 2q'!I55</f>
        <v>0</v>
      </c>
      <c r="K56" s="55">
        <f>'Alocação 2q'!K55</f>
        <v>0</v>
      </c>
      <c r="L56" s="55">
        <f>'Alocação 2q'!L55</f>
        <v>0</v>
      </c>
      <c r="M56" s="56">
        <f>'Alocação 2q'!M55</f>
        <v>0</v>
      </c>
      <c r="N56" s="56">
        <f>'Alocação 2q'!N55</f>
        <v>0</v>
      </c>
      <c r="O56" s="55">
        <f>'Alocação 2q'!O55</f>
        <v>0</v>
      </c>
      <c r="P56" s="55"/>
      <c r="Q56" s="55">
        <f>'Alocação 2q'!P55</f>
        <v>0</v>
      </c>
      <c r="R56" s="56">
        <f>'Alocação 2q'!Q55</f>
        <v>0</v>
      </c>
      <c r="S56" s="56">
        <f>'Alocação 2q'!R55</f>
        <v>0</v>
      </c>
      <c r="T56" s="55">
        <f>'Alocação 2q'!S55</f>
        <v>0</v>
      </c>
      <c r="U56" s="55"/>
      <c r="V56" s="55">
        <f>'Alocação 2q'!T55</f>
        <v>0</v>
      </c>
      <c r="W56" s="56">
        <f>'Alocação 2q'!U55</f>
        <v>0</v>
      </c>
      <c r="X56" s="56">
        <f>'Alocação 2q'!V55</f>
        <v>0</v>
      </c>
      <c r="Y56" s="55">
        <f>'Alocação 2q'!W55</f>
        <v>0</v>
      </c>
      <c r="Z56" s="55"/>
      <c r="AA56" s="57">
        <f>'Alocação 2q'!Y55</f>
        <v>0</v>
      </c>
      <c r="AB56" s="55">
        <f>'Alocação 2q'!Z55</f>
        <v>0</v>
      </c>
      <c r="AC56" s="56">
        <f>'Alocação 2q'!AA55</f>
        <v>0</v>
      </c>
      <c r="AD56" s="56">
        <f>'Alocação 2q'!AB55</f>
        <v>0</v>
      </c>
      <c r="AE56" s="55">
        <f>'Alocação 2q'!AC55</f>
        <v>0</v>
      </c>
      <c r="AF56" s="55"/>
      <c r="AG56" s="55"/>
      <c r="AH56" s="55">
        <f>'Alocação 2q'!Z55</f>
        <v>0</v>
      </c>
      <c r="AI56" s="56">
        <f>'Alocação 2q'!AA55</f>
        <v>0</v>
      </c>
      <c r="AJ56" s="56">
        <f>'Alocação 2q'!AB55</f>
        <v>0</v>
      </c>
      <c r="AK56" s="55">
        <f>'Alocação 2q'!AC55</f>
        <v>0</v>
      </c>
      <c r="AL56" s="55"/>
      <c r="AM56" s="55"/>
      <c r="AN56" s="55">
        <f>'Alocação 2q'!AJ55</f>
        <v>0</v>
      </c>
      <c r="AO56" s="58" t="e">
        <f t="shared" si="2"/>
        <v>#VALUE!</v>
      </c>
      <c r="AP56" s="58" t="e">
        <f t="shared" si="3"/>
        <v>#VALUE!</v>
      </c>
      <c r="AQ56" s="58">
        <f t="shared" si="4"/>
        <v>0</v>
      </c>
      <c r="AR56" s="58">
        <f t="shared" si="5"/>
        <v>0</v>
      </c>
      <c r="AS56" s="59">
        <f t="shared" si="6"/>
        <v>0</v>
      </c>
    </row>
    <row r="57" spans="1:45" ht="15.75" thickBot="1">
      <c r="A57" s="54" t="s">
        <v>367</v>
      </c>
      <c r="B57" s="55" t="str">
        <f>'Alocação 2q'!B56</f>
        <v>BCL0307-15</v>
      </c>
      <c r="C57" s="55" t="str">
        <f>'Alocação 2q'!A56</f>
        <v>Transformações Químicas</v>
      </c>
      <c r="D57" s="55">
        <f>'Alocação 2q'!C56</f>
        <v>3</v>
      </c>
      <c r="E57" s="55">
        <f>'Alocação 2q'!D56</f>
        <v>2</v>
      </c>
      <c r="F57" s="55">
        <f>'Alocação 2q'!E56</f>
        <v>6</v>
      </c>
      <c r="G57" s="55">
        <f t="shared" si="1"/>
        <v>5</v>
      </c>
      <c r="H57" s="55" t="str">
        <f>'Alocação 2q'!H56</f>
        <v>SA</v>
      </c>
      <c r="I57" s="55">
        <f>'Alocação 2q'!J56</f>
        <v>0</v>
      </c>
      <c r="J57" s="55" t="str">
        <f>'Alocação 2q'!I56</f>
        <v>Matutino</v>
      </c>
      <c r="K57" s="55">
        <f>'Alocação 2q'!K56</f>
        <v>60</v>
      </c>
      <c r="L57" s="55" t="str">
        <f>'Alocação 2q'!L56</f>
        <v>Segundas</v>
      </c>
      <c r="M57" s="56">
        <f>'Alocação 2q'!M56</f>
        <v>0.66666666666666696</v>
      </c>
      <c r="N57" s="56">
        <f>'Alocação 2q'!N56</f>
        <v>0.75</v>
      </c>
      <c r="O57" s="55" t="str">
        <f>'Alocação 2q'!O56</f>
        <v>Semanal</v>
      </c>
      <c r="P57" s="55"/>
      <c r="Q57" s="55" t="str">
        <f>'Alocação 2q'!P56</f>
        <v>Quartas</v>
      </c>
      <c r="R57" s="56">
        <f>'Alocação 2q'!Q56</f>
        <v>0.58333333333333304</v>
      </c>
      <c r="S57" s="56">
        <f>'Alocação 2q'!R56</f>
        <v>0.66666666666666696</v>
      </c>
      <c r="T57" s="55" t="str">
        <f>'Alocação 2q'!S56</f>
        <v>Quinzenal I</v>
      </c>
      <c r="U57" s="55"/>
      <c r="V57" s="55">
        <f>'Alocação 2q'!T56</f>
        <v>0</v>
      </c>
      <c r="W57" s="56">
        <f>'Alocação 2q'!U56</f>
        <v>0</v>
      </c>
      <c r="X57" s="56">
        <f>'Alocação 2q'!V56</f>
        <v>0</v>
      </c>
      <c r="Y57" s="55">
        <f>'Alocação 2q'!W56</f>
        <v>0</v>
      </c>
      <c r="Z57" s="55"/>
      <c r="AA57" s="57" t="str">
        <f>'Alocação 2q'!Y56</f>
        <v>Rodrigo Maghdissian Cordeiro</v>
      </c>
      <c r="AB57" s="55">
        <f>'Alocação 2q'!Z56</f>
        <v>0</v>
      </c>
      <c r="AC57" s="56">
        <f>'Alocação 2q'!AA56</f>
        <v>0</v>
      </c>
      <c r="AD57" s="56">
        <f>'Alocação 2q'!AB56</f>
        <v>0</v>
      </c>
      <c r="AE57" s="55">
        <f>'Alocação 2q'!AC56</f>
        <v>0</v>
      </c>
      <c r="AF57" s="55"/>
      <c r="AG57" s="55"/>
      <c r="AH57" s="55">
        <f>'Alocação 2q'!Z56</f>
        <v>0</v>
      </c>
      <c r="AI57" s="56">
        <f>'Alocação 2q'!AA56</f>
        <v>0</v>
      </c>
      <c r="AJ57" s="56">
        <f>'Alocação 2q'!AB56</f>
        <v>0</v>
      </c>
      <c r="AK57" s="55">
        <f>'Alocação 2q'!AC56</f>
        <v>0</v>
      </c>
      <c r="AL57" s="55"/>
      <c r="AM57" s="55"/>
      <c r="AN57" s="55">
        <f>'Alocação 2q'!AJ56</f>
        <v>0</v>
      </c>
      <c r="AO57" s="58" t="str">
        <f t="shared" si="2"/>
        <v>HORAS A MENOS ALOCADAS</v>
      </c>
      <c r="AP57" s="58">
        <f t="shared" si="3"/>
        <v>0.20833333333333334</v>
      </c>
      <c r="AQ57" s="58">
        <f t="shared" si="4"/>
        <v>0.125</v>
      </c>
      <c r="AR57" s="58">
        <f t="shared" si="5"/>
        <v>0</v>
      </c>
      <c r="AS57" s="59">
        <f t="shared" si="6"/>
        <v>0.125</v>
      </c>
    </row>
    <row r="58" spans="1:45" ht="15.75" thickBot="1">
      <c r="A58" s="54" t="s">
        <v>367</v>
      </c>
      <c r="B58" s="55" t="str">
        <f>'Alocação 2q'!B57</f>
        <v>BCL0307-15</v>
      </c>
      <c r="C58" s="55" t="str">
        <f>'Alocação 2q'!A57</f>
        <v>Transformações Químicas</v>
      </c>
      <c r="D58" s="55">
        <f>'Alocação 2q'!C57</f>
        <v>3</v>
      </c>
      <c r="E58" s="55">
        <f>'Alocação 2q'!D57</f>
        <v>2</v>
      </c>
      <c r="F58" s="55">
        <f>'Alocação 2q'!E57</f>
        <v>6</v>
      </c>
      <c r="G58" s="55">
        <f t="shared" si="1"/>
        <v>5</v>
      </c>
      <c r="H58" s="55" t="str">
        <f>'Alocação 2q'!H57</f>
        <v>SA</v>
      </c>
      <c r="I58" s="55">
        <f>'Alocação 2q'!J57</f>
        <v>0</v>
      </c>
      <c r="J58" s="55" t="str">
        <f>'Alocação 2q'!I57</f>
        <v>Noturno</v>
      </c>
      <c r="K58" s="55">
        <f>'Alocação 2q'!K57</f>
        <v>120</v>
      </c>
      <c r="L58" s="55" t="str">
        <f>'Alocação 2q'!L57</f>
        <v>Segundas</v>
      </c>
      <c r="M58" s="56">
        <f>'Alocação 2q'!M57</f>
        <v>0.875000000000001</v>
      </c>
      <c r="N58" s="56">
        <f>'Alocação 2q'!N57</f>
        <v>0.95833333333333404</v>
      </c>
      <c r="O58" s="55" t="str">
        <f>'Alocação 2q'!O57</f>
        <v>Semanal</v>
      </c>
      <c r="P58" s="55"/>
      <c r="Q58" s="55" t="str">
        <f>'Alocação 2q'!P57</f>
        <v>Quartas</v>
      </c>
      <c r="R58" s="56">
        <f>'Alocação 2q'!Q57</f>
        <v>0.79166666666666696</v>
      </c>
      <c r="S58" s="56">
        <f>'Alocação 2q'!R57</f>
        <v>0.875000000000001</v>
      </c>
      <c r="T58" s="55" t="str">
        <f>'Alocação 2q'!S57</f>
        <v>Quinzenal I</v>
      </c>
      <c r="U58" s="55"/>
      <c r="V58" s="55">
        <f>'Alocação 2q'!T57</f>
        <v>0</v>
      </c>
      <c r="W58" s="56">
        <f>'Alocação 2q'!U57</f>
        <v>0</v>
      </c>
      <c r="X58" s="56">
        <f>'Alocação 2q'!V57</f>
        <v>0</v>
      </c>
      <c r="Y58" s="55">
        <f>'Alocação 2q'!W57</f>
        <v>0</v>
      </c>
      <c r="Z58" s="55"/>
      <c r="AA58" s="57" t="str">
        <f>'Alocação 2q'!Y57</f>
        <v>Rodrigo Maghdissian Cordeiro</v>
      </c>
      <c r="AB58" s="55">
        <f>'Alocação 2q'!Z57</f>
        <v>0</v>
      </c>
      <c r="AC58" s="56">
        <f>'Alocação 2q'!AA57</f>
        <v>0</v>
      </c>
      <c r="AD58" s="56">
        <f>'Alocação 2q'!AB57</f>
        <v>0</v>
      </c>
      <c r="AE58" s="55">
        <f>'Alocação 2q'!AC57</f>
        <v>0</v>
      </c>
      <c r="AF58" s="55"/>
      <c r="AG58" s="55"/>
      <c r="AH58" s="55">
        <f>'Alocação 2q'!Z57</f>
        <v>0</v>
      </c>
      <c r="AI58" s="56">
        <f>'Alocação 2q'!AA57</f>
        <v>0</v>
      </c>
      <c r="AJ58" s="56">
        <f>'Alocação 2q'!AB57</f>
        <v>0</v>
      </c>
      <c r="AK58" s="55">
        <f>'Alocação 2q'!AC57</f>
        <v>0</v>
      </c>
      <c r="AL58" s="55"/>
      <c r="AM58" s="55"/>
      <c r="AN58" s="55">
        <f>'Alocação 2q'!AJ57</f>
        <v>0</v>
      </c>
      <c r="AO58" s="58" t="str">
        <f t="shared" si="2"/>
        <v>HORAS A MENOS ALOCADAS</v>
      </c>
      <c r="AP58" s="58">
        <f t="shared" si="3"/>
        <v>0.20833333333333334</v>
      </c>
      <c r="AQ58" s="58">
        <f t="shared" si="4"/>
        <v>0.12500000000000006</v>
      </c>
      <c r="AR58" s="58">
        <f t="shared" si="5"/>
        <v>0</v>
      </c>
      <c r="AS58" s="59">
        <f t="shared" si="6"/>
        <v>0.12500000000000006</v>
      </c>
    </row>
    <row r="59" spans="1:45" ht="15.75" thickBot="1">
      <c r="A59" s="54" t="s">
        <v>367</v>
      </c>
      <c r="B59" s="55" t="str">
        <f>'Alocação 2q'!B58</f>
        <v>-</v>
      </c>
      <c r="C59" s="55">
        <f>'Alocação 2q'!A58</f>
        <v>0</v>
      </c>
      <c r="D59" s="55" t="str">
        <f>'Alocação 2q'!C58</f>
        <v>-</v>
      </c>
      <c r="E59" s="55" t="str">
        <f>'Alocação 2q'!D58</f>
        <v>-</v>
      </c>
      <c r="F59" s="55" t="str">
        <f>'Alocação 2q'!E58</f>
        <v>-</v>
      </c>
      <c r="G59" s="55" t="e">
        <f t="shared" si="1"/>
        <v>#VALUE!</v>
      </c>
      <c r="H59" s="55">
        <f>'Alocação 2q'!H58</f>
        <v>0</v>
      </c>
      <c r="I59" s="55">
        <f>'Alocação 2q'!J58</f>
        <v>0</v>
      </c>
      <c r="J59" s="55">
        <f>'Alocação 2q'!I58</f>
        <v>0</v>
      </c>
      <c r="K59" s="55">
        <f>'Alocação 2q'!K58</f>
        <v>0</v>
      </c>
      <c r="L59" s="55">
        <f>'Alocação 2q'!L58</f>
        <v>0</v>
      </c>
      <c r="M59" s="56">
        <f>'Alocação 2q'!M58</f>
        <v>0</v>
      </c>
      <c r="N59" s="56">
        <f>'Alocação 2q'!N58</f>
        <v>0</v>
      </c>
      <c r="O59" s="55">
        <f>'Alocação 2q'!O58</f>
        <v>0</v>
      </c>
      <c r="P59" s="55"/>
      <c r="Q59" s="55">
        <f>'Alocação 2q'!P58</f>
        <v>0</v>
      </c>
      <c r="R59" s="56">
        <f>'Alocação 2q'!Q58</f>
        <v>0</v>
      </c>
      <c r="S59" s="56">
        <f>'Alocação 2q'!R58</f>
        <v>0</v>
      </c>
      <c r="T59" s="55">
        <f>'Alocação 2q'!S58</f>
        <v>0</v>
      </c>
      <c r="U59" s="55"/>
      <c r="V59" s="55">
        <f>'Alocação 2q'!T58</f>
        <v>0</v>
      </c>
      <c r="W59" s="56">
        <f>'Alocação 2q'!U58</f>
        <v>0</v>
      </c>
      <c r="X59" s="56">
        <f>'Alocação 2q'!V58</f>
        <v>0</v>
      </c>
      <c r="Y59" s="55">
        <f>'Alocação 2q'!W58</f>
        <v>0</v>
      </c>
      <c r="Z59" s="55"/>
      <c r="AA59" s="57">
        <f>'Alocação 2q'!Y58</f>
        <v>0</v>
      </c>
      <c r="AB59" s="55">
        <f>'Alocação 2q'!Z58</f>
        <v>0</v>
      </c>
      <c r="AC59" s="56">
        <f>'Alocação 2q'!AA58</f>
        <v>0</v>
      </c>
      <c r="AD59" s="56">
        <f>'Alocação 2q'!AB58</f>
        <v>0</v>
      </c>
      <c r="AE59" s="55">
        <f>'Alocação 2q'!AC58</f>
        <v>0</v>
      </c>
      <c r="AF59" s="55"/>
      <c r="AG59" s="55"/>
      <c r="AH59" s="55">
        <f>'Alocação 2q'!Z58</f>
        <v>0</v>
      </c>
      <c r="AI59" s="56">
        <f>'Alocação 2q'!AA58</f>
        <v>0</v>
      </c>
      <c r="AJ59" s="56">
        <f>'Alocação 2q'!AB58</f>
        <v>0</v>
      </c>
      <c r="AK59" s="55">
        <f>'Alocação 2q'!AC58</f>
        <v>0</v>
      </c>
      <c r="AL59" s="55"/>
      <c r="AM59" s="55"/>
      <c r="AN59" s="55">
        <f>'Alocação 2q'!AJ58</f>
        <v>0</v>
      </c>
      <c r="AO59" s="58" t="e">
        <f t="shared" si="2"/>
        <v>#VALUE!</v>
      </c>
      <c r="AP59" s="58" t="e">
        <f t="shared" si="3"/>
        <v>#VALUE!</v>
      </c>
      <c r="AQ59" s="58">
        <f t="shared" si="4"/>
        <v>0</v>
      </c>
      <c r="AR59" s="58">
        <f t="shared" si="5"/>
        <v>0</v>
      </c>
      <c r="AS59" s="59">
        <f t="shared" si="6"/>
        <v>0</v>
      </c>
    </row>
    <row r="60" spans="1:45" ht="15.75" thickBot="1">
      <c r="A60" s="54" t="s">
        <v>367</v>
      </c>
      <c r="B60" s="55" t="str">
        <f>'Alocação 2q'!B59</f>
        <v>BCL0307-15</v>
      </c>
      <c r="C60" s="55" t="str">
        <f>'Alocação 2q'!A59</f>
        <v>Transformações Químicas</v>
      </c>
      <c r="D60" s="55">
        <f>'Alocação 2q'!C59</f>
        <v>3</v>
      </c>
      <c r="E60" s="55">
        <f>'Alocação 2q'!D59</f>
        <v>2</v>
      </c>
      <c r="F60" s="55">
        <f>'Alocação 2q'!E59</f>
        <v>6</v>
      </c>
      <c r="G60" s="55">
        <f t="shared" si="1"/>
        <v>5</v>
      </c>
      <c r="H60" s="55" t="str">
        <f>'Alocação 2q'!H59</f>
        <v>SA</v>
      </c>
      <c r="I60" s="55">
        <f>'Alocação 2q'!J59</f>
        <v>0</v>
      </c>
      <c r="J60" s="55" t="str">
        <f>'Alocação 2q'!I59</f>
        <v>Noturno</v>
      </c>
      <c r="K60" s="55">
        <f>'Alocação 2q'!K59</f>
        <v>30</v>
      </c>
      <c r="L60" s="55">
        <f>'Alocação 2q'!L59</f>
        <v>0</v>
      </c>
      <c r="M60" s="56">
        <f>'Alocação 2q'!M59</f>
        <v>0</v>
      </c>
      <c r="N60" s="56">
        <f>'Alocação 2q'!N59</f>
        <v>0</v>
      </c>
      <c r="O60" s="55">
        <f>'Alocação 2q'!O59</f>
        <v>0</v>
      </c>
      <c r="P60" s="55"/>
      <c r="Q60" s="55">
        <f>'Alocação 2q'!P59</f>
        <v>0</v>
      </c>
      <c r="R60" s="56">
        <f>'Alocação 2q'!Q59</f>
        <v>0</v>
      </c>
      <c r="S60" s="56">
        <f>'Alocação 2q'!R59</f>
        <v>0</v>
      </c>
      <c r="T60" s="55">
        <f>'Alocação 2q'!S59</f>
        <v>0</v>
      </c>
      <c r="U60" s="55"/>
      <c r="V60" s="55">
        <f>'Alocação 2q'!T59</f>
        <v>0</v>
      </c>
      <c r="W60" s="56">
        <f>'Alocação 2q'!U59</f>
        <v>0</v>
      </c>
      <c r="X60" s="56">
        <f>'Alocação 2q'!V59</f>
        <v>0</v>
      </c>
      <c r="Y60" s="55">
        <f>'Alocação 2q'!W59</f>
        <v>0</v>
      </c>
      <c r="Z60" s="55"/>
      <c r="AA60" s="57">
        <f>'Alocação 2q'!Y59</f>
        <v>0</v>
      </c>
      <c r="AB60" s="55" t="str">
        <f>'Alocação 2q'!Z59</f>
        <v>Segundas</v>
      </c>
      <c r="AC60" s="56">
        <f>'Alocação 2q'!AA59</f>
        <v>0.79166666666666696</v>
      </c>
      <c r="AD60" s="56">
        <f>'Alocação 2q'!AB59</f>
        <v>0.875000000000001</v>
      </c>
      <c r="AE60" s="55" t="str">
        <f>'Alocação 2q'!AC59</f>
        <v>Semanal</v>
      </c>
      <c r="AF60" s="55"/>
      <c r="AG60" s="55"/>
      <c r="AH60" s="55" t="str">
        <f>'Alocação 2q'!Z59</f>
        <v>Segundas</v>
      </c>
      <c r="AI60" s="56">
        <f>'Alocação 2q'!AA59</f>
        <v>0.79166666666666696</v>
      </c>
      <c r="AJ60" s="56">
        <f>'Alocação 2q'!AB59</f>
        <v>0.875000000000001</v>
      </c>
      <c r="AK60" s="55" t="str">
        <f>'Alocação 2q'!AC59</f>
        <v>Semanal</v>
      </c>
      <c r="AL60" s="55"/>
      <c r="AM60" s="55"/>
      <c r="AN60" s="55" t="str">
        <f>'Alocação 2q'!AJ59</f>
        <v>Artur Franz Keppler</v>
      </c>
      <c r="AO60" s="58" t="str">
        <f t="shared" si="2"/>
        <v>HORAS A MENOS ALOCADAS</v>
      </c>
      <c r="AP60" s="58">
        <f t="shared" si="3"/>
        <v>0.20833333333333334</v>
      </c>
      <c r="AQ60" s="58">
        <f t="shared" si="4"/>
        <v>0</v>
      </c>
      <c r="AR60" s="58">
        <f t="shared" si="5"/>
        <v>0.16666666666666807</v>
      </c>
      <c r="AS60" s="59">
        <f t="shared" si="6"/>
        <v>0.16666666666666807</v>
      </c>
    </row>
    <row r="61" spans="1:45" ht="15.75" thickBot="1">
      <c r="A61" s="54" t="s">
        <v>367</v>
      </c>
      <c r="B61" s="55" t="str">
        <f>'Alocação 2q'!B60</f>
        <v>-</v>
      </c>
      <c r="C61" s="55">
        <f>'Alocação 2q'!A60</f>
        <v>0</v>
      </c>
      <c r="D61" s="55" t="str">
        <f>'Alocação 2q'!C60</f>
        <v>-</v>
      </c>
      <c r="E61" s="55" t="str">
        <f>'Alocação 2q'!D60</f>
        <v>-</v>
      </c>
      <c r="F61" s="55" t="str">
        <f>'Alocação 2q'!E60</f>
        <v>-</v>
      </c>
      <c r="G61" s="55" t="e">
        <f t="shared" si="1"/>
        <v>#VALUE!</v>
      </c>
      <c r="H61" s="55">
        <f>'Alocação 2q'!H60</f>
        <v>0</v>
      </c>
      <c r="I61" s="55">
        <f>'Alocação 2q'!J60</f>
        <v>0</v>
      </c>
      <c r="J61" s="55">
        <f>'Alocação 2q'!I60</f>
        <v>0</v>
      </c>
      <c r="K61" s="55">
        <f>'Alocação 2q'!K60</f>
        <v>0</v>
      </c>
      <c r="L61" s="55">
        <f>'Alocação 2q'!L60</f>
        <v>0</v>
      </c>
      <c r="M61" s="56">
        <f>'Alocação 2q'!M60</f>
        <v>0</v>
      </c>
      <c r="N61" s="56">
        <f>'Alocação 2q'!N60</f>
        <v>0</v>
      </c>
      <c r="O61" s="55">
        <f>'Alocação 2q'!O60</f>
        <v>0</v>
      </c>
      <c r="P61" s="55"/>
      <c r="Q61" s="55">
        <f>'Alocação 2q'!P60</f>
        <v>0</v>
      </c>
      <c r="R61" s="56">
        <f>'Alocação 2q'!Q60</f>
        <v>0</v>
      </c>
      <c r="S61" s="56">
        <f>'Alocação 2q'!R60</f>
        <v>0</v>
      </c>
      <c r="T61" s="55">
        <f>'Alocação 2q'!S60</f>
        <v>0</v>
      </c>
      <c r="U61" s="55"/>
      <c r="V61" s="55">
        <f>'Alocação 2q'!T60</f>
        <v>0</v>
      </c>
      <c r="W61" s="56">
        <f>'Alocação 2q'!U60</f>
        <v>0</v>
      </c>
      <c r="X61" s="56">
        <f>'Alocação 2q'!V60</f>
        <v>0</v>
      </c>
      <c r="Y61" s="55">
        <f>'Alocação 2q'!W60</f>
        <v>0</v>
      </c>
      <c r="Z61" s="55"/>
      <c r="AA61" s="57">
        <f>'Alocação 2q'!Y60</f>
        <v>0</v>
      </c>
      <c r="AB61" s="55">
        <f>'Alocação 2q'!Z60</f>
        <v>0</v>
      </c>
      <c r="AC61" s="56">
        <f>'Alocação 2q'!AA60</f>
        <v>0</v>
      </c>
      <c r="AD61" s="56">
        <f>'Alocação 2q'!AB60</f>
        <v>0</v>
      </c>
      <c r="AE61" s="55">
        <f>'Alocação 2q'!AC60</f>
        <v>0</v>
      </c>
      <c r="AF61" s="55"/>
      <c r="AG61" s="55"/>
      <c r="AH61" s="55">
        <f>'Alocação 2q'!Z60</f>
        <v>0</v>
      </c>
      <c r="AI61" s="56">
        <f>'Alocação 2q'!AA60</f>
        <v>0</v>
      </c>
      <c r="AJ61" s="56">
        <f>'Alocação 2q'!AB60</f>
        <v>0</v>
      </c>
      <c r="AK61" s="55">
        <f>'Alocação 2q'!AC60</f>
        <v>0</v>
      </c>
      <c r="AL61" s="55"/>
      <c r="AM61" s="55"/>
      <c r="AN61" s="55">
        <f>'Alocação 2q'!AJ60</f>
        <v>0</v>
      </c>
      <c r="AO61" s="58" t="e">
        <f t="shared" si="2"/>
        <v>#VALUE!</v>
      </c>
      <c r="AP61" s="58" t="e">
        <f t="shared" si="3"/>
        <v>#VALUE!</v>
      </c>
      <c r="AQ61" s="58">
        <f t="shared" si="4"/>
        <v>0</v>
      </c>
      <c r="AR61" s="58">
        <f t="shared" si="5"/>
        <v>0</v>
      </c>
      <c r="AS61" s="59">
        <f t="shared" si="6"/>
        <v>0</v>
      </c>
    </row>
    <row r="62" spans="1:45" ht="15.75" thickBot="1">
      <c r="A62" s="54" t="s">
        <v>367</v>
      </c>
      <c r="B62" s="55" t="str">
        <f>'Alocação 2q'!B61</f>
        <v>-</v>
      </c>
      <c r="C62" s="55">
        <f>'Alocação 2q'!A61</f>
        <v>0</v>
      </c>
      <c r="D62" s="55" t="str">
        <f>'Alocação 2q'!C61</f>
        <v>-</v>
      </c>
      <c r="E62" s="55" t="str">
        <f>'Alocação 2q'!D61</f>
        <v>-</v>
      </c>
      <c r="F62" s="55" t="str">
        <f>'Alocação 2q'!E61</f>
        <v>-</v>
      </c>
      <c r="G62" s="55" t="e">
        <f t="shared" si="1"/>
        <v>#VALUE!</v>
      </c>
      <c r="H62" s="55">
        <f>'Alocação 2q'!H61</f>
        <v>0</v>
      </c>
      <c r="I62" s="55">
        <f>'Alocação 2q'!J61</f>
        <v>0</v>
      </c>
      <c r="J62" s="55">
        <f>'Alocação 2q'!I61</f>
        <v>0</v>
      </c>
      <c r="K62" s="55">
        <f>'Alocação 2q'!K61</f>
        <v>0</v>
      </c>
      <c r="L62" s="55">
        <f>'Alocação 2q'!L61</f>
        <v>0</v>
      </c>
      <c r="M62" s="56">
        <f>'Alocação 2q'!M61</f>
        <v>0</v>
      </c>
      <c r="N62" s="56">
        <f>'Alocação 2q'!N61</f>
        <v>0</v>
      </c>
      <c r="O62" s="55">
        <f>'Alocação 2q'!O61</f>
        <v>0</v>
      </c>
      <c r="P62" s="55"/>
      <c r="Q62" s="55">
        <f>'Alocação 2q'!P61</f>
        <v>0</v>
      </c>
      <c r="R62" s="56">
        <f>'Alocação 2q'!Q61</f>
        <v>0</v>
      </c>
      <c r="S62" s="56">
        <f>'Alocação 2q'!R61</f>
        <v>0</v>
      </c>
      <c r="T62" s="55">
        <f>'Alocação 2q'!S61</f>
        <v>0</v>
      </c>
      <c r="U62" s="55"/>
      <c r="V62" s="55">
        <f>'Alocação 2q'!T61</f>
        <v>0</v>
      </c>
      <c r="W62" s="56">
        <f>'Alocação 2q'!U61</f>
        <v>0</v>
      </c>
      <c r="X62" s="56">
        <f>'Alocação 2q'!V61</f>
        <v>0</v>
      </c>
      <c r="Y62" s="55">
        <f>'Alocação 2q'!W61</f>
        <v>0</v>
      </c>
      <c r="Z62" s="55"/>
      <c r="AA62" s="57">
        <f>'Alocação 2q'!Y61</f>
        <v>0</v>
      </c>
      <c r="AB62" s="55">
        <f>'Alocação 2q'!Z61</f>
        <v>0</v>
      </c>
      <c r="AC62" s="56">
        <f>'Alocação 2q'!AA61</f>
        <v>0</v>
      </c>
      <c r="AD62" s="56">
        <f>'Alocação 2q'!AB61</f>
        <v>0</v>
      </c>
      <c r="AE62" s="55">
        <f>'Alocação 2q'!AC61</f>
        <v>0</v>
      </c>
      <c r="AF62" s="55"/>
      <c r="AG62" s="55"/>
      <c r="AH62" s="55">
        <f>'Alocação 2q'!Z61</f>
        <v>0</v>
      </c>
      <c r="AI62" s="56">
        <f>'Alocação 2q'!AA61</f>
        <v>0</v>
      </c>
      <c r="AJ62" s="56">
        <f>'Alocação 2q'!AB61</f>
        <v>0</v>
      </c>
      <c r="AK62" s="55">
        <f>'Alocação 2q'!AC61</f>
        <v>0</v>
      </c>
      <c r="AL62" s="55"/>
      <c r="AM62" s="55"/>
      <c r="AN62" s="55">
        <f>'Alocação 2q'!AJ61</f>
        <v>0</v>
      </c>
      <c r="AO62" s="58" t="e">
        <f t="shared" si="2"/>
        <v>#VALUE!</v>
      </c>
      <c r="AP62" s="58" t="e">
        <f t="shared" si="3"/>
        <v>#VALUE!</v>
      </c>
      <c r="AQ62" s="58">
        <f t="shared" si="4"/>
        <v>0</v>
      </c>
      <c r="AR62" s="58">
        <f t="shared" si="5"/>
        <v>0</v>
      </c>
      <c r="AS62" s="59">
        <f t="shared" si="6"/>
        <v>0</v>
      </c>
    </row>
    <row r="63" spans="1:45" ht="15.75" thickBot="1">
      <c r="A63" s="54" t="s">
        <v>367</v>
      </c>
      <c r="B63" s="55" t="str">
        <f>'Alocação 2q'!B62</f>
        <v>-</v>
      </c>
      <c r="C63" s="55">
        <f>'Alocação 2q'!A62</f>
        <v>0</v>
      </c>
      <c r="D63" s="55" t="str">
        <f>'Alocação 2q'!C62</f>
        <v>-</v>
      </c>
      <c r="E63" s="55" t="str">
        <f>'Alocação 2q'!D62</f>
        <v>-</v>
      </c>
      <c r="F63" s="55" t="str">
        <f>'Alocação 2q'!E62</f>
        <v>-</v>
      </c>
      <c r="G63" s="55" t="e">
        <f t="shared" si="1"/>
        <v>#VALUE!</v>
      </c>
      <c r="H63" s="55">
        <f>'Alocação 2q'!H62</f>
        <v>0</v>
      </c>
      <c r="I63" s="55">
        <f>'Alocação 2q'!J62</f>
        <v>0</v>
      </c>
      <c r="J63" s="55">
        <f>'Alocação 2q'!I62</f>
        <v>0</v>
      </c>
      <c r="K63" s="55">
        <f>'Alocação 2q'!K62</f>
        <v>0</v>
      </c>
      <c r="L63" s="55">
        <f>'Alocação 2q'!L62</f>
        <v>0</v>
      </c>
      <c r="M63" s="56">
        <f>'Alocação 2q'!M62</f>
        <v>0</v>
      </c>
      <c r="N63" s="56">
        <f>'Alocação 2q'!N62</f>
        <v>0</v>
      </c>
      <c r="O63" s="55">
        <f>'Alocação 2q'!O62</f>
        <v>0</v>
      </c>
      <c r="P63" s="55"/>
      <c r="Q63" s="55">
        <f>'Alocação 2q'!P62</f>
        <v>0</v>
      </c>
      <c r="R63" s="56">
        <f>'Alocação 2q'!Q62</f>
        <v>0</v>
      </c>
      <c r="S63" s="56">
        <f>'Alocação 2q'!R62</f>
        <v>0</v>
      </c>
      <c r="T63" s="55">
        <f>'Alocação 2q'!S62</f>
        <v>0</v>
      </c>
      <c r="U63" s="55"/>
      <c r="V63" s="55">
        <f>'Alocação 2q'!T62</f>
        <v>0</v>
      </c>
      <c r="W63" s="56">
        <f>'Alocação 2q'!U62</f>
        <v>0</v>
      </c>
      <c r="X63" s="56">
        <f>'Alocação 2q'!V62</f>
        <v>0</v>
      </c>
      <c r="Y63" s="55">
        <f>'Alocação 2q'!W62</f>
        <v>0</v>
      </c>
      <c r="Z63" s="55"/>
      <c r="AA63" s="57">
        <f>'Alocação 2q'!Y62</f>
        <v>0</v>
      </c>
      <c r="AB63" s="55">
        <f>'Alocação 2q'!Z62</f>
        <v>0</v>
      </c>
      <c r="AC63" s="56">
        <f>'Alocação 2q'!AA62</f>
        <v>0</v>
      </c>
      <c r="AD63" s="56">
        <f>'Alocação 2q'!AB62</f>
        <v>0</v>
      </c>
      <c r="AE63" s="55">
        <f>'Alocação 2q'!AC62</f>
        <v>0</v>
      </c>
      <c r="AF63" s="55"/>
      <c r="AG63" s="55"/>
      <c r="AH63" s="55">
        <f>'Alocação 2q'!Z62</f>
        <v>0</v>
      </c>
      <c r="AI63" s="56">
        <f>'Alocação 2q'!AA62</f>
        <v>0</v>
      </c>
      <c r="AJ63" s="56">
        <f>'Alocação 2q'!AB62</f>
        <v>0</v>
      </c>
      <c r="AK63" s="55">
        <f>'Alocação 2q'!AC62</f>
        <v>0</v>
      </c>
      <c r="AL63" s="55"/>
      <c r="AM63" s="55"/>
      <c r="AN63" s="55">
        <f>'Alocação 2q'!AJ62</f>
        <v>0</v>
      </c>
      <c r="AO63" s="58" t="e">
        <f t="shared" si="2"/>
        <v>#VALUE!</v>
      </c>
      <c r="AP63" s="58" t="e">
        <f t="shared" si="3"/>
        <v>#VALUE!</v>
      </c>
      <c r="AQ63" s="58">
        <f t="shared" si="4"/>
        <v>0</v>
      </c>
      <c r="AR63" s="58">
        <f t="shared" si="5"/>
        <v>0</v>
      </c>
      <c r="AS63" s="59">
        <f t="shared" si="6"/>
        <v>0</v>
      </c>
    </row>
    <row r="64" spans="1:45" ht="15.75" thickBot="1">
      <c r="A64" s="54" t="s">
        <v>367</v>
      </c>
      <c r="B64" s="55" t="str">
        <f>'Alocação 2q'!B63</f>
        <v>BCL0307-15</v>
      </c>
      <c r="C64" s="55" t="str">
        <f>'Alocação 2q'!A63</f>
        <v>Transformações Químicas</v>
      </c>
      <c r="D64" s="55">
        <f>'Alocação 2q'!C63</f>
        <v>3</v>
      </c>
      <c r="E64" s="55">
        <f>'Alocação 2q'!D63</f>
        <v>2</v>
      </c>
      <c r="F64" s="55">
        <f>'Alocação 2q'!E63</f>
        <v>6</v>
      </c>
      <c r="G64" s="55">
        <f t="shared" si="1"/>
        <v>5</v>
      </c>
      <c r="H64" s="55" t="str">
        <f>'Alocação 2q'!H63</f>
        <v>SA</v>
      </c>
      <c r="I64" s="55">
        <f>'Alocação 2q'!J63</f>
        <v>0</v>
      </c>
      <c r="J64" s="55" t="str">
        <f>'Alocação 2q'!I63</f>
        <v>Noturno</v>
      </c>
      <c r="K64" s="55">
        <f>'Alocação 2q'!K63</f>
        <v>30</v>
      </c>
      <c r="L64" s="55">
        <f>'Alocação 2q'!L63</f>
        <v>0</v>
      </c>
      <c r="M64" s="56">
        <f>'Alocação 2q'!M63</f>
        <v>0</v>
      </c>
      <c r="N64" s="56">
        <f>'Alocação 2q'!N63</f>
        <v>0</v>
      </c>
      <c r="O64" s="55">
        <f>'Alocação 2q'!O63</f>
        <v>0</v>
      </c>
      <c r="P64" s="55"/>
      <c r="Q64" s="55">
        <f>'Alocação 2q'!P63</f>
        <v>0</v>
      </c>
      <c r="R64" s="56">
        <f>'Alocação 2q'!Q63</f>
        <v>0</v>
      </c>
      <c r="S64" s="56">
        <f>'Alocação 2q'!R63</f>
        <v>0</v>
      </c>
      <c r="T64" s="55">
        <f>'Alocação 2q'!S63</f>
        <v>0</v>
      </c>
      <c r="U64" s="55"/>
      <c r="V64" s="55">
        <f>'Alocação 2q'!T63</f>
        <v>0</v>
      </c>
      <c r="W64" s="56">
        <f>'Alocação 2q'!U63</f>
        <v>0</v>
      </c>
      <c r="X64" s="56">
        <f>'Alocação 2q'!V63</f>
        <v>0</v>
      </c>
      <c r="Y64" s="55">
        <f>'Alocação 2q'!W63</f>
        <v>0</v>
      </c>
      <c r="Z64" s="55"/>
      <c r="AA64" s="57">
        <f>'Alocação 2q'!Y63</f>
        <v>0</v>
      </c>
      <c r="AB64" s="55" t="str">
        <f>'Alocação 2q'!Z63</f>
        <v>Segundas</v>
      </c>
      <c r="AC64" s="56">
        <f>'Alocação 2q'!AA63</f>
        <v>0.79166666666666696</v>
      </c>
      <c r="AD64" s="56">
        <f>'Alocação 2q'!AB63</f>
        <v>0.875000000000001</v>
      </c>
      <c r="AE64" s="55" t="str">
        <f>'Alocação 2q'!AC63</f>
        <v>Semanal</v>
      </c>
      <c r="AF64" s="55"/>
      <c r="AG64" s="55"/>
      <c r="AH64" s="55" t="str">
        <f>'Alocação 2q'!Z63</f>
        <v>Segundas</v>
      </c>
      <c r="AI64" s="56">
        <f>'Alocação 2q'!AA63</f>
        <v>0.79166666666666696</v>
      </c>
      <c r="AJ64" s="56">
        <f>'Alocação 2q'!AB63</f>
        <v>0.875000000000001</v>
      </c>
      <c r="AK64" s="55" t="str">
        <f>'Alocação 2q'!AC63</f>
        <v>Semanal</v>
      </c>
      <c r="AL64" s="55"/>
      <c r="AM64" s="55"/>
      <c r="AN64" s="55" t="str">
        <f>'Alocação 2q'!AJ63</f>
        <v>Fernando Giacomelli</v>
      </c>
      <c r="AO64" s="58" t="str">
        <f t="shared" si="2"/>
        <v>HORAS A MENOS ALOCADAS</v>
      </c>
      <c r="AP64" s="58">
        <f t="shared" si="3"/>
        <v>0.20833333333333334</v>
      </c>
      <c r="AQ64" s="58">
        <f t="shared" si="4"/>
        <v>0</v>
      </c>
      <c r="AR64" s="58">
        <f t="shared" si="5"/>
        <v>0.16666666666666807</v>
      </c>
      <c r="AS64" s="59">
        <f t="shared" si="6"/>
        <v>0.16666666666666807</v>
      </c>
    </row>
    <row r="65" spans="1:45" ht="15.75" thickBot="1">
      <c r="A65" s="54" t="s">
        <v>367</v>
      </c>
      <c r="B65" s="55" t="str">
        <f>'Alocação 2q'!B64</f>
        <v>-</v>
      </c>
      <c r="C65" s="55">
        <f>'Alocação 2q'!A64</f>
        <v>0</v>
      </c>
      <c r="D65" s="55" t="str">
        <f>'Alocação 2q'!C64</f>
        <v>-</v>
      </c>
      <c r="E65" s="55" t="str">
        <f>'Alocação 2q'!D64</f>
        <v>-</v>
      </c>
      <c r="F65" s="55" t="str">
        <f>'Alocação 2q'!E64</f>
        <v>-</v>
      </c>
      <c r="G65" s="55" t="e">
        <f t="shared" si="1"/>
        <v>#VALUE!</v>
      </c>
      <c r="H65" s="55">
        <f>'Alocação 2q'!H64</f>
        <v>0</v>
      </c>
      <c r="I65" s="55">
        <f>'Alocação 2q'!J64</f>
        <v>0</v>
      </c>
      <c r="J65" s="55">
        <f>'Alocação 2q'!I64</f>
        <v>0</v>
      </c>
      <c r="K65" s="55">
        <f>'Alocação 2q'!K64</f>
        <v>0</v>
      </c>
      <c r="L65" s="55">
        <f>'Alocação 2q'!L64</f>
        <v>0</v>
      </c>
      <c r="M65" s="56">
        <f>'Alocação 2q'!M64</f>
        <v>0</v>
      </c>
      <c r="N65" s="56">
        <f>'Alocação 2q'!N64</f>
        <v>0</v>
      </c>
      <c r="O65" s="55">
        <f>'Alocação 2q'!O64</f>
        <v>0</v>
      </c>
      <c r="P65" s="55"/>
      <c r="Q65" s="55">
        <f>'Alocação 2q'!P64</f>
        <v>0</v>
      </c>
      <c r="R65" s="56">
        <f>'Alocação 2q'!Q64</f>
        <v>0</v>
      </c>
      <c r="S65" s="56">
        <f>'Alocação 2q'!R64</f>
        <v>0</v>
      </c>
      <c r="T65" s="55">
        <f>'Alocação 2q'!S64</f>
        <v>0</v>
      </c>
      <c r="U65" s="55"/>
      <c r="V65" s="55">
        <f>'Alocação 2q'!T64</f>
        <v>0</v>
      </c>
      <c r="W65" s="56">
        <f>'Alocação 2q'!U64</f>
        <v>0</v>
      </c>
      <c r="X65" s="56">
        <f>'Alocação 2q'!V64</f>
        <v>0</v>
      </c>
      <c r="Y65" s="55">
        <f>'Alocação 2q'!W64</f>
        <v>0</v>
      </c>
      <c r="Z65" s="55"/>
      <c r="AA65" s="57">
        <f>'Alocação 2q'!Y64</f>
        <v>0</v>
      </c>
      <c r="AB65" s="55">
        <f>'Alocação 2q'!Z64</f>
        <v>0</v>
      </c>
      <c r="AC65" s="56">
        <f>'Alocação 2q'!AA64</f>
        <v>0</v>
      </c>
      <c r="AD65" s="56">
        <f>'Alocação 2q'!AB64</f>
        <v>0</v>
      </c>
      <c r="AE65" s="55">
        <f>'Alocação 2q'!AC64</f>
        <v>0</v>
      </c>
      <c r="AF65" s="55"/>
      <c r="AG65" s="55"/>
      <c r="AH65" s="55">
        <f>'Alocação 2q'!Z64</f>
        <v>0</v>
      </c>
      <c r="AI65" s="56">
        <f>'Alocação 2q'!AA64</f>
        <v>0</v>
      </c>
      <c r="AJ65" s="56">
        <f>'Alocação 2q'!AB64</f>
        <v>0</v>
      </c>
      <c r="AK65" s="55">
        <f>'Alocação 2q'!AC64</f>
        <v>0</v>
      </c>
      <c r="AL65" s="55"/>
      <c r="AM65" s="55"/>
      <c r="AN65" s="55">
        <f>'Alocação 2q'!AJ64</f>
        <v>0</v>
      </c>
      <c r="AO65" s="58" t="e">
        <f t="shared" si="2"/>
        <v>#VALUE!</v>
      </c>
      <c r="AP65" s="58" t="e">
        <f t="shared" si="3"/>
        <v>#VALUE!</v>
      </c>
      <c r="AQ65" s="58">
        <f t="shared" si="4"/>
        <v>0</v>
      </c>
      <c r="AR65" s="58">
        <f t="shared" si="5"/>
        <v>0</v>
      </c>
      <c r="AS65" s="59">
        <f t="shared" si="6"/>
        <v>0</v>
      </c>
    </row>
    <row r="66" spans="1:45" ht="15.75" thickBot="1">
      <c r="A66" s="54" t="s">
        <v>367</v>
      </c>
      <c r="B66" s="55" t="str">
        <f>'Alocação 2q'!B65</f>
        <v>-</v>
      </c>
      <c r="C66" s="55">
        <f>'Alocação 2q'!A65</f>
        <v>0</v>
      </c>
      <c r="D66" s="55" t="str">
        <f>'Alocação 2q'!C65</f>
        <v>-</v>
      </c>
      <c r="E66" s="55" t="str">
        <f>'Alocação 2q'!D65</f>
        <v>-</v>
      </c>
      <c r="F66" s="55" t="str">
        <f>'Alocação 2q'!E65</f>
        <v>-</v>
      </c>
      <c r="G66" s="55" t="e">
        <f t="shared" si="1"/>
        <v>#VALUE!</v>
      </c>
      <c r="H66" s="55">
        <f>'Alocação 2q'!H65</f>
        <v>0</v>
      </c>
      <c r="I66" s="55">
        <f>'Alocação 2q'!J65</f>
        <v>0</v>
      </c>
      <c r="J66" s="55">
        <f>'Alocação 2q'!I65</f>
        <v>0</v>
      </c>
      <c r="K66" s="55">
        <f>'Alocação 2q'!K65</f>
        <v>0</v>
      </c>
      <c r="L66" s="55">
        <f>'Alocação 2q'!L65</f>
        <v>0</v>
      </c>
      <c r="M66" s="56">
        <f>'Alocação 2q'!M65</f>
        <v>0</v>
      </c>
      <c r="N66" s="56">
        <f>'Alocação 2q'!N65</f>
        <v>0</v>
      </c>
      <c r="O66" s="55">
        <f>'Alocação 2q'!O65</f>
        <v>0</v>
      </c>
      <c r="P66" s="55"/>
      <c r="Q66" s="55">
        <f>'Alocação 2q'!P65</f>
        <v>0</v>
      </c>
      <c r="R66" s="56">
        <f>'Alocação 2q'!Q65</f>
        <v>0</v>
      </c>
      <c r="S66" s="56">
        <f>'Alocação 2q'!R65</f>
        <v>0</v>
      </c>
      <c r="T66" s="55">
        <f>'Alocação 2q'!S65</f>
        <v>0</v>
      </c>
      <c r="U66" s="55"/>
      <c r="V66" s="55">
        <f>'Alocação 2q'!T65</f>
        <v>0</v>
      </c>
      <c r="W66" s="56">
        <f>'Alocação 2q'!U65</f>
        <v>0</v>
      </c>
      <c r="X66" s="56">
        <f>'Alocação 2q'!V65</f>
        <v>0</v>
      </c>
      <c r="Y66" s="55">
        <f>'Alocação 2q'!W65</f>
        <v>0</v>
      </c>
      <c r="Z66" s="55"/>
      <c r="AA66" s="57">
        <f>'Alocação 2q'!Y65</f>
        <v>0</v>
      </c>
      <c r="AB66" s="55">
        <f>'Alocação 2q'!Z65</f>
        <v>0</v>
      </c>
      <c r="AC66" s="56">
        <f>'Alocação 2q'!AA65</f>
        <v>0</v>
      </c>
      <c r="AD66" s="56">
        <f>'Alocação 2q'!AB65</f>
        <v>0</v>
      </c>
      <c r="AE66" s="55">
        <f>'Alocação 2q'!AC65</f>
        <v>0</v>
      </c>
      <c r="AF66" s="55"/>
      <c r="AG66" s="55"/>
      <c r="AH66" s="55">
        <f>'Alocação 2q'!Z65</f>
        <v>0</v>
      </c>
      <c r="AI66" s="56">
        <f>'Alocação 2q'!AA65</f>
        <v>0</v>
      </c>
      <c r="AJ66" s="56">
        <f>'Alocação 2q'!AB65</f>
        <v>0</v>
      </c>
      <c r="AK66" s="55">
        <f>'Alocação 2q'!AC65</f>
        <v>0</v>
      </c>
      <c r="AL66" s="55"/>
      <c r="AM66" s="55"/>
      <c r="AN66" s="55">
        <f>'Alocação 2q'!AJ65</f>
        <v>0</v>
      </c>
      <c r="AO66" s="58" t="e">
        <f t="shared" si="2"/>
        <v>#VALUE!</v>
      </c>
      <c r="AP66" s="58" t="e">
        <f t="shared" si="3"/>
        <v>#VALUE!</v>
      </c>
      <c r="AQ66" s="58">
        <f t="shared" si="4"/>
        <v>0</v>
      </c>
      <c r="AR66" s="58">
        <f t="shared" si="5"/>
        <v>0</v>
      </c>
      <c r="AS66" s="59">
        <f t="shared" si="6"/>
        <v>0</v>
      </c>
    </row>
    <row r="67" spans="1:45" ht="15.75" thickBot="1">
      <c r="A67" s="54" t="s">
        <v>367</v>
      </c>
      <c r="B67" s="55" t="str">
        <f>'Alocação 2q'!B66</f>
        <v>BCL0307-15</v>
      </c>
      <c r="C67" s="55" t="str">
        <f>'Alocação 2q'!A66</f>
        <v>Transformações Químicas</v>
      </c>
      <c r="D67" s="55">
        <f>'Alocação 2q'!C66</f>
        <v>3</v>
      </c>
      <c r="E67" s="55">
        <f>'Alocação 2q'!D66</f>
        <v>2</v>
      </c>
      <c r="F67" s="55">
        <f>'Alocação 2q'!E66</f>
        <v>6</v>
      </c>
      <c r="G67" s="55">
        <f t="shared" si="1"/>
        <v>5</v>
      </c>
      <c r="H67" s="55" t="str">
        <f>'Alocação 2q'!H66</f>
        <v>SA</v>
      </c>
      <c r="I67" s="55">
        <f>'Alocação 2q'!J66</f>
        <v>0</v>
      </c>
      <c r="J67" s="55" t="str">
        <f>'Alocação 2q'!I66</f>
        <v>Matutino</v>
      </c>
      <c r="K67" s="55">
        <f>'Alocação 2q'!K66</f>
        <v>30</v>
      </c>
      <c r="L67" s="55">
        <f>'Alocação 2q'!L66</f>
        <v>0</v>
      </c>
      <c r="M67" s="56">
        <f>'Alocação 2q'!M66</f>
        <v>0</v>
      </c>
      <c r="N67" s="56">
        <f>'Alocação 2q'!N66</f>
        <v>0</v>
      </c>
      <c r="O67" s="55">
        <f>'Alocação 2q'!O66</f>
        <v>0</v>
      </c>
      <c r="P67" s="55"/>
      <c r="Q67" s="55">
        <f>'Alocação 2q'!P66</f>
        <v>0</v>
      </c>
      <c r="R67" s="56">
        <f>'Alocação 2q'!Q66</f>
        <v>0</v>
      </c>
      <c r="S67" s="56">
        <f>'Alocação 2q'!R66</f>
        <v>0</v>
      </c>
      <c r="T67" s="55">
        <f>'Alocação 2q'!S66</f>
        <v>0</v>
      </c>
      <c r="U67" s="55"/>
      <c r="V67" s="55">
        <f>'Alocação 2q'!T66</f>
        <v>0</v>
      </c>
      <c r="W67" s="56">
        <f>'Alocação 2q'!U66</f>
        <v>0</v>
      </c>
      <c r="X67" s="56">
        <f>'Alocação 2q'!V66</f>
        <v>0</v>
      </c>
      <c r="Y67" s="55">
        <f>'Alocação 2q'!W66</f>
        <v>0</v>
      </c>
      <c r="Z67" s="55"/>
      <c r="AA67" s="57">
        <f>'Alocação 2q'!Y66</f>
        <v>0</v>
      </c>
      <c r="AB67" s="55" t="str">
        <f>'Alocação 2q'!Z66</f>
        <v>Segundas</v>
      </c>
      <c r="AC67" s="56">
        <f>'Alocação 2q'!AA66</f>
        <v>0.58333333333333304</v>
      </c>
      <c r="AD67" s="56">
        <f>'Alocação 2q'!AB66</f>
        <v>0.66666666666666696</v>
      </c>
      <c r="AE67" s="55" t="str">
        <f>'Alocação 2q'!AC66</f>
        <v>Semanal</v>
      </c>
      <c r="AF67" s="55"/>
      <c r="AG67" s="55"/>
      <c r="AH67" s="55" t="str">
        <f>'Alocação 2q'!Z66</f>
        <v>Segundas</v>
      </c>
      <c r="AI67" s="56">
        <f>'Alocação 2q'!AA66</f>
        <v>0.58333333333333304</v>
      </c>
      <c r="AJ67" s="56">
        <f>'Alocação 2q'!AB66</f>
        <v>0.66666666666666696</v>
      </c>
      <c r="AK67" s="55" t="str">
        <f>'Alocação 2q'!AC66</f>
        <v>Semanal</v>
      </c>
      <c r="AL67" s="55"/>
      <c r="AM67" s="55"/>
      <c r="AN67" s="55" t="str">
        <f>'Alocação 2q'!AJ66</f>
        <v>Hueder Paulo Moises De Oliveira</v>
      </c>
      <c r="AO67" s="58" t="str">
        <f t="shared" si="2"/>
        <v>HORAS A MENOS ALOCADAS</v>
      </c>
      <c r="AP67" s="58">
        <f t="shared" si="3"/>
        <v>0.20833333333333334</v>
      </c>
      <c r="AQ67" s="58">
        <f t="shared" si="4"/>
        <v>0</v>
      </c>
      <c r="AR67" s="58">
        <f t="shared" si="5"/>
        <v>0.16666666666666785</v>
      </c>
      <c r="AS67" s="59">
        <f t="shared" si="6"/>
        <v>0.16666666666666785</v>
      </c>
    </row>
    <row r="68" spans="1:45" ht="15.75" thickBot="1">
      <c r="A68" s="54" t="s">
        <v>367</v>
      </c>
      <c r="B68" s="55" t="str">
        <f>'Alocação 2q'!B67</f>
        <v>-</v>
      </c>
      <c r="C68" s="55">
        <f>'Alocação 2q'!A67</f>
        <v>0</v>
      </c>
      <c r="D68" s="55" t="str">
        <f>'Alocação 2q'!C67</f>
        <v>-</v>
      </c>
      <c r="E68" s="55" t="str">
        <f>'Alocação 2q'!D67</f>
        <v>-</v>
      </c>
      <c r="F68" s="55" t="str">
        <f>'Alocação 2q'!E67</f>
        <v>-</v>
      </c>
      <c r="G68" s="55" t="e">
        <f t="shared" ref="G68:G95" si="7">D68+E68</f>
        <v>#VALUE!</v>
      </c>
      <c r="H68" s="55">
        <f>'Alocação 2q'!H67</f>
        <v>0</v>
      </c>
      <c r="I68" s="55">
        <f>'Alocação 2q'!J67</f>
        <v>0</v>
      </c>
      <c r="J68" s="55">
        <f>'Alocação 2q'!I67</f>
        <v>0</v>
      </c>
      <c r="K68" s="55">
        <f>'Alocação 2q'!K67</f>
        <v>0</v>
      </c>
      <c r="L68" s="55">
        <f>'Alocação 2q'!L67</f>
        <v>0</v>
      </c>
      <c r="M68" s="56">
        <f>'Alocação 2q'!M67</f>
        <v>0</v>
      </c>
      <c r="N68" s="56">
        <f>'Alocação 2q'!N67</f>
        <v>0</v>
      </c>
      <c r="O68" s="55">
        <f>'Alocação 2q'!O67</f>
        <v>0</v>
      </c>
      <c r="P68" s="55"/>
      <c r="Q68" s="55">
        <f>'Alocação 2q'!P67</f>
        <v>0</v>
      </c>
      <c r="R68" s="56">
        <f>'Alocação 2q'!Q67</f>
        <v>0</v>
      </c>
      <c r="S68" s="56">
        <f>'Alocação 2q'!R67</f>
        <v>0</v>
      </c>
      <c r="T68" s="55">
        <f>'Alocação 2q'!S67</f>
        <v>0</v>
      </c>
      <c r="U68" s="55"/>
      <c r="V68" s="55">
        <f>'Alocação 2q'!T67</f>
        <v>0</v>
      </c>
      <c r="W68" s="56">
        <f>'Alocação 2q'!U67</f>
        <v>0</v>
      </c>
      <c r="X68" s="56">
        <f>'Alocação 2q'!V67</f>
        <v>0</v>
      </c>
      <c r="Y68" s="55">
        <f>'Alocação 2q'!W67</f>
        <v>0</v>
      </c>
      <c r="Z68" s="55"/>
      <c r="AA68" s="57">
        <f>'Alocação 2q'!Y67</f>
        <v>0</v>
      </c>
      <c r="AB68" s="55">
        <f>'Alocação 2q'!Z67</f>
        <v>0</v>
      </c>
      <c r="AC68" s="56">
        <f>'Alocação 2q'!AA67</f>
        <v>0</v>
      </c>
      <c r="AD68" s="56">
        <f>'Alocação 2q'!AB67</f>
        <v>0</v>
      </c>
      <c r="AE68" s="55">
        <f>'Alocação 2q'!AC67</f>
        <v>0</v>
      </c>
      <c r="AF68" s="55"/>
      <c r="AG68" s="55"/>
      <c r="AH68" s="55">
        <f>'Alocação 2q'!Z67</f>
        <v>0</v>
      </c>
      <c r="AI68" s="56">
        <f>'Alocação 2q'!AA67</f>
        <v>0</v>
      </c>
      <c r="AJ68" s="56">
        <f>'Alocação 2q'!AB67</f>
        <v>0</v>
      </c>
      <c r="AK68" s="55">
        <f>'Alocação 2q'!AC67</f>
        <v>0</v>
      </c>
      <c r="AL68" s="55"/>
      <c r="AM68" s="55"/>
      <c r="AN68" s="55">
        <f>'Alocação 2q'!AJ67</f>
        <v>0</v>
      </c>
      <c r="AO68" s="58" t="e">
        <f t="shared" ref="AO68:AO95" si="8">IF(AP68="0","",IF(AP68=AS68,"CORRETO",IF(AP68&gt;AS68,"HORAS A MENOS ALOCADAS","HORAS A MAIS ALOCADAS")))</f>
        <v>#VALUE!</v>
      </c>
      <c r="AP68" s="58" t="e">
        <f t="shared" ref="AP68:AP95" si="9">IF(G68="","0",G68/24)</f>
        <v>#VALUE!</v>
      </c>
      <c r="AQ68" s="58">
        <f t="shared" ref="AQ68:AQ95" si="10">(IF(M68="",0,IF(O68="SEMANAL",N68-M68,(N68-M68)/2)))+(IF(R68="",0,IF(T68="SEMANAL",S68-R68,(S68-R68)/2)))+(IF(W68="",0,IF(Y68="SEMANAL",X68-W68,(X68-W68)/2)))</f>
        <v>0</v>
      </c>
      <c r="AR68" s="58">
        <f t="shared" ref="AR68:AR95" si="11">(IF(AD68="",0,IF(AE68="SEMANAL",AD68-AC68,(AD68-AC68)/2)))+(IF(AJ68="",0,IF(AK68="SEMANAL",AJ68-AI68,(AJ68-AI68)/2)))</f>
        <v>0</v>
      </c>
      <c r="AS68" s="59">
        <f t="shared" ref="AS68:AS95" si="12">AQ68+AR68</f>
        <v>0</v>
      </c>
    </row>
    <row r="69" spans="1:45" ht="15.75" thickBot="1">
      <c r="A69" s="54" t="s">
        <v>367</v>
      </c>
      <c r="B69" s="55" t="str">
        <f>'Alocação 2q'!B68</f>
        <v>BCL0307-15</v>
      </c>
      <c r="C69" s="55" t="str">
        <f>'Alocação 2q'!A68</f>
        <v>Transformações Químicas</v>
      </c>
      <c r="D69" s="55">
        <f>'Alocação 2q'!C68</f>
        <v>3</v>
      </c>
      <c r="E69" s="55">
        <f>'Alocação 2q'!D68</f>
        <v>2</v>
      </c>
      <c r="F69" s="55">
        <f>'Alocação 2q'!E68</f>
        <v>6</v>
      </c>
      <c r="G69" s="55">
        <f t="shared" si="7"/>
        <v>5</v>
      </c>
      <c r="H69" s="55" t="str">
        <f>'Alocação 2q'!H68</f>
        <v>SA</v>
      </c>
      <c r="I69" s="55">
        <f>'Alocação 2q'!J68</f>
        <v>0</v>
      </c>
      <c r="J69" s="55" t="str">
        <f>'Alocação 2q'!I68</f>
        <v>Matutino</v>
      </c>
      <c r="K69" s="55">
        <f>'Alocação 2q'!K68</f>
        <v>30</v>
      </c>
      <c r="L69" s="55">
        <f>'Alocação 2q'!L68</f>
        <v>0</v>
      </c>
      <c r="M69" s="56">
        <f>'Alocação 2q'!M68</f>
        <v>0</v>
      </c>
      <c r="N69" s="56">
        <f>'Alocação 2q'!N68</f>
        <v>0</v>
      </c>
      <c r="O69" s="55">
        <f>'Alocação 2q'!O68</f>
        <v>0</v>
      </c>
      <c r="P69" s="55"/>
      <c r="Q69" s="55">
        <f>'Alocação 2q'!P68</f>
        <v>0</v>
      </c>
      <c r="R69" s="56">
        <f>'Alocação 2q'!Q68</f>
        <v>0</v>
      </c>
      <c r="S69" s="56">
        <f>'Alocação 2q'!R68</f>
        <v>0</v>
      </c>
      <c r="T69" s="55">
        <f>'Alocação 2q'!S68</f>
        <v>0</v>
      </c>
      <c r="U69" s="55"/>
      <c r="V69" s="55">
        <f>'Alocação 2q'!T68</f>
        <v>0</v>
      </c>
      <c r="W69" s="56">
        <f>'Alocação 2q'!U68</f>
        <v>0</v>
      </c>
      <c r="X69" s="56">
        <f>'Alocação 2q'!V68</f>
        <v>0</v>
      </c>
      <c r="Y69" s="55">
        <f>'Alocação 2q'!W68</f>
        <v>0</v>
      </c>
      <c r="Z69" s="55"/>
      <c r="AA69" s="57">
        <f>'Alocação 2q'!Y68</f>
        <v>0</v>
      </c>
      <c r="AB69" s="55" t="str">
        <f>'Alocação 2q'!Z68</f>
        <v>Segundas</v>
      </c>
      <c r="AC69" s="56">
        <f>'Alocação 2q'!AA68</f>
        <v>0.58333333333333304</v>
      </c>
      <c r="AD69" s="56">
        <f>'Alocação 2q'!AB68</f>
        <v>0.66666666666666696</v>
      </c>
      <c r="AE69" s="55" t="str">
        <f>'Alocação 2q'!AC68</f>
        <v>Semanal</v>
      </c>
      <c r="AF69" s="55"/>
      <c r="AG69" s="55"/>
      <c r="AH69" s="55" t="str">
        <f>'Alocação 2q'!Z68</f>
        <v>Segundas</v>
      </c>
      <c r="AI69" s="56">
        <f>'Alocação 2q'!AA68</f>
        <v>0.58333333333333304</v>
      </c>
      <c r="AJ69" s="56">
        <f>'Alocação 2q'!AB68</f>
        <v>0.66666666666666696</v>
      </c>
      <c r="AK69" s="55" t="str">
        <f>'Alocação 2q'!AC68</f>
        <v>Semanal</v>
      </c>
      <c r="AL69" s="55"/>
      <c r="AM69" s="55"/>
      <c r="AN69" s="55" t="str">
        <f>'Alocação 2q'!AJ68</f>
        <v>Patrícia Dantoni</v>
      </c>
      <c r="AO69" s="58" t="str">
        <f t="shared" si="8"/>
        <v>HORAS A MENOS ALOCADAS</v>
      </c>
      <c r="AP69" s="58">
        <f t="shared" si="9"/>
        <v>0.20833333333333334</v>
      </c>
      <c r="AQ69" s="58">
        <f t="shared" si="10"/>
        <v>0</v>
      </c>
      <c r="AR69" s="58">
        <f t="shared" si="11"/>
        <v>0.16666666666666785</v>
      </c>
      <c r="AS69" s="59">
        <f t="shared" si="12"/>
        <v>0.16666666666666785</v>
      </c>
    </row>
    <row r="70" spans="1:45" ht="15.75" thickBot="1">
      <c r="A70" s="54" t="s">
        <v>367</v>
      </c>
      <c r="B70" s="55" t="str">
        <f>'Alocação 2q'!B69</f>
        <v>BCL0307-15</v>
      </c>
      <c r="C70" s="55" t="str">
        <f>'Alocação 2q'!A69</f>
        <v>Transformações Químicas</v>
      </c>
      <c r="D70" s="55">
        <f>'Alocação 2q'!C69</f>
        <v>3</v>
      </c>
      <c r="E70" s="55">
        <f>'Alocação 2q'!D69</f>
        <v>2</v>
      </c>
      <c r="F70" s="55">
        <f>'Alocação 2q'!E69</f>
        <v>6</v>
      </c>
      <c r="G70" s="55">
        <f t="shared" si="7"/>
        <v>5</v>
      </c>
      <c r="H70" s="55" t="str">
        <f>'Alocação 2q'!H69</f>
        <v>SA</v>
      </c>
      <c r="I70" s="55">
        <f>'Alocação 2q'!J69</f>
        <v>0</v>
      </c>
      <c r="J70" s="55" t="str">
        <f>'Alocação 2q'!I69</f>
        <v>Matutino</v>
      </c>
      <c r="K70" s="55">
        <f>'Alocação 2q'!K69</f>
        <v>30</v>
      </c>
      <c r="L70" s="55">
        <f>'Alocação 2q'!L69</f>
        <v>0</v>
      </c>
      <c r="M70" s="56">
        <f>'Alocação 2q'!M69</f>
        <v>0</v>
      </c>
      <c r="N70" s="56">
        <f>'Alocação 2q'!N69</f>
        <v>0</v>
      </c>
      <c r="O70" s="55">
        <f>'Alocação 2q'!O69</f>
        <v>0</v>
      </c>
      <c r="P70" s="55"/>
      <c r="Q70" s="55">
        <f>'Alocação 2q'!P69</f>
        <v>0</v>
      </c>
      <c r="R70" s="56">
        <f>'Alocação 2q'!Q69</f>
        <v>0</v>
      </c>
      <c r="S70" s="56">
        <f>'Alocação 2q'!R69</f>
        <v>0</v>
      </c>
      <c r="T70" s="55">
        <f>'Alocação 2q'!S69</f>
        <v>0</v>
      </c>
      <c r="U70" s="55"/>
      <c r="V70" s="55">
        <f>'Alocação 2q'!T69</f>
        <v>0</v>
      </c>
      <c r="W70" s="56">
        <f>'Alocação 2q'!U69</f>
        <v>0</v>
      </c>
      <c r="X70" s="56">
        <f>'Alocação 2q'!V69</f>
        <v>0</v>
      </c>
      <c r="Y70" s="55">
        <f>'Alocação 2q'!W69</f>
        <v>0</v>
      </c>
      <c r="Z70" s="55"/>
      <c r="AA70" s="57">
        <f>'Alocação 2q'!Y69</f>
        <v>0</v>
      </c>
      <c r="AB70" s="55" t="str">
        <f>'Alocação 2q'!Z69</f>
        <v>Segundas</v>
      </c>
      <c r="AC70" s="56">
        <f>'Alocação 2q'!AA69</f>
        <v>0.58333333333333304</v>
      </c>
      <c r="AD70" s="56">
        <f>'Alocação 2q'!AB69</f>
        <v>0.66666666666666696</v>
      </c>
      <c r="AE70" s="55" t="str">
        <f>'Alocação 2q'!AC69</f>
        <v>Semanal</v>
      </c>
      <c r="AF70" s="55"/>
      <c r="AG70" s="55"/>
      <c r="AH70" s="55" t="str">
        <f>'Alocação 2q'!Z69</f>
        <v>Segundas</v>
      </c>
      <c r="AI70" s="56">
        <f>'Alocação 2q'!AA69</f>
        <v>0.58333333333333304</v>
      </c>
      <c r="AJ70" s="56">
        <f>'Alocação 2q'!AB69</f>
        <v>0.66666666666666696</v>
      </c>
      <c r="AK70" s="55" t="str">
        <f>'Alocação 2q'!AC69</f>
        <v>Semanal</v>
      </c>
      <c r="AL70" s="55"/>
      <c r="AM70" s="55"/>
      <c r="AN70" s="55" t="str">
        <f>'Alocação 2q'!AJ69</f>
        <v>Mônica Benicia Mamian Lopez</v>
      </c>
      <c r="AO70" s="58" t="str">
        <f t="shared" si="8"/>
        <v>HORAS A MENOS ALOCADAS</v>
      </c>
      <c r="AP70" s="58">
        <f t="shared" si="9"/>
        <v>0.20833333333333334</v>
      </c>
      <c r="AQ70" s="58">
        <f t="shared" si="10"/>
        <v>0</v>
      </c>
      <c r="AR70" s="58">
        <f t="shared" si="11"/>
        <v>0.16666666666666785</v>
      </c>
      <c r="AS70" s="59">
        <f t="shared" si="12"/>
        <v>0.16666666666666785</v>
      </c>
    </row>
    <row r="71" spans="1:45" ht="15.75" thickBot="1">
      <c r="A71" s="54" t="s">
        <v>367</v>
      </c>
      <c r="B71" s="55" t="str">
        <f>'Alocação 2q'!B70</f>
        <v>NHT4057-15</v>
      </c>
      <c r="C71" s="55" t="str">
        <f>'Alocação 2q'!A70</f>
        <v>Termodinâmica Química</v>
      </c>
      <c r="D71" s="55">
        <f>'Alocação 2q'!C70</f>
        <v>4</v>
      </c>
      <c r="E71" s="55">
        <f>'Alocação 2q'!D70</f>
        <v>0</v>
      </c>
      <c r="F71" s="55">
        <f>'Alocação 2q'!E70</f>
        <v>6</v>
      </c>
      <c r="G71" s="55">
        <f t="shared" si="7"/>
        <v>4</v>
      </c>
      <c r="H71" s="55" t="str">
        <f>'Alocação 2q'!H70</f>
        <v>SA</v>
      </c>
      <c r="I71" s="55">
        <f>'Alocação 2q'!J70</f>
        <v>0</v>
      </c>
      <c r="J71" s="55" t="str">
        <f>'Alocação 2q'!I70</f>
        <v>Matutino</v>
      </c>
      <c r="K71" s="55">
        <f>'Alocação 2q'!K70</f>
        <v>60</v>
      </c>
      <c r="L71" s="55" t="str">
        <f>'Alocação 2q'!L70</f>
        <v>Quartas</v>
      </c>
      <c r="M71" s="56">
        <f>'Alocação 2q'!M70</f>
        <v>0.41666666666666702</v>
      </c>
      <c r="N71" s="56">
        <f>'Alocação 2q'!N70</f>
        <v>0.5</v>
      </c>
      <c r="O71" s="55">
        <f>'Alocação 2q'!O70</f>
        <v>0</v>
      </c>
      <c r="P71" s="55"/>
      <c r="Q71" s="55" t="str">
        <f>'Alocação 2q'!P70</f>
        <v>Sextas</v>
      </c>
      <c r="R71" s="56">
        <f>'Alocação 2q'!Q70</f>
        <v>0.33333333333333331</v>
      </c>
      <c r="S71" s="56">
        <f>'Alocação 2q'!R70</f>
        <v>0.41666666666666702</v>
      </c>
      <c r="T71" s="55">
        <f>'Alocação 2q'!S70</f>
        <v>0</v>
      </c>
      <c r="U71" s="55"/>
      <c r="V71" s="55">
        <f>'Alocação 2q'!T70</f>
        <v>0</v>
      </c>
      <c r="W71" s="56">
        <f>'Alocação 2q'!U70</f>
        <v>0</v>
      </c>
      <c r="X71" s="56">
        <f>'Alocação 2q'!V70</f>
        <v>0</v>
      </c>
      <c r="Y71" s="55">
        <f>'Alocação 2q'!W70</f>
        <v>0</v>
      </c>
      <c r="Z71" s="55"/>
      <c r="AA71" s="57" t="str">
        <f>'Alocação 2q'!Y70</f>
        <v>Camilo Andrea Angelucci</v>
      </c>
      <c r="AB71" s="55">
        <f>'Alocação 2q'!Z70</f>
        <v>0</v>
      </c>
      <c r="AC71" s="56">
        <f>'Alocação 2q'!AA70</f>
        <v>0</v>
      </c>
      <c r="AD71" s="56">
        <f>'Alocação 2q'!AB70</f>
        <v>0</v>
      </c>
      <c r="AE71" s="55">
        <f>'Alocação 2q'!AC70</f>
        <v>0</v>
      </c>
      <c r="AF71" s="55"/>
      <c r="AG71" s="55"/>
      <c r="AH71" s="55">
        <f>'Alocação 2q'!Z70</f>
        <v>0</v>
      </c>
      <c r="AI71" s="56">
        <f>'Alocação 2q'!AA70</f>
        <v>0</v>
      </c>
      <c r="AJ71" s="56">
        <f>'Alocação 2q'!AB70</f>
        <v>0</v>
      </c>
      <c r="AK71" s="55">
        <f>'Alocação 2q'!AC70</f>
        <v>0</v>
      </c>
      <c r="AL71" s="55"/>
      <c r="AM71" s="55"/>
      <c r="AN71" s="55">
        <f>'Alocação 2q'!AJ70</f>
        <v>0</v>
      </c>
      <c r="AO71" s="58" t="str">
        <f t="shared" si="8"/>
        <v>HORAS A MENOS ALOCADAS</v>
      </c>
      <c r="AP71" s="58">
        <f t="shared" si="9"/>
        <v>0.16666666666666666</v>
      </c>
      <c r="AQ71" s="58">
        <f t="shared" si="10"/>
        <v>8.3333333333333343E-2</v>
      </c>
      <c r="AR71" s="58">
        <f t="shared" si="11"/>
        <v>0</v>
      </c>
      <c r="AS71" s="59">
        <f t="shared" si="12"/>
        <v>8.3333333333333343E-2</v>
      </c>
    </row>
    <row r="72" spans="1:45" ht="15.75" thickBot="1">
      <c r="A72" s="54" t="s">
        <v>367</v>
      </c>
      <c r="B72" s="55" t="str">
        <f>'Alocação 2q'!B71</f>
        <v>NHT4057-15</v>
      </c>
      <c r="C72" s="55" t="str">
        <f>'Alocação 2q'!A71</f>
        <v>Termodinâmica Química</v>
      </c>
      <c r="D72" s="55">
        <f>'Alocação 2q'!C71</f>
        <v>4</v>
      </c>
      <c r="E72" s="55">
        <f>'Alocação 2q'!D71</f>
        <v>0</v>
      </c>
      <c r="F72" s="55">
        <f>'Alocação 2q'!E71</f>
        <v>6</v>
      </c>
      <c r="G72" s="55">
        <f t="shared" si="7"/>
        <v>4</v>
      </c>
      <c r="H72" s="55" t="str">
        <f>'Alocação 2q'!H71</f>
        <v>SA</v>
      </c>
      <c r="I72" s="55">
        <f>'Alocação 2q'!J71</f>
        <v>0</v>
      </c>
      <c r="J72" s="55" t="str">
        <f>'Alocação 2q'!I71</f>
        <v>Noturno</v>
      </c>
      <c r="K72" s="55">
        <f>'Alocação 2q'!K71</f>
        <v>60</v>
      </c>
      <c r="L72" s="55" t="str">
        <f>'Alocação 2q'!L71</f>
        <v>Quartas</v>
      </c>
      <c r="M72" s="56">
        <f>'Alocação 2q'!M71</f>
        <v>0.875000000000001</v>
      </c>
      <c r="N72" s="56">
        <f>'Alocação 2q'!N71</f>
        <v>0.95833333333333404</v>
      </c>
      <c r="O72" s="55">
        <f>'Alocação 2q'!O71</f>
        <v>0</v>
      </c>
      <c r="P72" s="55"/>
      <c r="Q72" s="55" t="str">
        <f>'Alocação 2q'!P71</f>
        <v>Sextas</v>
      </c>
      <c r="R72" s="56">
        <f>'Alocação 2q'!Q71</f>
        <v>0.79166666666666696</v>
      </c>
      <c r="S72" s="56">
        <f>'Alocação 2q'!R71</f>
        <v>0.875000000000001</v>
      </c>
      <c r="T72" s="55">
        <f>'Alocação 2q'!S71</f>
        <v>0</v>
      </c>
      <c r="U72" s="55"/>
      <c r="V72" s="55">
        <f>'Alocação 2q'!T71</f>
        <v>0</v>
      </c>
      <c r="W72" s="56">
        <f>'Alocação 2q'!U71</f>
        <v>0</v>
      </c>
      <c r="X72" s="56">
        <f>'Alocação 2q'!V71</f>
        <v>0</v>
      </c>
      <c r="Y72" s="55">
        <f>'Alocação 2q'!W71</f>
        <v>0</v>
      </c>
      <c r="Z72" s="55"/>
      <c r="AA72" s="57" t="str">
        <f>'Alocação 2q'!Y71</f>
        <v>Camilo Andrea Angelucci</v>
      </c>
      <c r="AB72" s="55">
        <f>'Alocação 2q'!Z71</f>
        <v>0</v>
      </c>
      <c r="AC72" s="56">
        <f>'Alocação 2q'!AA71</f>
        <v>0</v>
      </c>
      <c r="AD72" s="56">
        <f>'Alocação 2q'!AB71</f>
        <v>0</v>
      </c>
      <c r="AE72" s="55">
        <f>'Alocação 2q'!AC71</f>
        <v>0</v>
      </c>
      <c r="AF72" s="55"/>
      <c r="AG72" s="55"/>
      <c r="AH72" s="55">
        <f>'Alocação 2q'!Z71</f>
        <v>0</v>
      </c>
      <c r="AI72" s="56">
        <f>'Alocação 2q'!AA71</f>
        <v>0</v>
      </c>
      <c r="AJ72" s="56">
        <f>'Alocação 2q'!AB71</f>
        <v>0</v>
      </c>
      <c r="AK72" s="55">
        <f>'Alocação 2q'!AC71</f>
        <v>0</v>
      </c>
      <c r="AL72" s="55"/>
      <c r="AM72" s="55"/>
      <c r="AN72" s="55">
        <f>'Alocação 2q'!AJ71</f>
        <v>0</v>
      </c>
      <c r="AO72" s="58" t="str">
        <f t="shared" si="8"/>
        <v>HORAS A MENOS ALOCADAS</v>
      </c>
      <c r="AP72" s="58">
        <f t="shared" si="9"/>
        <v>0.16666666666666666</v>
      </c>
      <c r="AQ72" s="58">
        <f t="shared" si="10"/>
        <v>8.3333333333333537E-2</v>
      </c>
      <c r="AR72" s="58">
        <f t="shared" si="11"/>
        <v>0</v>
      </c>
      <c r="AS72" s="59">
        <f t="shared" si="12"/>
        <v>8.3333333333333537E-2</v>
      </c>
    </row>
    <row r="73" spans="1:45" ht="15.75" thickBot="1">
      <c r="A73" s="54" t="s">
        <v>367</v>
      </c>
      <c r="B73" s="55" t="str">
        <f>'Alocação 2q'!B72</f>
        <v>-</v>
      </c>
      <c r="C73" s="55">
        <f>'Alocação 2q'!A72</f>
        <v>0</v>
      </c>
      <c r="D73" s="55" t="str">
        <f>'Alocação 2q'!C72</f>
        <v>-</v>
      </c>
      <c r="E73" s="55" t="str">
        <f>'Alocação 2q'!D72</f>
        <v>-</v>
      </c>
      <c r="F73" s="55" t="str">
        <f>'Alocação 2q'!E72</f>
        <v>-</v>
      </c>
      <c r="G73" s="55" t="e">
        <f t="shared" si="7"/>
        <v>#VALUE!</v>
      </c>
      <c r="H73" s="55">
        <f>'Alocação 2q'!H72</f>
        <v>0</v>
      </c>
      <c r="I73" s="55">
        <f>'Alocação 2q'!J72</f>
        <v>0</v>
      </c>
      <c r="J73" s="55">
        <f>'Alocação 2q'!I72</f>
        <v>0</v>
      </c>
      <c r="K73" s="55">
        <f>'Alocação 2q'!K72</f>
        <v>0</v>
      </c>
      <c r="L73" s="55">
        <f>'Alocação 2q'!L72</f>
        <v>0</v>
      </c>
      <c r="M73" s="56">
        <f>'Alocação 2q'!M72</f>
        <v>0</v>
      </c>
      <c r="N73" s="56">
        <f>'Alocação 2q'!N72</f>
        <v>0</v>
      </c>
      <c r="O73" s="55">
        <f>'Alocação 2q'!O72</f>
        <v>0</v>
      </c>
      <c r="P73" s="55"/>
      <c r="Q73" s="55">
        <f>'Alocação 2q'!P72</f>
        <v>0</v>
      </c>
      <c r="R73" s="56">
        <f>'Alocação 2q'!Q72</f>
        <v>0</v>
      </c>
      <c r="S73" s="56">
        <f>'Alocação 2q'!R72</f>
        <v>0</v>
      </c>
      <c r="T73" s="55">
        <f>'Alocação 2q'!S72</f>
        <v>0</v>
      </c>
      <c r="U73" s="55"/>
      <c r="V73" s="55">
        <f>'Alocação 2q'!T72</f>
        <v>0</v>
      </c>
      <c r="W73" s="56">
        <f>'Alocação 2q'!U72</f>
        <v>0</v>
      </c>
      <c r="X73" s="56">
        <f>'Alocação 2q'!V72</f>
        <v>0</v>
      </c>
      <c r="Y73" s="55">
        <f>'Alocação 2q'!W72</f>
        <v>0</v>
      </c>
      <c r="Z73" s="55"/>
      <c r="AA73" s="57">
        <f>'Alocação 2q'!Y72</f>
        <v>0</v>
      </c>
      <c r="AB73" s="55">
        <f>'Alocação 2q'!Z72</f>
        <v>0</v>
      </c>
      <c r="AC73" s="56">
        <f>'Alocação 2q'!AA72</f>
        <v>0</v>
      </c>
      <c r="AD73" s="56">
        <f>'Alocação 2q'!AB72</f>
        <v>0</v>
      </c>
      <c r="AE73" s="55">
        <f>'Alocação 2q'!AC72</f>
        <v>0</v>
      </c>
      <c r="AF73" s="55"/>
      <c r="AG73" s="55"/>
      <c r="AH73" s="55">
        <f>'Alocação 2q'!Z72</f>
        <v>0</v>
      </c>
      <c r="AI73" s="56">
        <f>'Alocação 2q'!AA72</f>
        <v>0</v>
      </c>
      <c r="AJ73" s="56">
        <f>'Alocação 2q'!AB72</f>
        <v>0</v>
      </c>
      <c r="AK73" s="55">
        <f>'Alocação 2q'!AC72</f>
        <v>0</v>
      </c>
      <c r="AL73" s="55"/>
      <c r="AM73" s="55"/>
      <c r="AN73" s="55">
        <f>'Alocação 2q'!AJ72</f>
        <v>0</v>
      </c>
      <c r="AO73" s="58" t="e">
        <f t="shared" si="8"/>
        <v>#VALUE!</v>
      </c>
      <c r="AP73" s="58" t="e">
        <f t="shared" si="9"/>
        <v>#VALUE!</v>
      </c>
      <c r="AQ73" s="58">
        <f t="shared" si="10"/>
        <v>0</v>
      </c>
      <c r="AR73" s="58">
        <f t="shared" si="11"/>
        <v>0</v>
      </c>
      <c r="AS73" s="59">
        <f t="shared" si="12"/>
        <v>0</v>
      </c>
    </row>
    <row r="74" spans="1:45" ht="15.75" thickBot="1">
      <c r="A74" s="54" t="s">
        <v>367</v>
      </c>
      <c r="B74" s="55" t="str">
        <f>'Alocação 2q'!B73</f>
        <v>-</v>
      </c>
      <c r="C74" s="55">
        <f>'Alocação 2q'!A73</f>
        <v>0</v>
      </c>
      <c r="D74" s="55" t="str">
        <f>'Alocação 2q'!C73</f>
        <v>-</v>
      </c>
      <c r="E74" s="55" t="str">
        <f>'Alocação 2q'!D73</f>
        <v>-</v>
      </c>
      <c r="F74" s="55" t="str">
        <f>'Alocação 2q'!E73</f>
        <v>-</v>
      </c>
      <c r="G74" s="55" t="e">
        <f t="shared" si="7"/>
        <v>#VALUE!</v>
      </c>
      <c r="H74" s="55">
        <f>'Alocação 2q'!H73</f>
        <v>0</v>
      </c>
      <c r="I74" s="55">
        <f>'Alocação 2q'!J73</f>
        <v>0</v>
      </c>
      <c r="J74" s="55">
        <f>'Alocação 2q'!I73</f>
        <v>0</v>
      </c>
      <c r="K74" s="55">
        <f>'Alocação 2q'!K73</f>
        <v>0</v>
      </c>
      <c r="L74" s="55">
        <f>'Alocação 2q'!L73</f>
        <v>0</v>
      </c>
      <c r="M74" s="56">
        <f>'Alocação 2q'!M73</f>
        <v>0</v>
      </c>
      <c r="N74" s="56">
        <f>'Alocação 2q'!N73</f>
        <v>0</v>
      </c>
      <c r="O74" s="55">
        <f>'Alocação 2q'!O73</f>
        <v>0</v>
      </c>
      <c r="P74" s="55"/>
      <c r="Q74" s="55">
        <f>'Alocação 2q'!P73</f>
        <v>0</v>
      </c>
      <c r="R74" s="56">
        <f>'Alocação 2q'!Q73</f>
        <v>0</v>
      </c>
      <c r="S74" s="56">
        <f>'Alocação 2q'!R73</f>
        <v>0</v>
      </c>
      <c r="T74" s="55">
        <f>'Alocação 2q'!S73</f>
        <v>0</v>
      </c>
      <c r="U74" s="55"/>
      <c r="V74" s="55">
        <f>'Alocação 2q'!T73</f>
        <v>0</v>
      </c>
      <c r="W74" s="56">
        <f>'Alocação 2q'!U73</f>
        <v>0</v>
      </c>
      <c r="X74" s="56">
        <f>'Alocação 2q'!V73</f>
        <v>0</v>
      </c>
      <c r="Y74" s="55">
        <f>'Alocação 2q'!W73</f>
        <v>0</v>
      </c>
      <c r="Z74" s="55"/>
      <c r="AA74" s="57">
        <f>'Alocação 2q'!Y73</f>
        <v>0</v>
      </c>
      <c r="AB74" s="55">
        <f>'Alocação 2q'!Z73</f>
        <v>0</v>
      </c>
      <c r="AC74" s="56">
        <f>'Alocação 2q'!AA73</f>
        <v>0</v>
      </c>
      <c r="AD74" s="56">
        <f>'Alocação 2q'!AB73</f>
        <v>0</v>
      </c>
      <c r="AE74" s="55">
        <f>'Alocação 2q'!AC73</f>
        <v>0</v>
      </c>
      <c r="AF74" s="55"/>
      <c r="AG74" s="55"/>
      <c r="AH74" s="55">
        <f>'Alocação 2q'!Z73</f>
        <v>0</v>
      </c>
      <c r="AI74" s="56">
        <f>'Alocação 2q'!AA73</f>
        <v>0</v>
      </c>
      <c r="AJ74" s="56">
        <f>'Alocação 2q'!AB73</f>
        <v>0</v>
      </c>
      <c r="AK74" s="55">
        <f>'Alocação 2q'!AC73</f>
        <v>0</v>
      </c>
      <c r="AL74" s="55"/>
      <c r="AM74" s="55"/>
      <c r="AN74" s="55">
        <f>'Alocação 2q'!AJ73</f>
        <v>0</v>
      </c>
      <c r="AO74" s="58" t="e">
        <f t="shared" si="8"/>
        <v>#VALUE!</v>
      </c>
      <c r="AP74" s="58" t="e">
        <f t="shared" si="9"/>
        <v>#VALUE!</v>
      </c>
      <c r="AQ74" s="58">
        <f t="shared" si="10"/>
        <v>0</v>
      </c>
      <c r="AR74" s="58">
        <f t="shared" si="11"/>
        <v>0</v>
      </c>
      <c r="AS74" s="59">
        <f t="shared" si="12"/>
        <v>0</v>
      </c>
    </row>
    <row r="75" spans="1:45" ht="15.75" thickBot="1">
      <c r="A75" s="54" t="s">
        <v>367</v>
      </c>
      <c r="B75" s="55" t="str">
        <f>'Alocação 2q'!B74</f>
        <v>-</v>
      </c>
      <c r="C75" s="55">
        <f>'Alocação 2q'!A74</f>
        <v>0</v>
      </c>
      <c r="D75" s="55" t="str">
        <f>'Alocação 2q'!C74</f>
        <v>-</v>
      </c>
      <c r="E75" s="55" t="str">
        <f>'Alocação 2q'!D74</f>
        <v>-</v>
      </c>
      <c r="F75" s="55" t="str">
        <f>'Alocação 2q'!E74</f>
        <v>-</v>
      </c>
      <c r="G75" s="55" t="e">
        <f t="shared" si="7"/>
        <v>#VALUE!</v>
      </c>
      <c r="H75" s="55">
        <f>'Alocação 2q'!H74</f>
        <v>0</v>
      </c>
      <c r="I75" s="55">
        <f>'Alocação 2q'!J74</f>
        <v>0</v>
      </c>
      <c r="J75" s="55">
        <f>'Alocação 2q'!I74</f>
        <v>0</v>
      </c>
      <c r="K75" s="55">
        <f>'Alocação 2q'!K74</f>
        <v>0</v>
      </c>
      <c r="L75" s="55">
        <f>'Alocação 2q'!L74</f>
        <v>0</v>
      </c>
      <c r="M75" s="56">
        <f>'Alocação 2q'!M74</f>
        <v>0</v>
      </c>
      <c r="N75" s="56">
        <f>'Alocação 2q'!N74</f>
        <v>0</v>
      </c>
      <c r="O75" s="55">
        <f>'Alocação 2q'!O74</f>
        <v>0</v>
      </c>
      <c r="P75" s="55"/>
      <c r="Q75" s="55">
        <f>'Alocação 2q'!P74</f>
        <v>0</v>
      </c>
      <c r="R75" s="56">
        <f>'Alocação 2q'!Q74</f>
        <v>0</v>
      </c>
      <c r="S75" s="56">
        <f>'Alocação 2q'!R74</f>
        <v>0</v>
      </c>
      <c r="T75" s="55">
        <f>'Alocação 2q'!S74</f>
        <v>0</v>
      </c>
      <c r="U75" s="55"/>
      <c r="V75" s="55">
        <f>'Alocação 2q'!T74</f>
        <v>0</v>
      </c>
      <c r="W75" s="56">
        <f>'Alocação 2q'!U74</f>
        <v>0</v>
      </c>
      <c r="X75" s="56">
        <f>'Alocação 2q'!V74</f>
        <v>0</v>
      </c>
      <c r="Y75" s="55">
        <f>'Alocação 2q'!W74</f>
        <v>0</v>
      </c>
      <c r="Z75" s="55"/>
      <c r="AA75" s="57">
        <f>'Alocação 2q'!Y74</f>
        <v>0</v>
      </c>
      <c r="AB75" s="55">
        <f>'Alocação 2q'!Z74</f>
        <v>0</v>
      </c>
      <c r="AC75" s="56">
        <f>'Alocação 2q'!AA74</f>
        <v>0</v>
      </c>
      <c r="AD75" s="56">
        <f>'Alocação 2q'!AB74</f>
        <v>0</v>
      </c>
      <c r="AE75" s="55">
        <f>'Alocação 2q'!AC74</f>
        <v>0</v>
      </c>
      <c r="AF75" s="55"/>
      <c r="AG75" s="55"/>
      <c r="AH75" s="55">
        <f>'Alocação 2q'!Z74</f>
        <v>0</v>
      </c>
      <c r="AI75" s="56">
        <f>'Alocação 2q'!AA74</f>
        <v>0</v>
      </c>
      <c r="AJ75" s="56">
        <f>'Alocação 2q'!AB74</f>
        <v>0</v>
      </c>
      <c r="AK75" s="55">
        <f>'Alocação 2q'!AC74</f>
        <v>0</v>
      </c>
      <c r="AL75" s="55"/>
      <c r="AM75" s="55"/>
      <c r="AN75" s="55">
        <f>'Alocação 2q'!AJ74</f>
        <v>0</v>
      </c>
      <c r="AO75" s="58" t="e">
        <f t="shared" si="8"/>
        <v>#VALUE!</v>
      </c>
      <c r="AP75" s="58" t="e">
        <f t="shared" si="9"/>
        <v>#VALUE!</v>
      </c>
      <c r="AQ75" s="58">
        <f t="shared" si="10"/>
        <v>0</v>
      </c>
      <c r="AR75" s="58">
        <f t="shared" si="11"/>
        <v>0</v>
      </c>
      <c r="AS75" s="59">
        <f t="shared" si="12"/>
        <v>0</v>
      </c>
    </row>
    <row r="76" spans="1:45" ht="15.75" thickBot="1">
      <c r="A76" s="54" t="s">
        <v>367</v>
      </c>
      <c r="B76" s="55" t="str">
        <f>'Alocação 2q'!B75</f>
        <v>-</v>
      </c>
      <c r="C76" s="55">
        <f>'Alocação 2q'!A75</f>
        <v>0</v>
      </c>
      <c r="D76" s="55" t="str">
        <f>'Alocação 2q'!C75</f>
        <v>-</v>
      </c>
      <c r="E76" s="55" t="str">
        <f>'Alocação 2q'!D75</f>
        <v>-</v>
      </c>
      <c r="F76" s="55" t="str">
        <f>'Alocação 2q'!E75</f>
        <v>-</v>
      </c>
      <c r="G76" s="55" t="e">
        <f t="shared" si="7"/>
        <v>#VALUE!</v>
      </c>
      <c r="H76" s="55">
        <f>'Alocação 2q'!H75</f>
        <v>0</v>
      </c>
      <c r="I76" s="55">
        <f>'Alocação 2q'!J75</f>
        <v>0</v>
      </c>
      <c r="J76" s="55">
        <f>'Alocação 2q'!I75</f>
        <v>0</v>
      </c>
      <c r="K76" s="55">
        <f>'Alocação 2q'!K75</f>
        <v>0</v>
      </c>
      <c r="L76" s="55">
        <f>'Alocação 2q'!L75</f>
        <v>0</v>
      </c>
      <c r="M76" s="56">
        <f>'Alocação 2q'!M75</f>
        <v>0</v>
      </c>
      <c r="N76" s="56">
        <f>'Alocação 2q'!N75</f>
        <v>0</v>
      </c>
      <c r="O76" s="55">
        <f>'Alocação 2q'!O75</f>
        <v>0</v>
      </c>
      <c r="P76" s="55"/>
      <c r="Q76" s="55">
        <f>'Alocação 2q'!P75</f>
        <v>0</v>
      </c>
      <c r="R76" s="56">
        <f>'Alocação 2q'!Q75</f>
        <v>0</v>
      </c>
      <c r="S76" s="56">
        <f>'Alocação 2q'!R75</f>
        <v>0</v>
      </c>
      <c r="T76" s="55">
        <f>'Alocação 2q'!S75</f>
        <v>0</v>
      </c>
      <c r="U76" s="55"/>
      <c r="V76" s="55">
        <f>'Alocação 2q'!T75</f>
        <v>0</v>
      </c>
      <c r="W76" s="56">
        <f>'Alocação 2q'!U75</f>
        <v>0</v>
      </c>
      <c r="X76" s="56">
        <f>'Alocação 2q'!V75</f>
        <v>0</v>
      </c>
      <c r="Y76" s="55">
        <f>'Alocação 2q'!W75</f>
        <v>0</v>
      </c>
      <c r="Z76" s="55"/>
      <c r="AA76" s="57">
        <f>'Alocação 2q'!Y75</f>
        <v>0</v>
      </c>
      <c r="AB76" s="55">
        <f>'Alocação 2q'!Z75</f>
        <v>0</v>
      </c>
      <c r="AC76" s="56">
        <f>'Alocação 2q'!AA75</f>
        <v>0</v>
      </c>
      <c r="AD76" s="56">
        <f>'Alocação 2q'!AB75</f>
        <v>0</v>
      </c>
      <c r="AE76" s="55">
        <f>'Alocação 2q'!AC75</f>
        <v>0</v>
      </c>
      <c r="AF76" s="55"/>
      <c r="AG76" s="55"/>
      <c r="AH76" s="55">
        <f>'Alocação 2q'!Z75</f>
        <v>0</v>
      </c>
      <c r="AI76" s="56">
        <f>'Alocação 2q'!AA75</f>
        <v>0</v>
      </c>
      <c r="AJ76" s="56">
        <f>'Alocação 2q'!AB75</f>
        <v>0</v>
      </c>
      <c r="AK76" s="55">
        <f>'Alocação 2q'!AC75</f>
        <v>0</v>
      </c>
      <c r="AL76" s="55"/>
      <c r="AM76" s="55"/>
      <c r="AN76" s="55">
        <f>'Alocação 2q'!AJ75</f>
        <v>0</v>
      </c>
      <c r="AO76" s="58" t="e">
        <f t="shared" si="8"/>
        <v>#VALUE!</v>
      </c>
      <c r="AP76" s="58" t="e">
        <f t="shared" si="9"/>
        <v>#VALUE!</v>
      </c>
      <c r="AQ76" s="58">
        <f t="shared" si="10"/>
        <v>0</v>
      </c>
      <c r="AR76" s="58">
        <f t="shared" si="11"/>
        <v>0</v>
      </c>
      <c r="AS76" s="59">
        <f t="shared" si="12"/>
        <v>0</v>
      </c>
    </row>
    <row r="77" spans="1:45" ht="15.75" thickBot="1">
      <c r="A77" s="54" t="s">
        <v>367</v>
      </c>
      <c r="B77" s="55" t="str">
        <f>'Alocação 2q'!B76</f>
        <v>-</v>
      </c>
      <c r="C77" s="55">
        <f>'Alocação 2q'!A76</f>
        <v>0</v>
      </c>
      <c r="D77" s="55" t="str">
        <f>'Alocação 2q'!C76</f>
        <v>-</v>
      </c>
      <c r="E77" s="55" t="str">
        <f>'Alocação 2q'!D76</f>
        <v>-</v>
      </c>
      <c r="F77" s="55" t="str">
        <f>'Alocação 2q'!E76</f>
        <v>-</v>
      </c>
      <c r="G77" s="55" t="e">
        <f t="shared" si="7"/>
        <v>#VALUE!</v>
      </c>
      <c r="H77" s="55">
        <f>'Alocação 2q'!H76</f>
        <v>0</v>
      </c>
      <c r="I77" s="55">
        <f>'Alocação 2q'!J76</f>
        <v>0</v>
      </c>
      <c r="J77" s="55">
        <f>'Alocação 2q'!I76</f>
        <v>0</v>
      </c>
      <c r="K77" s="55">
        <f>'Alocação 2q'!K76</f>
        <v>0</v>
      </c>
      <c r="L77" s="55">
        <f>'Alocação 2q'!L76</f>
        <v>0</v>
      </c>
      <c r="M77" s="56">
        <f>'Alocação 2q'!M76</f>
        <v>0</v>
      </c>
      <c r="N77" s="56">
        <f>'Alocação 2q'!N76</f>
        <v>0</v>
      </c>
      <c r="O77" s="55">
        <f>'Alocação 2q'!O76</f>
        <v>0</v>
      </c>
      <c r="P77" s="55"/>
      <c r="Q77" s="55">
        <f>'Alocação 2q'!P76</f>
        <v>0</v>
      </c>
      <c r="R77" s="56">
        <f>'Alocação 2q'!Q76</f>
        <v>0</v>
      </c>
      <c r="S77" s="56">
        <f>'Alocação 2q'!R76</f>
        <v>0</v>
      </c>
      <c r="T77" s="55">
        <f>'Alocação 2q'!S76</f>
        <v>0</v>
      </c>
      <c r="U77" s="55"/>
      <c r="V77" s="55">
        <f>'Alocação 2q'!T76</f>
        <v>0</v>
      </c>
      <c r="W77" s="56">
        <f>'Alocação 2q'!U76</f>
        <v>0</v>
      </c>
      <c r="X77" s="56">
        <f>'Alocação 2q'!V76</f>
        <v>0</v>
      </c>
      <c r="Y77" s="55">
        <f>'Alocação 2q'!W76</f>
        <v>0</v>
      </c>
      <c r="Z77" s="55"/>
      <c r="AA77" s="57">
        <f>'Alocação 2q'!Y76</f>
        <v>0</v>
      </c>
      <c r="AB77" s="55">
        <f>'Alocação 2q'!Z76</f>
        <v>0</v>
      </c>
      <c r="AC77" s="56">
        <f>'Alocação 2q'!AA76</f>
        <v>0</v>
      </c>
      <c r="AD77" s="56">
        <f>'Alocação 2q'!AB76</f>
        <v>0</v>
      </c>
      <c r="AE77" s="55">
        <f>'Alocação 2q'!AC76</f>
        <v>0</v>
      </c>
      <c r="AF77" s="55"/>
      <c r="AG77" s="55"/>
      <c r="AH77" s="55">
        <f>'Alocação 2q'!Z76</f>
        <v>0</v>
      </c>
      <c r="AI77" s="56">
        <f>'Alocação 2q'!AA76</f>
        <v>0</v>
      </c>
      <c r="AJ77" s="56">
        <f>'Alocação 2q'!AB76</f>
        <v>0</v>
      </c>
      <c r="AK77" s="55">
        <f>'Alocação 2q'!AC76</f>
        <v>0</v>
      </c>
      <c r="AL77" s="55"/>
      <c r="AM77" s="55"/>
      <c r="AN77" s="55">
        <f>'Alocação 2q'!AJ76</f>
        <v>0</v>
      </c>
      <c r="AO77" s="58" t="e">
        <f t="shared" si="8"/>
        <v>#VALUE!</v>
      </c>
      <c r="AP77" s="58" t="e">
        <f t="shared" si="9"/>
        <v>#VALUE!</v>
      </c>
      <c r="AQ77" s="58">
        <f t="shared" si="10"/>
        <v>0</v>
      </c>
      <c r="AR77" s="58">
        <f t="shared" si="11"/>
        <v>0</v>
      </c>
      <c r="AS77" s="59">
        <f t="shared" si="12"/>
        <v>0</v>
      </c>
    </row>
    <row r="78" spans="1:45" ht="15.75" thickBot="1">
      <c r="A78" s="54" t="s">
        <v>367</v>
      </c>
      <c r="B78" s="55" t="str">
        <f>'Alocação 2q'!B77</f>
        <v>NHT4006-15</v>
      </c>
      <c r="C78" s="55" t="str">
        <f>'Alocação 2q'!A77</f>
        <v>Eletroquímica e Cinética Química</v>
      </c>
      <c r="D78" s="55">
        <f>'Alocação 2q'!C77</f>
        <v>6</v>
      </c>
      <c r="E78" s="55">
        <f>'Alocação 2q'!D77</f>
        <v>0</v>
      </c>
      <c r="F78" s="55">
        <f>'Alocação 2q'!E77</f>
        <v>6</v>
      </c>
      <c r="G78" s="55">
        <f t="shared" si="7"/>
        <v>6</v>
      </c>
      <c r="H78" s="55" t="str">
        <f>'Alocação 2q'!H77</f>
        <v>SA</v>
      </c>
      <c r="I78" s="55">
        <f>'Alocação 2q'!J77</f>
        <v>0</v>
      </c>
      <c r="J78" s="55" t="str">
        <f>'Alocação 2q'!I77</f>
        <v>Matutino</v>
      </c>
      <c r="K78" s="55">
        <f>'Alocação 2q'!K77</f>
        <v>60</v>
      </c>
      <c r="L78" s="55" t="str">
        <f>'Alocação 2q'!L77</f>
        <v>Segundas</v>
      </c>
      <c r="M78" s="56">
        <f>'Alocação 2q'!M77</f>
        <v>0.41666666666666702</v>
      </c>
      <c r="N78" s="56">
        <f>'Alocação 2q'!N77</f>
        <v>0.5</v>
      </c>
      <c r="O78" s="55" t="str">
        <f>'Alocação 2q'!O77</f>
        <v>Semanal</v>
      </c>
      <c r="P78" s="55"/>
      <c r="Q78" s="55" t="str">
        <f>'Alocação 2q'!P77</f>
        <v>Terças</v>
      </c>
      <c r="R78" s="56">
        <f>'Alocação 2q'!Q77</f>
        <v>0.41666666666666702</v>
      </c>
      <c r="S78" s="56">
        <f>'Alocação 2q'!R77</f>
        <v>0.5</v>
      </c>
      <c r="T78" s="55" t="str">
        <f>'Alocação 2q'!S77</f>
        <v>Semanal</v>
      </c>
      <c r="U78" s="55"/>
      <c r="V78" s="55" t="str">
        <f>'Alocação 2q'!T77</f>
        <v>Quintas</v>
      </c>
      <c r="W78" s="56">
        <f>'Alocação 2q'!U77</f>
        <v>0.33333333333333331</v>
      </c>
      <c r="X78" s="56">
        <f>'Alocação 2q'!V77</f>
        <v>0.41666666666666702</v>
      </c>
      <c r="Y78" s="55" t="str">
        <f>'Alocação 2q'!W77</f>
        <v>Semanal</v>
      </c>
      <c r="Z78" s="55"/>
      <c r="AA78" s="57" t="str">
        <f>'Alocação 2q'!Y77</f>
        <v>Hugo Barbosa Suffredini</v>
      </c>
      <c r="AB78" s="55">
        <f>'Alocação 2q'!Z77</f>
        <v>0</v>
      </c>
      <c r="AC78" s="56">
        <f>'Alocação 2q'!AA77</f>
        <v>0</v>
      </c>
      <c r="AD78" s="56">
        <f>'Alocação 2q'!AB77</f>
        <v>0</v>
      </c>
      <c r="AE78" s="55">
        <f>'Alocação 2q'!AC77</f>
        <v>0</v>
      </c>
      <c r="AF78" s="55"/>
      <c r="AG78" s="55"/>
      <c r="AH78" s="55">
        <f>'Alocação 2q'!Z77</f>
        <v>0</v>
      </c>
      <c r="AI78" s="56">
        <f>'Alocação 2q'!AA77</f>
        <v>0</v>
      </c>
      <c r="AJ78" s="56">
        <f>'Alocação 2q'!AB77</f>
        <v>0</v>
      </c>
      <c r="AK78" s="55">
        <f>'Alocação 2q'!AC77</f>
        <v>0</v>
      </c>
      <c r="AL78" s="55"/>
      <c r="AM78" s="55"/>
      <c r="AN78" s="55">
        <f>'Alocação 2q'!AJ77</f>
        <v>0</v>
      </c>
      <c r="AO78" s="58" t="str">
        <f t="shared" si="8"/>
        <v>CORRETO</v>
      </c>
      <c r="AP78" s="58">
        <f t="shared" si="9"/>
        <v>0.25</v>
      </c>
      <c r="AQ78" s="58">
        <f t="shared" si="10"/>
        <v>0.24999999999999967</v>
      </c>
      <c r="AR78" s="58">
        <f t="shared" si="11"/>
        <v>0</v>
      </c>
      <c r="AS78" s="59">
        <f t="shared" si="12"/>
        <v>0.24999999999999967</v>
      </c>
    </row>
    <row r="79" spans="1:45" ht="15.75" thickBot="1">
      <c r="A79" s="54" t="s">
        <v>367</v>
      </c>
      <c r="B79" s="55" t="str">
        <f>'Alocação 2q'!B78</f>
        <v>NHT4006-15</v>
      </c>
      <c r="C79" s="55" t="str">
        <f>'Alocação 2q'!A78</f>
        <v>Eletroquímica e Cinética Química</v>
      </c>
      <c r="D79" s="55">
        <f>'Alocação 2q'!C78</f>
        <v>6</v>
      </c>
      <c r="E79" s="55">
        <f>'Alocação 2q'!D78</f>
        <v>0</v>
      </c>
      <c r="F79" s="55">
        <f>'Alocação 2q'!E78</f>
        <v>6</v>
      </c>
      <c r="G79" s="55">
        <f t="shared" si="7"/>
        <v>6</v>
      </c>
      <c r="H79" s="55" t="str">
        <f>'Alocação 2q'!H78</f>
        <v>SA</v>
      </c>
      <c r="I79" s="55">
        <f>'Alocação 2q'!J78</f>
        <v>0</v>
      </c>
      <c r="J79" s="55" t="str">
        <f>'Alocação 2q'!I78</f>
        <v>Noturno</v>
      </c>
      <c r="K79" s="55">
        <f>'Alocação 2q'!K78</f>
        <v>60</v>
      </c>
      <c r="L79" s="55" t="str">
        <f>'Alocação 2q'!L78</f>
        <v>Segundas</v>
      </c>
      <c r="M79" s="56">
        <f>'Alocação 2q'!M78</f>
        <v>0.875000000000001</v>
      </c>
      <c r="N79" s="56">
        <f>'Alocação 2q'!N78</f>
        <v>0.95833333333333404</v>
      </c>
      <c r="O79" s="55" t="str">
        <f>'Alocação 2q'!O78</f>
        <v>Semanal</v>
      </c>
      <c r="P79" s="55"/>
      <c r="Q79" s="55" t="str">
        <f>'Alocação 2q'!P78</f>
        <v>Terças</v>
      </c>
      <c r="R79" s="56">
        <f>'Alocação 2q'!Q78</f>
        <v>0.875000000000001</v>
      </c>
      <c r="S79" s="56">
        <f>'Alocação 2q'!R78</f>
        <v>0.95833333333333404</v>
      </c>
      <c r="T79" s="55" t="str">
        <f>'Alocação 2q'!S78</f>
        <v>Semanal</v>
      </c>
      <c r="U79" s="55"/>
      <c r="V79" s="55" t="str">
        <f>'Alocação 2q'!T78</f>
        <v>Quintas</v>
      </c>
      <c r="W79" s="56">
        <f>'Alocação 2q'!U78</f>
        <v>0.79166666666666696</v>
      </c>
      <c r="X79" s="56">
        <f>'Alocação 2q'!V78</f>
        <v>0.875000000000001</v>
      </c>
      <c r="Y79" s="55" t="str">
        <f>'Alocação 2q'!W78</f>
        <v>Semanal</v>
      </c>
      <c r="Z79" s="55"/>
      <c r="AA79" s="57" t="str">
        <f>'Alocação 2q'!Y78</f>
        <v>Hugo Barbosa Suffredini</v>
      </c>
      <c r="AB79" s="55">
        <f>'Alocação 2q'!Z78</f>
        <v>0</v>
      </c>
      <c r="AC79" s="56">
        <f>'Alocação 2q'!AA78</f>
        <v>0</v>
      </c>
      <c r="AD79" s="56">
        <f>'Alocação 2q'!AB78</f>
        <v>0</v>
      </c>
      <c r="AE79" s="55">
        <f>'Alocação 2q'!AC78</f>
        <v>0</v>
      </c>
      <c r="AF79" s="55"/>
      <c r="AG79" s="55"/>
      <c r="AH79" s="55">
        <f>'Alocação 2q'!Z78</f>
        <v>0</v>
      </c>
      <c r="AI79" s="56">
        <f>'Alocação 2q'!AA78</f>
        <v>0</v>
      </c>
      <c r="AJ79" s="56">
        <f>'Alocação 2q'!AB78</f>
        <v>0</v>
      </c>
      <c r="AK79" s="55">
        <f>'Alocação 2q'!AC78</f>
        <v>0</v>
      </c>
      <c r="AL79" s="55"/>
      <c r="AM79" s="55"/>
      <c r="AN79" s="55">
        <f>'Alocação 2q'!AJ78</f>
        <v>0</v>
      </c>
      <c r="AO79" s="58" t="str">
        <f t="shared" si="8"/>
        <v>CORRETO</v>
      </c>
      <c r="AP79" s="58">
        <f t="shared" si="9"/>
        <v>0.25</v>
      </c>
      <c r="AQ79" s="58">
        <f t="shared" si="10"/>
        <v>0.25000000000000011</v>
      </c>
      <c r="AR79" s="58">
        <f t="shared" si="11"/>
        <v>0</v>
      </c>
      <c r="AS79" s="59">
        <f t="shared" si="12"/>
        <v>0.25000000000000011</v>
      </c>
    </row>
    <row r="80" spans="1:45" ht="15.75" thickBot="1">
      <c r="A80" s="54" t="s">
        <v>367</v>
      </c>
      <c r="B80" s="55" t="str">
        <f>'Alocação 2q'!B79</f>
        <v>-</v>
      </c>
      <c r="C80" s="55">
        <f>'Alocação 2q'!A79</f>
        <v>0</v>
      </c>
      <c r="D80" s="55" t="str">
        <f>'Alocação 2q'!C79</f>
        <v>-</v>
      </c>
      <c r="E80" s="55" t="str">
        <f>'Alocação 2q'!D79</f>
        <v>-</v>
      </c>
      <c r="F80" s="55" t="str">
        <f>'Alocação 2q'!E79</f>
        <v>-</v>
      </c>
      <c r="G80" s="55" t="e">
        <f t="shared" si="7"/>
        <v>#VALUE!</v>
      </c>
      <c r="H80" s="55">
        <f>'Alocação 2q'!H79</f>
        <v>0</v>
      </c>
      <c r="I80" s="55">
        <f>'Alocação 2q'!J79</f>
        <v>0</v>
      </c>
      <c r="J80" s="55">
        <f>'Alocação 2q'!I79</f>
        <v>0</v>
      </c>
      <c r="K80" s="55">
        <f>'Alocação 2q'!K79</f>
        <v>0</v>
      </c>
      <c r="L80" s="55">
        <f>'Alocação 2q'!L79</f>
        <v>0</v>
      </c>
      <c r="M80" s="56">
        <f>'Alocação 2q'!M79</f>
        <v>0</v>
      </c>
      <c r="N80" s="56">
        <f>'Alocação 2q'!N79</f>
        <v>0</v>
      </c>
      <c r="O80" s="55">
        <f>'Alocação 2q'!O79</f>
        <v>0</v>
      </c>
      <c r="P80" s="55"/>
      <c r="Q80" s="55">
        <f>'Alocação 2q'!P79</f>
        <v>0</v>
      </c>
      <c r="R80" s="56">
        <f>'Alocação 2q'!Q79</f>
        <v>0</v>
      </c>
      <c r="S80" s="56">
        <f>'Alocação 2q'!R79</f>
        <v>0</v>
      </c>
      <c r="T80" s="55">
        <f>'Alocação 2q'!S79</f>
        <v>0</v>
      </c>
      <c r="U80" s="55"/>
      <c r="V80" s="55">
        <f>'Alocação 2q'!T79</f>
        <v>0</v>
      </c>
      <c r="W80" s="56">
        <f>'Alocação 2q'!U79</f>
        <v>0</v>
      </c>
      <c r="X80" s="56">
        <f>'Alocação 2q'!V79</f>
        <v>0</v>
      </c>
      <c r="Y80" s="55">
        <f>'Alocação 2q'!W79</f>
        <v>0</v>
      </c>
      <c r="Z80" s="55"/>
      <c r="AA80" s="57">
        <f>'Alocação 2q'!Y79</f>
        <v>0</v>
      </c>
      <c r="AB80" s="55">
        <f>'Alocação 2q'!Z79</f>
        <v>0</v>
      </c>
      <c r="AC80" s="56">
        <f>'Alocação 2q'!AA79</f>
        <v>0</v>
      </c>
      <c r="AD80" s="56">
        <f>'Alocação 2q'!AB79</f>
        <v>0</v>
      </c>
      <c r="AE80" s="55">
        <f>'Alocação 2q'!AC79</f>
        <v>0</v>
      </c>
      <c r="AF80" s="55"/>
      <c r="AG80" s="55"/>
      <c r="AH80" s="55">
        <f>'Alocação 2q'!Z79</f>
        <v>0</v>
      </c>
      <c r="AI80" s="56">
        <f>'Alocação 2q'!AA79</f>
        <v>0</v>
      </c>
      <c r="AJ80" s="56">
        <f>'Alocação 2q'!AB79</f>
        <v>0</v>
      </c>
      <c r="AK80" s="55">
        <f>'Alocação 2q'!AC79</f>
        <v>0</v>
      </c>
      <c r="AL80" s="55"/>
      <c r="AM80" s="55"/>
      <c r="AN80" s="55">
        <f>'Alocação 2q'!AJ79</f>
        <v>0</v>
      </c>
      <c r="AO80" s="58" t="e">
        <f t="shared" si="8"/>
        <v>#VALUE!</v>
      </c>
      <c r="AP80" s="58" t="e">
        <f t="shared" si="9"/>
        <v>#VALUE!</v>
      </c>
      <c r="AQ80" s="58">
        <f t="shared" si="10"/>
        <v>0</v>
      </c>
      <c r="AR80" s="58">
        <f t="shared" si="11"/>
        <v>0</v>
      </c>
      <c r="AS80" s="59">
        <f t="shared" si="12"/>
        <v>0</v>
      </c>
    </row>
    <row r="81" spans="1:45" ht="15.75" thickBot="1">
      <c r="A81" s="54" t="s">
        <v>367</v>
      </c>
      <c r="B81" s="55" t="str">
        <f>'Alocação 2q'!B80</f>
        <v>NHT4053-15</v>
      </c>
      <c r="C81" s="55" t="str">
        <f>'Alocação 2q'!A80</f>
        <v>Química dos Elementos</v>
      </c>
      <c r="D81" s="55">
        <f>'Alocação 2q'!C80</f>
        <v>4</v>
      </c>
      <c r="E81" s="55">
        <f>'Alocação 2q'!D80</f>
        <v>4</v>
      </c>
      <c r="F81" s="55">
        <f>'Alocação 2q'!E80</f>
        <v>6</v>
      </c>
      <c r="G81" s="55">
        <f t="shared" si="7"/>
        <v>8</v>
      </c>
      <c r="H81" s="55" t="str">
        <f>'Alocação 2q'!H80</f>
        <v>SA</v>
      </c>
      <c r="I81" s="55">
        <f>'Alocação 2q'!J80</f>
        <v>0</v>
      </c>
      <c r="J81" s="55" t="str">
        <f>'Alocação 2q'!I80</f>
        <v>Noturno</v>
      </c>
      <c r="K81" s="55">
        <f>'Alocação 2q'!K80</f>
        <v>30</v>
      </c>
      <c r="L81" s="55" t="str">
        <f>'Alocação 2q'!L80</f>
        <v>Quintas</v>
      </c>
      <c r="M81" s="56">
        <f>'Alocação 2q'!M80</f>
        <v>0.79166666666666696</v>
      </c>
      <c r="N81" s="56">
        <f>'Alocação 2q'!N80</f>
        <v>0.875000000000001</v>
      </c>
      <c r="O81" s="55">
        <f>'Alocação 2q'!O80</f>
        <v>0</v>
      </c>
      <c r="P81" s="55"/>
      <c r="Q81" s="55" t="str">
        <f>'Alocação 2q'!P80</f>
        <v>Sextas</v>
      </c>
      <c r="R81" s="56">
        <f>'Alocação 2q'!Q80</f>
        <v>0.875000000000001</v>
      </c>
      <c r="S81" s="56">
        <f>'Alocação 2q'!R80</f>
        <v>0.95833333333333404</v>
      </c>
      <c r="T81" s="55" t="str">
        <f>'Alocação 2q'!S80</f>
        <v>Semanal</v>
      </c>
      <c r="U81" s="55"/>
      <c r="V81" s="55">
        <f>'Alocação 2q'!T80</f>
        <v>0</v>
      </c>
      <c r="W81" s="56">
        <f>'Alocação 2q'!U80</f>
        <v>0</v>
      </c>
      <c r="X81" s="56">
        <f>'Alocação 2q'!V80</f>
        <v>0</v>
      </c>
      <c r="Y81" s="55">
        <f>'Alocação 2q'!W80</f>
        <v>0</v>
      </c>
      <c r="Z81" s="55"/>
      <c r="AA81" s="57" t="str">
        <f>'Alocação 2q'!Y80</f>
        <v>Patrícia Dantoni</v>
      </c>
      <c r="AB81" s="55" t="str">
        <f>'Alocação 2q'!Z80</f>
        <v>Segundas</v>
      </c>
      <c r="AC81" s="56">
        <f>'Alocação 2q'!AA80</f>
        <v>0.79166666666666696</v>
      </c>
      <c r="AD81" s="56">
        <f>'Alocação 2q'!AB80</f>
        <v>0.95833333333333404</v>
      </c>
      <c r="AE81" s="55" t="str">
        <f>'Alocação 2q'!AC80</f>
        <v>Semanal</v>
      </c>
      <c r="AF81" s="55"/>
      <c r="AG81" s="55"/>
      <c r="AH81" s="55" t="str">
        <f>'Alocação 2q'!Z80</f>
        <v>Segundas</v>
      </c>
      <c r="AI81" s="56">
        <f>'Alocação 2q'!AA80</f>
        <v>0.79166666666666696</v>
      </c>
      <c r="AJ81" s="56">
        <f>'Alocação 2q'!AB80</f>
        <v>0.95833333333333404</v>
      </c>
      <c r="AK81" s="55" t="str">
        <f>'Alocação 2q'!AC80</f>
        <v>Semanal</v>
      </c>
      <c r="AL81" s="55"/>
      <c r="AM81" s="55"/>
      <c r="AN81" s="55" t="str">
        <f>'Alocação 2q'!AJ80</f>
        <v>Juliana dos Santos de Souza</v>
      </c>
      <c r="AO81" s="58" t="str">
        <f t="shared" si="8"/>
        <v>HORAS A MAIS ALOCADAS</v>
      </c>
      <c r="AP81" s="58">
        <f t="shared" si="9"/>
        <v>0.33333333333333331</v>
      </c>
      <c r="AQ81" s="58">
        <f t="shared" si="10"/>
        <v>0.12500000000000006</v>
      </c>
      <c r="AR81" s="58">
        <f t="shared" si="11"/>
        <v>0.33333333333333415</v>
      </c>
      <c r="AS81" s="59">
        <f t="shared" si="12"/>
        <v>0.4583333333333342</v>
      </c>
    </row>
    <row r="82" spans="1:45" ht="15.75" thickBot="1">
      <c r="A82" s="54" t="s">
        <v>367</v>
      </c>
      <c r="B82" s="55" t="str">
        <f>'Alocação 2q'!B81</f>
        <v>NHT4053-15</v>
      </c>
      <c r="C82" s="55" t="str">
        <f>'Alocação 2q'!A81</f>
        <v>Química dos Elementos</v>
      </c>
      <c r="D82" s="55">
        <f>'Alocação 2q'!C81</f>
        <v>4</v>
      </c>
      <c r="E82" s="55">
        <f>'Alocação 2q'!D81</f>
        <v>4</v>
      </c>
      <c r="F82" s="55">
        <f>'Alocação 2q'!E81</f>
        <v>6</v>
      </c>
      <c r="G82" s="55">
        <f t="shared" si="7"/>
        <v>8</v>
      </c>
      <c r="H82" s="55" t="str">
        <f>'Alocação 2q'!H81</f>
        <v>SA</v>
      </c>
      <c r="I82" s="55">
        <f>'Alocação 2q'!J81</f>
        <v>0</v>
      </c>
      <c r="J82" s="55" t="str">
        <f>'Alocação 2q'!I81</f>
        <v>Matutino</v>
      </c>
      <c r="K82" s="55">
        <f>'Alocação 2q'!K81</f>
        <v>30</v>
      </c>
      <c r="L82" s="55" t="str">
        <f>'Alocação 2q'!L81</f>
        <v>Quintas</v>
      </c>
      <c r="M82" s="56">
        <f>'Alocação 2q'!M81</f>
        <v>0.33333333333333331</v>
      </c>
      <c r="N82" s="56">
        <f>'Alocação 2q'!N81</f>
        <v>0.41666666666666702</v>
      </c>
      <c r="O82" s="55">
        <f>'Alocação 2q'!O81</f>
        <v>0</v>
      </c>
      <c r="P82" s="55"/>
      <c r="Q82" s="55" t="str">
        <f>'Alocação 2q'!P81</f>
        <v>Sextas</v>
      </c>
      <c r="R82" s="56">
        <f>'Alocação 2q'!Q81</f>
        <v>0.41666666666666702</v>
      </c>
      <c r="S82" s="56">
        <f>'Alocação 2q'!R81</f>
        <v>0.5</v>
      </c>
      <c r="T82" s="55" t="str">
        <f>'Alocação 2q'!S81</f>
        <v>Semanal</v>
      </c>
      <c r="U82" s="55"/>
      <c r="V82" s="55">
        <f>'Alocação 2q'!T81</f>
        <v>0</v>
      </c>
      <c r="W82" s="56">
        <f>'Alocação 2q'!U81</f>
        <v>0</v>
      </c>
      <c r="X82" s="56">
        <f>'Alocação 2q'!V81</f>
        <v>0</v>
      </c>
      <c r="Y82" s="55">
        <f>'Alocação 2q'!W81</f>
        <v>0</v>
      </c>
      <c r="Z82" s="55"/>
      <c r="AA82" s="57" t="str">
        <f>'Alocação 2q'!Y81</f>
        <v>Karina Passalacqua Morelli Frin</v>
      </c>
      <c r="AB82" s="55" t="str">
        <f>'Alocação 2q'!Z81</f>
        <v>Segundas</v>
      </c>
      <c r="AC82" s="56">
        <f>'Alocação 2q'!AA81</f>
        <v>0.33333333333333331</v>
      </c>
      <c r="AD82" s="56">
        <f>'Alocação 2q'!AB81</f>
        <v>0.5</v>
      </c>
      <c r="AE82" s="55" t="str">
        <f>'Alocação 2q'!AC81</f>
        <v>Semanal</v>
      </c>
      <c r="AF82" s="55"/>
      <c r="AG82" s="55"/>
      <c r="AH82" s="55" t="str">
        <f>'Alocação 2q'!Z81</f>
        <v>Segundas</v>
      </c>
      <c r="AI82" s="56">
        <f>'Alocação 2q'!AA81</f>
        <v>0.33333333333333331</v>
      </c>
      <c r="AJ82" s="56">
        <f>'Alocação 2q'!AB81</f>
        <v>0.5</v>
      </c>
      <c r="AK82" s="55" t="str">
        <f>'Alocação 2q'!AC81</f>
        <v>Semanal</v>
      </c>
      <c r="AL82" s="55"/>
      <c r="AM82" s="55"/>
      <c r="AN82" s="55" t="str">
        <f>'Alocação 2q'!AJ81</f>
        <v>Karina Passalacqua Morelli Frin</v>
      </c>
      <c r="AO82" s="58" t="str">
        <f t="shared" si="8"/>
        <v>HORAS A MAIS ALOCADAS</v>
      </c>
      <c r="AP82" s="58">
        <f t="shared" si="9"/>
        <v>0.33333333333333331</v>
      </c>
      <c r="AQ82" s="58">
        <f t="shared" si="10"/>
        <v>0.12499999999999983</v>
      </c>
      <c r="AR82" s="58">
        <f t="shared" si="11"/>
        <v>0.33333333333333337</v>
      </c>
      <c r="AS82" s="59">
        <f t="shared" si="12"/>
        <v>0.4583333333333332</v>
      </c>
    </row>
    <row r="83" spans="1:45" ht="15.75" thickBot="1">
      <c r="A83" s="54" t="s">
        <v>367</v>
      </c>
      <c r="B83" s="55" t="str">
        <f>'Alocação 2q'!B82</f>
        <v>-</v>
      </c>
      <c r="C83" s="55">
        <f>'Alocação 2q'!A82</f>
        <v>0</v>
      </c>
      <c r="D83" s="55" t="str">
        <f>'Alocação 2q'!C82</f>
        <v>-</v>
      </c>
      <c r="E83" s="55" t="str">
        <f>'Alocação 2q'!D82</f>
        <v>-</v>
      </c>
      <c r="F83" s="55" t="str">
        <f>'Alocação 2q'!E82</f>
        <v>-</v>
      </c>
      <c r="G83" s="55" t="e">
        <f t="shared" si="7"/>
        <v>#VALUE!</v>
      </c>
      <c r="H83" s="55">
        <f>'Alocação 2q'!H82</f>
        <v>0</v>
      </c>
      <c r="I83" s="55">
        <f>'Alocação 2q'!J82</f>
        <v>0</v>
      </c>
      <c r="J83" s="55">
        <f>'Alocação 2q'!I82</f>
        <v>0</v>
      </c>
      <c r="K83" s="55">
        <f>'Alocação 2q'!K82</f>
        <v>0</v>
      </c>
      <c r="L83" s="55">
        <f>'Alocação 2q'!L82</f>
        <v>0</v>
      </c>
      <c r="M83" s="56">
        <f>'Alocação 2q'!M82</f>
        <v>0</v>
      </c>
      <c r="N83" s="56">
        <f>'Alocação 2q'!N82</f>
        <v>0</v>
      </c>
      <c r="O83" s="55">
        <f>'Alocação 2q'!O82</f>
        <v>0</v>
      </c>
      <c r="P83" s="55"/>
      <c r="Q83" s="55">
        <f>'Alocação 2q'!P82</f>
        <v>0</v>
      </c>
      <c r="R83" s="56">
        <f>'Alocação 2q'!Q82</f>
        <v>0</v>
      </c>
      <c r="S83" s="56">
        <f>'Alocação 2q'!R82</f>
        <v>0</v>
      </c>
      <c r="T83" s="55">
        <f>'Alocação 2q'!S82</f>
        <v>0</v>
      </c>
      <c r="U83" s="55"/>
      <c r="V83" s="55">
        <f>'Alocação 2q'!T82</f>
        <v>0</v>
      </c>
      <c r="W83" s="56">
        <f>'Alocação 2q'!U82</f>
        <v>0</v>
      </c>
      <c r="X83" s="56">
        <f>'Alocação 2q'!V82</f>
        <v>0</v>
      </c>
      <c r="Y83" s="55">
        <f>'Alocação 2q'!W82</f>
        <v>0</v>
      </c>
      <c r="Z83" s="55"/>
      <c r="AA83" s="57">
        <f>'Alocação 2q'!Y82</f>
        <v>0</v>
      </c>
      <c r="AB83" s="55">
        <f>'Alocação 2q'!Z82</f>
        <v>0</v>
      </c>
      <c r="AC83" s="56">
        <f>'Alocação 2q'!AA82</f>
        <v>0</v>
      </c>
      <c r="AD83" s="56">
        <f>'Alocação 2q'!AB82</f>
        <v>0</v>
      </c>
      <c r="AE83" s="55">
        <f>'Alocação 2q'!AC82</f>
        <v>0</v>
      </c>
      <c r="AF83" s="55"/>
      <c r="AG83" s="55"/>
      <c r="AH83" s="55">
        <f>'Alocação 2q'!Z82</f>
        <v>0</v>
      </c>
      <c r="AI83" s="56">
        <f>'Alocação 2q'!AA82</f>
        <v>0</v>
      </c>
      <c r="AJ83" s="56">
        <f>'Alocação 2q'!AB82</f>
        <v>0</v>
      </c>
      <c r="AK83" s="55">
        <f>'Alocação 2q'!AC82</f>
        <v>0</v>
      </c>
      <c r="AL83" s="55"/>
      <c r="AM83" s="55"/>
      <c r="AN83" s="55">
        <f>'Alocação 2q'!AJ82</f>
        <v>0</v>
      </c>
      <c r="AO83" s="58" t="e">
        <f t="shared" si="8"/>
        <v>#VALUE!</v>
      </c>
      <c r="AP83" s="58" t="e">
        <f t="shared" si="9"/>
        <v>#VALUE!</v>
      </c>
      <c r="AQ83" s="58">
        <f t="shared" si="10"/>
        <v>0</v>
      </c>
      <c r="AR83" s="58">
        <f t="shared" si="11"/>
        <v>0</v>
      </c>
      <c r="AS83" s="59">
        <f t="shared" si="12"/>
        <v>0</v>
      </c>
    </row>
    <row r="84" spans="1:45" ht="15.75" thickBot="1">
      <c r="A84" s="54" t="s">
        <v>367</v>
      </c>
      <c r="B84" s="55" t="str">
        <f>'Alocação 2q'!B83</f>
        <v>-</v>
      </c>
      <c r="C84" s="55">
        <f>'Alocação 2q'!A83</f>
        <v>0</v>
      </c>
      <c r="D84" s="55" t="str">
        <f>'Alocação 2q'!C83</f>
        <v>-</v>
      </c>
      <c r="E84" s="55" t="str">
        <f>'Alocação 2q'!D83</f>
        <v>-</v>
      </c>
      <c r="F84" s="55" t="str">
        <f>'Alocação 2q'!E83</f>
        <v>-</v>
      </c>
      <c r="G84" s="55" t="e">
        <f t="shared" si="7"/>
        <v>#VALUE!</v>
      </c>
      <c r="H84" s="55">
        <f>'Alocação 2q'!H83</f>
        <v>0</v>
      </c>
      <c r="I84" s="55">
        <f>'Alocação 2q'!J83</f>
        <v>0</v>
      </c>
      <c r="J84" s="55">
        <f>'Alocação 2q'!I83</f>
        <v>0</v>
      </c>
      <c r="K84" s="55">
        <f>'Alocação 2q'!K83</f>
        <v>0</v>
      </c>
      <c r="L84" s="55">
        <f>'Alocação 2q'!L83</f>
        <v>0</v>
      </c>
      <c r="M84" s="56">
        <f>'Alocação 2q'!M83</f>
        <v>0</v>
      </c>
      <c r="N84" s="56">
        <f>'Alocação 2q'!N83</f>
        <v>0</v>
      </c>
      <c r="O84" s="55">
        <f>'Alocação 2q'!O83</f>
        <v>0</v>
      </c>
      <c r="P84" s="55"/>
      <c r="Q84" s="55">
        <f>'Alocação 2q'!P83</f>
        <v>0</v>
      </c>
      <c r="R84" s="56">
        <f>'Alocação 2q'!Q83</f>
        <v>0</v>
      </c>
      <c r="S84" s="56">
        <f>'Alocação 2q'!R83</f>
        <v>0</v>
      </c>
      <c r="T84" s="55">
        <f>'Alocação 2q'!S83</f>
        <v>0</v>
      </c>
      <c r="U84" s="55"/>
      <c r="V84" s="55">
        <f>'Alocação 2q'!T83</f>
        <v>0</v>
      </c>
      <c r="W84" s="56">
        <f>'Alocação 2q'!U83</f>
        <v>0</v>
      </c>
      <c r="X84" s="56">
        <f>'Alocação 2q'!V83</f>
        <v>0</v>
      </c>
      <c r="Y84" s="55">
        <f>'Alocação 2q'!W83</f>
        <v>0</v>
      </c>
      <c r="Z84" s="55"/>
      <c r="AA84" s="57">
        <f>'Alocação 2q'!Y83</f>
        <v>0</v>
      </c>
      <c r="AB84" s="55">
        <f>'Alocação 2q'!Z83</f>
        <v>0</v>
      </c>
      <c r="AC84" s="56">
        <f>'Alocação 2q'!AA83</f>
        <v>0</v>
      </c>
      <c r="AD84" s="56">
        <f>'Alocação 2q'!AB83</f>
        <v>0</v>
      </c>
      <c r="AE84" s="55">
        <f>'Alocação 2q'!AC83</f>
        <v>0</v>
      </c>
      <c r="AF84" s="55"/>
      <c r="AG84" s="55"/>
      <c r="AH84" s="55">
        <f>'Alocação 2q'!Z83</f>
        <v>0</v>
      </c>
      <c r="AI84" s="56">
        <f>'Alocação 2q'!AA83</f>
        <v>0</v>
      </c>
      <c r="AJ84" s="56">
        <f>'Alocação 2q'!AB83</f>
        <v>0</v>
      </c>
      <c r="AK84" s="55">
        <f>'Alocação 2q'!AC83</f>
        <v>0</v>
      </c>
      <c r="AL84" s="55"/>
      <c r="AM84" s="55"/>
      <c r="AN84" s="55">
        <f>'Alocação 2q'!AJ83</f>
        <v>0</v>
      </c>
      <c r="AO84" s="58" t="e">
        <f t="shared" si="8"/>
        <v>#VALUE!</v>
      </c>
      <c r="AP84" s="58" t="e">
        <f t="shared" si="9"/>
        <v>#VALUE!</v>
      </c>
      <c r="AQ84" s="58">
        <f t="shared" si="10"/>
        <v>0</v>
      </c>
      <c r="AR84" s="58">
        <f t="shared" si="11"/>
        <v>0</v>
      </c>
      <c r="AS84" s="59">
        <f t="shared" si="12"/>
        <v>0</v>
      </c>
    </row>
    <row r="85" spans="1:45" ht="15.75" thickBot="1">
      <c r="A85" s="54" t="s">
        <v>367</v>
      </c>
      <c r="B85" s="55" t="str">
        <f>'Alocação 2q'!B84</f>
        <v>-</v>
      </c>
      <c r="C85" s="55">
        <f>'Alocação 2q'!A84</f>
        <v>0</v>
      </c>
      <c r="D85" s="55" t="str">
        <f>'Alocação 2q'!C84</f>
        <v>-</v>
      </c>
      <c r="E85" s="55" t="str">
        <f>'Alocação 2q'!D84</f>
        <v>-</v>
      </c>
      <c r="F85" s="55" t="str">
        <f>'Alocação 2q'!E84</f>
        <v>-</v>
      </c>
      <c r="G85" s="55" t="e">
        <f t="shared" si="7"/>
        <v>#VALUE!</v>
      </c>
      <c r="H85" s="55">
        <f>'Alocação 2q'!H84</f>
        <v>0</v>
      </c>
      <c r="I85" s="55">
        <f>'Alocação 2q'!J84</f>
        <v>0</v>
      </c>
      <c r="J85" s="55">
        <f>'Alocação 2q'!I84</f>
        <v>0</v>
      </c>
      <c r="K85" s="55">
        <f>'Alocação 2q'!K84</f>
        <v>0</v>
      </c>
      <c r="L85" s="55">
        <f>'Alocação 2q'!L84</f>
        <v>0</v>
      </c>
      <c r="M85" s="56">
        <f>'Alocação 2q'!M84</f>
        <v>0</v>
      </c>
      <c r="N85" s="56">
        <f>'Alocação 2q'!N84</f>
        <v>0</v>
      </c>
      <c r="O85" s="55">
        <f>'Alocação 2q'!O84</f>
        <v>0</v>
      </c>
      <c r="P85" s="55"/>
      <c r="Q85" s="55">
        <f>'Alocação 2q'!P84</f>
        <v>0</v>
      </c>
      <c r="R85" s="56">
        <f>'Alocação 2q'!Q84</f>
        <v>0</v>
      </c>
      <c r="S85" s="56">
        <f>'Alocação 2q'!R84</f>
        <v>0</v>
      </c>
      <c r="T85" s="55">
        <f>'Alocação 2q'!S84</f>
        <v>0</v>
      </c>
      <c r="U85" s="55"/>
      <c r="V85" s="55">
        <f>'Alocação 2q'!T84</f>
        <v>0</v>
      </c>
      <c r="W85" s="56">
        <f>'Alocação 2q'!U84</f>
        <v>0</v>
      </c>
      <c r="X85" s="56">
        <f>'Alocação 2q'!V84</f>
        <v>0</v>
      </c>
      <c r="Y85" s="55">
        <f>'Alocação 2q'!W84</f>
        <v>0</v>
      </c>
      <c r="Z85" s="55"/>
      <c r="AA85" s="57">
        <f>'Alocação 2q'!Y84</f>
        <v>0</v>
      </c>
      <c r="AB85" s="55">
        <f>'Alocação 2q'!Z84</f>
        <v>0</v>
      </c>
      <c r="AC85" s="56">
        <f>'Alocação 2q'!AA84</f>
        <v>0</v>
      </c>
      <c r="AD85" s="56">
        <f>'Alocação 2q'!AB84</f>
        <v>0</v>
      </c>
      <c r="AE85" s="55">
        <f>'Alocação 2q'!AC84</f>
        <v>0</v>
      </c>
      <c r="AF85" s="55"/>
      <c r="AG85" s="55"/>
      <c r="AH85" s="55">
        <f>'Alocação 2q'!Z84</f>
        <v>0</v>
      </c>
      <c r="AI85" s="56">
        <f>'Alocação 2q'!AA84</f>
        <v>0</v>
      </c>
      <c r="AJ85" s="56">
        <f>'Alocação 2q'!AB84</f>
        <v>0</v>
      </c>
      <c r="AK85" s="55">
        <f>'Alocação 2q'!AC84</f>
        <v>0</v>
      </c>
      <c r="AL85" s="55"/>
      <c r="AM85" s="55"/>
      <c r="AN85" s="55">
        <f>'Alocação 2q'!AJ84</f>
        <v>0</v>
      </c>
      <c r="AO85" s="58" t="e">
        <f t="shared" si="8"/>
        <v>#VALUE!</v>
      </c>
      <c r="AP85" s="58" t="e">
        <f t="shared" si="9"/>
        <v>#VALUE!</v>
      </c>
      <c r="AQ85" s="58">
        <f t="shared" si="10"/>
        <v>0</v>
      </c>
      <c r="AR85" s="58">
        <f t="shared" si="11"/>
        <v>0</v>
      </c>
      <c r="AS85" s="59">
        <f t="shared" si="12"/>
        <v>0</v>
      </c>
    </row>
    <row r="86" spans="1:45" ht="15.75" thickBot="1">
      <c r="A86" s="54" t="s">
        <v>367</v>
      </c>
      <c r="B86" s="55" t="str">
        <f>'Alocação 2q'!B85</f>
        <v>NHT4046-15</v>
      </c>
      <c r="C86" s="55" t="str">
        <f>'Alocação 2q'!A85</f>
        <v>Trabalho de Conclusão de Curso em Química</v>
      </c>
      <c r="D86" s="55">
        <f>'Alocação 2q'!C85</f>
        <v>2</v>
      </c>
      <c r="E86" s="55">
        <f>'Alocação 2q'!D85</f>
        <v>0</v>
      </c>
      <c r="F86" s="55">
        <f>'Alocação 2q'!E85</f>
        <v>2</v>
      </c>
      <c r="G86" s="55">
        <f t="shared" si="7"/>
        <v>2</v>
      </c>
      <c r="H86" s="55" t="str">
        <f>'Alocação 2q'!H85</f>
        <v>SA</v>
      </c>
      <c r="I86" s="55">
        <f>'Alocação 2q'!J85</f>
        <v>0</v>
      </c>
      <c r="J86" s="55" t="str">
        <f>'Alocação 2q'!I85</f>
        <v>Matutino</v>
      </c>
      <c r="K86" s="55">
        <f>'Alocação 2q'!K85</f>
        <v>30</v>
      </c>
      <c r="L86" s="55" t="str">
        <f>'Alocação 2q'!L85</f>
        <v>Quartas</v>
      </c>
      <c r="M86" s="56">
        <f>'Alocação 2q'!M85</f>
        <v>0.66666666666666696</v>
      </c>
      <c r="N86" s="56">
        <f>'Alocação 2q'!N85</f>
        <v>0.75</v>
      </c>
      <c r="O86" s="55" t="str">
        <f>'Alocação 2q'!O85</f>
        <v>Semanal</v>
      </c>
      <c r="P86" s="55"/>
      <c r="Q86" s="55">
        <f>'Alocação 2q'!P85</f>
        <v>0</v>
      </c>
      <c r="R86" s="56">
        <f>'Alocação 2q'!Q85</f>
        <v>0</v>
      </c>
      <c r="S86" s="56">
        <f>'Alocação 2q'!R85</f>
        <v>0</v>
      </c>
      <c r="T86" s="55">
        <f>'Alocação 2q'!S85</f>
        <v>0</v>
      </c>
      <c r="U86" s="55"/>
      <c r="V86" s="55">
        <f>'Alocação 2q'!T85</f>
        <v>0</v>
      </c>
      <c r="W86" s="56">
        <f>'Alocação 2q'!U85</f>
        <v>0</v>
      </c>
      <c r="X86" s="56">
        <f>'Alocação 2q'!V85</f>
        <v>0</v>
      </c>
      <c r="Y86" s="55">
        <f>'Alocação 2q'!W85</f>
        <v>0</v>
      </c>
      <c r="Z86" s="55"/>
      <c r="AA86" s="57" t="str">
        <f>'Alocação 2q'!Y85</f>
        <v>Juliana Marchi</v>
      </c>
      <c r="AB86" s="55">
        <f>'Alocação 2q'!Z85</f>
        <v>0</v>
      </c>
      <c r="AC86" s="56">
        <f>'Alocação 2q'!AA85</f>
        <v>0</v>
      </c>
      <c r="AD86" s="56">
        <f>'Alocação 2q'!AB85</f>
        <v>0</v>
      </c>
      <c r="AE86" s="55">
        <f>'Alocação 2q'!AC85</f>
        <v>0</v>
      </c>
      <c r="AF86" s="55"/>
      <c r="AG86" s="55"/>
      <c r="AH86" s="55">
        <f>'Alocação 2q'!Z85</f>
        <v>0</v>
      </c>
      <c r="AI86" s="56">
        <f>'Alocação 2q'!AA85</f>
        <v>0</v>
      </c>
      <c r="AJ86" s="56">
        <f>'Alocação 2q'!AB85</f>
        <v>0</v>
      </c>
      <c r="AK86" s="55">
        <f>'Alocação 2q'!AC85</f>
        <v>0</v>
      </c>
      <c r="AL86" s="55"/>
      <c r="AM86" s="55"/>
      <c r="AN86" s="55">
        <f>'Alocação 2q'!AJ85</f>
        <v>0</v>
      </c>
      <c r="AO86" s="58" t="str">
        <f t="shared" si="8"/>
        <v>HORAS A MENOS ALOCADAS</v>
      </c>
      <c r="AP86" s="58">
        <f t="shared" si="9"/>
        <v>8.3333333333333329E-2</v>
      </c>
      <c r="AQ86" s="58">
        <f t="shared" si="10"/>
        <v>8.3333333333333037E-2</v>
      </c>
      <c r="AR86" s="58">
        <f t="shared" si="11"/>
        <v>0</v>
      </c>
      <c r="AS86" s="59">
        <f t="shared" si="12"/>
        <v>8.3333333333333037E-2</v>
      </c>
    </row>
    <row r="87" spans="1:45" ht="15.75" thickBot="1">
      <c r="A87" s="54" t="s">
        <v>367</v>
      </c>
      <c r="B87" s="55" t="str">
        <f>'Alocação 2q'!B86</f>
        <v>NHZ4038-15</v>
      </c>
      <c r="C87" s="55" t="str">
        <f>'Alocação 2q'!A86</f>
        <v>Química dos Materiais</v>
      </c>
      <c r="D87" s="55">
        <f>'Alocação 2q'!C86</f>
        <v>4</v>
      </c>
      <c r="E87" s="55">
        <f>'Alocação 2q'!D86</f>
        <v>2</v>
      </c>
      <c r="F87" s="55">
        <f>'Alocação 2q'!E86</f>
        <v>4</v>
      </c>
      <c r="G87" s="55">
        <f t="shared" si="7"/>
        <v>6</v>
      </c>
      <c r="H87" s="55" t="str">
        <f>'Alocação 2q'!H86</f>
        <v>SA</v>
      </c>
      <c r="I87" s="55">
        <f>'Alocação 2q'!J86</f>
        <v>0</v>
      </c>
      <c r="J87" s="55" t="str">
        <f>'Alocação 2q'!I86</f>
        <v>Matutino</v>
      </c>
      <c r="K87" s="55">
        <f>'Alocação 2q'!K86</f>
        <v>30</v>
      </c>
      <c r="L87" s="55" t="str">
        <f>'Alocação 2q'!L86</f>
        <v>Quartas</v>
      </c>
      <c r="M87" s="56">
        <f>'Alocação 2q'!M86</f>
        <v>0.33333333333333331</v>
      </c>
      <c r="N87" s="56">
        <f>'Alocação 2q'!N86</f>
        <v>0.41666666666666702</v>
      </c>
      <c r="O87" s="55" t="str">
        <f>'Alocação 2q'!O86</f>
        <v>Semanal</v>
      </c>
      <c r="P87" s="55"/>
      <c r="Q87" s="55" t="str">
        <f>'Alocação 2q'!P86</f>
        <v>Sextas</v>
      </c>
      <c r="R87" s="56">
        <f>'Alocação 2q'!Q86</f>
        <v>0.33333333333333331</v>
      </c>
      <c r="S87" s="56">
        <f>'Alocação 2q'!R86</f>
        <v>0.41666666666666702</v>
      </c>
      <c r="T87" s="55" t="str">
        <f>'Alocação 2q'!S86</f>
        <v>Semanal</v>
      </c>
      <c r="U87" s="55"/>
      <c r="V87" s="55">
        <f>'Alocação 2q'!T86</f>
        <v>0</v>
      </c>
      <c r="W87" s="56">
        <f>'Alocação 2q'!U86</f>
        <v>0</v>
      </c>
      <c r="X87" s="56">
        <f>'Alocação 2q'!V86</f>
        <v>0</v>
      </c>
      <c r="Y87" s="55">
        <f>'Alocação 2q'!W86</f>
        <v>0</v>
      </c>
      <c r="Z87" s="55"/>
      <c r="AA87" s="57" t="str">
        <f>'Alocação 2q'!Y86</f>
        <v>Mariselma Ferreira</v>
      </c>
      <c r="AB87" s="55" t="str">
        <f>'Alocação 2q'!Z86</f>
        <v>Quartas</v>
      </c>
      <c r="AC87" s="56">
        <f>'Alocação 2q'!AA86</f>
        <v>0.41666666666666702</v>
      </c>
      <c r="AD87" s="56">
        <f>'Alocação 2q'!AB86</f>
        <v>0.5</v>
      </c>
      <c r="AE87" s="55" t="str">
        <f>'Alocação 2q'!AC86</f>
        <v>Semanal</v>
      </c>
      <c r="AF87" s="55"/>
      <c r="AG87" s="55"/>
      <c r="AH87" s="55" t="str">
        <f>'Alocação 2q'!Z86</f>
        <v>Quartas</v>
      </c>
      <c r="AI87" s="56">
        <f>'Alocação 2q'!AA86</f>
        <v>0.41666666666666702</v>
      </c>
      <c r="AJ87" s="56">
        <f>'Alocação 2q'!AB86</f>
        <v>0.5</v>
      </c>
      <c r="AK87" s="55" t="str">
        <f>'Alocação 2q'!AC86</f>
        <v>Semanal</v>
      </c>
      <c r="AL87" s="55"/>
      <c r="AM87" s="55"/>
      <c r="AN87" s="55" t="str">
        <f>'Alocação 2q'!AJ86</f>
        <v>Mariselma Ferreira</v>
      </c>
      <c r="AO87" s="58" t="str">
        <f t="shared" si="8"/>
        <v>HORAS A MAIS ALOCADAS</v>
      </c>
      <c r="AP87" s="58">
        <f t="shared" si="9"/>
        <v>0.25</v>
      </c>
      <c r="AQ87" s="58">
        <f t="shared" si="10"/>
        <v>0.16666666666666741</v>
      </c>
      <c r="AR87" s="58">
        <f t="shared" si="11"/>
        <v>0.16666666666666596</v>
      </c>
      <c r="AS87" s="59">
        <f t="shared" si="12"/>
        <v>0.33333333333333337</v>
      </c>
    </row>
    <row r="88" spans="1:45" ht="15.75" thickBot="1">
      <c r="A88" s="54" t="s">
        <v>367</v>
      </c>
      <c r="B88" s="55" t="str">
        <f>'Alocação 2q'!B87</f>
        <v>-</v>
      </c>
      <c r="C88" s="55">
        <f>'Alocação 2q'!A87</f>
        <v>0</v>
      </c>
      <c r="D88" s="55" t="str">
        <f>'Alocação 2q'!C87</f>
        <v>-</v>
      </c>
      <c r="E88" s="55" t="str">
        <f>'Alocação 2q'!D87</f>
        <v>-</v>
      </c>
      <c r="F88" s="55" t="str">
        <f>'Alocação 2q'!E87</f>
        <v>-</v>
      </c>
      <c r="G88" s="55" t="e">
        <f t="shared" si="7"/>
        <v>#VALUE!</v>
      </c>
      <c r="H88" s="55">
        <f>'Alocação 2q'!H87</f>
        <v>0</v>
      </c>
      <c r="I88" s="55">
        <f>'Alocação 2q'!J87</f>
        <v>0</v>
      </c>
      <c r="J88" s="55">
        <f>'Alocação 2q'!I87</f>
        <v>0</v>
      </c>
      <c r="K88" s="55">
        <f>'Alocação 2q'!K87</f>
        <v>0</v>
      </c>
      <c r="L88" s="55">
        <f>'Alocação 2q'!L87</f>
        <v>0</v>
      </c>
      <c r="M88" s="56">
        <f>'Alocação 2q'!M87</f>
        <v>0</v>
      </c>
      <c r="N88" s="56">
        <f>'Alocação 2q'!N87</f>
        <v>0</v>
      </c>
      <c r="O88" s="55">
        <f>'Alocação 2q'!O87</f>
        <v>0</v>
      </c>
      <c r="P88" s="55"/>
      <c r="Q88" s="55">
        <f>'Alocação 2q'!P87</f>
        <v>0</v>
      </c>
      <c r="R88" s="56">
        <f>'Alocação 2q'!Q87</f>
        <v>0</v>
      </c>
      <c r="S88" s="56">
        <f>'Alocação 2q'!R87</f>
        <v>0</v>
      </c>
      <c r="T88" s="55">
        <f>'Alocação 2q'!S87</f>
        <v>0</v>
      </c>
      <c r="U88" s="55"/>
      <c r="V88" s="55">
        <f>'Alocação 2q'!T87</f>
        <v>0</v>
      </c>
      <c r="W88" s="56">
        <f>'Alocação 2q'!U87</f>
        <v>0</v>
      </c>
      <c r="X88" s="56">
        <f>'Alocação 2q'!V87</f>
        <v>0</v>
      </c>
      <c r="Y88" s="55">
        <f>'Alocação 2q'!W87</f>
        <v>0</v>
      </c>
      <c r="Z88" s="55"/>
      <c r="AA88" s="57">
        <f>'Alocação 2q'!Y87</f>
        <v>0</v>
      </c>
      <c r="AB88" s="55">
        <f>'Alocação 2q'!Z87</f>
        <v>0</v>
      </c>
      <c r="AC88" s="56">
        <f>'Alocação 2q'!AA87</f>
        <v>0</v>
      </c>
      <c r="AD88" s="56">
        <f>'Alocação 2q'!AB87</f>
        <v>0</v>
      </c>
      <c r="AE88" s="55">
        <f>'Alocação 2q'!AC87</f>
        <v>0</v>
      </c>
      <c r="AF88" s="55"/>
      <c r="AG88" s="55"/>
      <c r="AH88" s="55">
        <f>'Alocação 2q'!Z87</f>
        <v>0</v>
      </c>
      <c r="AI88" s="56">
        <f>'Alocação 2q'!AA87</f>
        <v>0</v>
      </c>
      <c r="AJ88" s="56">
        <f>'Alocação 2q'!AB87</f>
        <v>0</v>
      </c>
      <c r="AK88" s="55">
        <f>'Alocação 2q'!AC87</f>
        <v>0</v>
      </c>
      <c r="AL88" s="55"/>
      <c r="AM88" s="55"/>
      <c r="AN88" s="55">
        <f>'Alocação 2q'!AJ87</f>
        <v>0</v>
      </c>
      <c r="AO88" s="58" t="e">
        <f t="shared" si="8"/>
        <v>#VALUE!</v>
      </c>
      <c r="AP88" s="58" t="e">
        <f t="shared" si="9"/>
        <v>#VALUE!</v>
      </c>
      <c r="AQ88" s="58">
        <f t="shared" si="10"/>
        <v>0</v>
      </c>
      <c r="AR88" s="58">
        <f t="shared" si="11"/>
        <v>0</v>
      </c>
      <c r="AS88" s="59">
        <f t="shared" si="12"/>
        <v>0</v>
      </c>
    </row>
    <row r="89" spans="1:45" ht="15.75" thickBot="1">
      <c r="A89" s="54" t="s">
        <v>367</v>
      </c>
      <c r="B89" s="55" t="str">
        <f>'Alocação 2q'!B88</f>
        <v>-</v>
      </c>
      <c r="C89" s="55">
        <f>'Alocação 2q'!A88</f>
        <v>0</v>
      </c>
      <c r="D89" s="55" t="str">
        <f>'Alocação 2q'!C88</f>
        <v>-</v>
      </c>
      <c r="E89" s="55" t="str">
        <f>'Alocação 2q'!D88</f>
        <v>-</v>
      </c>
      <c r="F89" s="55" t="str">
        <f>'Alocação 2q'!E88</f>
        <v>-</v>
      </c>
      <c r="G89" s="55" t="e">
        <f t="shared" si="7"/>
        <v>#VALUE!</v>
      </c>
      <c r="H89" s="55">
        <f>'Alocação 2q'!H88</f>
        <v>0</v>
      </c>
      <c r="I89" s="55">
        <f>'Alocação 2q'!J88</f>
        <v>0</v>
      </c>
      <c r="J89" s="55">
        <f>'Alocação 2q'!I88</f>
        <v>0</v>
      </c>
      <c r="K89" s="55">
        <f>'Alocação 2q'!K88</f>
        <v>0</v>
      </c>
      <c r="L89" s="55">
        <f>'Alocação 2q'!L88</f>
        <v>0</v>
      </c>
      <c r="M89" s="56">
        <f>'Alocação 2q'!M88</f>
        <v>0</v>
      </c>
      <c r="N89" s="56">
        <f>'Alocação 2q'!N88</f>
        <v>0</v>
      </c>
      <c r="O89" s="55">
        <f>'Alocação 2q'!O88</f>
        <v>0</v>
      </c>
      <c r="P89" s="55"/>
      <c r="Q89" s="55">
        <f>'Alocação 2q'!P88</f>
        <v>0</v>
      </c>
      <c r="R89" s="56">
        <f>'Alocação 2q'!Q88</f>
        <v>0</v>
      </c>
      <c r="S89" s="56">
        <f>'Alocação 2q'!R88</f>
        <v>0</v>
      </c>
      <c r="T89" s="55">
        <f>'Alocação 2q'!S88</f>
        <v>0</v>
      </c>
      <c r="U89" s="55"/>
      <c r="V89" s="55">
        <f>'Alocação 2q'!T88</f>
        <v>0</v>
      </c>
      <c r="W89" s="56">
        <f>'Alocação 2q'!U88</f>
        <v>0</v>
      </c>
      <c r="X89" s="56">
        <f>'Alocação 2q'!V88</f>
        <v>0</v>
      </c>
      <c r="Y89" s="55">
        <f>'Alocação 2q'!W88</f>
        <v>0</v>
      </c>
      <c r="Z89" s="55"/>
      <c r="AA89" s="57">
        <f>'Alocação 2q'!Y88</f>
        <v>0</v>
      </c>
      <c r="AB89" s="55">
        <f>'Alocação 2q'!Z88</f>
        <v>0</v>
      </c>
      <c r="AC89" s="56">
        <f>'Alocação 2q'!AA88</f>
        <v>0</v>
      </c>
      <c r="AD89" s="56">
        <f>'Alocação 2q'!AB88</f>
        <v>0</v>
      </c>
      <c r="AE89" s="55">
        <f>'Alocação 2q'!AC88</f>
        <v>0</v>
      </c>
      <c r="AF89" s="55"/>
      <c r="AG89" s="55"/>
      <c r="AH89" s="55">
        <f>'Alocação 2q'!Z88</f>
        <v>0</v>
      </c>
      <c r="AI89" s="56">
        <f>'Alocação 2q'!AA88</f>
        <v>0</v>
      </c>
      <c r="AJ89" s="56">
        <f>'Alocação 2q'!AB88</f>
        <v>0</v>
      </c>
      <c r="AK89" s="55">
        <f>'Alocação 2q'!AC88</f>
        <v>0</v>
      </c>
      <c r="AL89" s="55"/>
      <c r="AM89" s="55"/>
      <c r="AN89" s="55">
        <f>'Alocação 2q'!AJ88</f>
        <v>0</v>
      </c>
      <c r="AO89" s="58" t="e">
        <f t="shared" si="8"/>
        <v>#VALUE!</v>
      </c>
      <c r="AP89" s="58" t="e">
        <f t="shared" si="9"/>
        <v>#VALUE!</v>
      </c>
      <c r="AQ89" s="58">
        <f t="shared" si="10"/>
        <v>0</v>
      </c>
      <c r="AR89" s="58">
        <f t="shared" si="11"/>
        <v>0</v>
      </c>
      <c r="AS89" s="59">
        <f t="shared" si="12"/>
        <v>0</v>
      </c>
    </row>
    <row r="90" spans="1:45" ht="15.75" thickBot="1">
      <c r="A90" s="54" t="s">
        <v>367</v>
      </c>
      <c r="B90" s="55" t="str">
        <f>'Alocação 2q'!B89</f>
        <v>-</v>
      </c>
      <c r="C90" s="55">
        <f>'Alocação 2q'!A89</f>
        <v>0</v>
      </c>
      <c r="D90" s="55" t="str">
        <f>'Alocação 2q'!C89</f>
        <v>-</v>
      </c>
      <c r="E90" s="55" t="str">
        <f>'Alocação 2q'!D89</f>
        <v>-</v>
      </c>
      <c r="F90" s="55" t="str">
        <f>'Alocação 2q'!E89</f>
        <v>-</v>
      </c>
      <c r="G90" s="55" t="e">
        <f t="shared" si="7"/>
        <v>#VALUE!</v>
      </c>
      <c r="H90" s="55">
        <f>'Alocação 2q'!H89</f>
        <v>0</v>
      </c>
      <c r="I90" s="55">
        <f>'Alocação 2q'!J89</f>
        <v>0</v>
      </c>
      <c r="J90" s="55">
        <f>'Alocação 2q'!I89</f>
        <v>0</v>
      </c>
      <c r="K90" s="55">
        <f>'Alocação 2q'!K89</f>
        <v>0</v>
      </c>
      <c r="L90" s="55">
        <f>'Alocação 2q'!L89</f>
        <v>0</v>
      </c>
      <c r="M90" s="56">
        <f>'Alocação 2q'!M89</f>
        <v>0</v>
      </c>
      <c r="N90" s="56">
        <f>'Alocação 2q'!N89</f>
        <v>0</v>
      </c>
      <c r="O90" s="55">
        <f>'Alocação 2q'!O89</f>
        <v>0</v>
      </c>
      <c r="P90" s="55"/>
      <c r="Q90" s="55">
        <f>'Alocação 2q'!P89</f>
        <v>0</v>
      </c>
      <c r="R90" s="56">
        <f>'Alocação 2q'!Q89</f>
        <v>0</v>
      </c>
      <c r="S90" s="56">
        <f>'Alocação 2q'!R89</f>
        <v>0</v>
      </c>
      <c r="T90" s="55">
        <f>'Alocação 2q'!S89</f>
        <v>0</v>
      </c>
      <c r="U90" s="55"/>
      <c r="V90" s="55">
        <f>'Alocação 2q'!T89</f>
        <v>0</v>
      </c>
      <c r="W90" s="56">
        <f>'Alocação 2q'!U89</f>
        <v>0</v>
      </c>
      <c r="X90" s="56">
        <f>'Alocação 2q'!V89</f>
        <v>0</v>
      </c>
      <c r="Y90" s="55">
        <f>'Alocação 2q'!W89</f>
        <v>0</v>
      </c>
      <c r="Z90" s="55"/>
      <c r="AA90" s="57">
        <f>'Alocação 2q'!Y89</f>
        <v>0</v>
      </c>
      <c r="AB90" s="55">
        <f>'Alocação 2q'!Z89</f>
        <v>0</v>
      </c>
      <c r="AC90" s="56">
        <f>'Alocação 2q'!AA89</f>
        <v>0</v>
      </c>
      <c r="AD90" s="56">
        <f>'Alocação 2q'!AB89</f>
        <v>0</v>
      </c>
      <c r="AE90" s="55">
        <f>'Alocação 2q'!AC89</f>
        <v>0</v>
      </c>
      <c r="AF90" s="55"/>
      <c r="AG90" s="55"/>
      <c r="AH90" s="55">
        <f>'Alocação 2q'!Z89</f>
        <v>0</v>
      </c>
      <c r="AI90" s="56">
        <f>'Alocação 2q'!AA89</f>
        <v>0</v>
      </c>
      <c r="AJ90" s="56">
        <f>'Alocação 2q'!AB89</f>
        <v>0</v>
      </c>
      <c r="AK90" s="55">
        <f>'Alocação 2q'!AC89</f>
        <v>0</v>
      </c>
      <c r="AL90" s="55"/>
      <c r="AM90" s="55"/>
      <c r="AN90" s="55">
        <f>'Alocação 2q'!AJ89</f>
        <v>0</v>
      </c>
      <c r="AO90" s="58" t="e">
        <f t="shared" si="8"/>
        <v>#VALUE!</v>
      </c>
      <c r="AP90" s="58" t="e">
        <f t="shared" si="9"/>
        <v>#VALUE!</v>
      </c>
      <c r="AQ90" s="58">
        <f t="shared" si="10"/>
        <v>0</v>
      </c>
      <c r="AR90" s="58">
        <f t="shared" si="11"/>
        <v>0</v>
      </c>
      <c r="AS90" s="59">
        <f t="shared" si="12"/>
        <v>0</v>
      </c>
    </row>
    <row r="91" spans="1:45" ht="15.75" thickBot="1">
      <c r="A91" s="54" t="s">
        <v>367</v>
      </c>
      <c r="B91" s="55" t="str">
        <f>'Alocação 2q'!B90</f>
        <v>-</v>
      </c>
      <c r="C91" s="55">
        <f>'Alocação 2q'!A90</f>
        <v>0</v>
      </c>
      <c r="D91" s="55" t="str">
        <f>'Alocação 2q'!C90</f>
        <v>-</v>
      </c>
      <c r="E91" s="55" t="str">
        <f>'Alocação 2q'!D90</f>
        <v>-</v>
      </c>
      <c r="F91" s="55" t="str">
        <f>'Alocação 2q'!E90</f>
        <v>-</v>
      </c>
      <c r="G91" s="55" t="e">
        <f t="shared" si="7"/>
        <v>#VALUE!</v>
      </c>
      <c r="H91" s="55">
        <f>'Alocação 2q'!H90</f>
        <v>0</v>
      </c>
      <c r="I91" s="55">
        <f>'Alocação 2q'!J90</f>
        <v>0</v>
      </c>
      <c r="J91" s="55">
        <f>'Alocação 2q'!I90</f>
        <v>0</v>
      </c>
      <c r="K91" s="55">
        <f>'Alocação 2q'!K90</f>
        <v>0</v>
      </c>
      <c r="L91" s="55">
        <f>'Alocação 2q'!L90</f>
        <v>0</v>
      </c>
      <c r="M91" s="56">
        <f>'Alocação 2q'!M90</f>
        <v>0</v>
      </c>
      <c r="N91" s="56">
        <f>'Alocação 2q'!N90</f>
        <v>0</v>
      </c>
      <c r="O91" s="55">
        <f>'Alocação 2q'!O90</f>
        <v>0</v>
      </c>
      <c r="P91" s="55"/>
      <c r="Q91" s="55">
        <f>'Alocação 2q'!P90</f>
        <v>0</v>
      </c>
      <c r="R91" s="56">
        <f>'Alocação 2q'!Q90</f>
        <v>0</v>
      </c>
      <c r="S91" s="56">
        <f>'Alocação 2q'!R90</f>
        <v>0</v>
      </c>
      <c r="T91" s="55">
        <f>'Alocação 2q'!S90</f>
        <v>0</v>
      </c>
      <c r="U91" s="55"/>
      <c r="V91" s="55">
        <f>'Alocação 2q'!T90</f>
        <v>0</v>
      </c>
      <c r="W91" s="56">
        <f>'Alocação 2q'!U90</f>
        <v>0</v>
      </c>
      <c r="X91" s="56">
        <f>'Alocação 2q'!V90</f>
        <v>0</v>
      </c>
      <c r="Y91" s="55">
        <f>'Alocação 2q'!W90</f>
        <v>0</v>
      </c>
      <c r="Z91" s="55"/>
      <c r="AA91" s="57">
        <f>'Alocação 2q'!Y90</f>
        <v>0</v>
      </c>
      <c r="AB91" s="55">
        <f>'Alocação 2q'!Z90</f>
        <v>0</v>
      </c>
      <c r="AC91" s="56">
        <f>'Alocação 2q'!AA90</f>
        <v>0</v>
      </c>
      <c r="AD91" s="56">
        <f>'Alocação 2q'!AB90</f>
        <v>0</v>
      </c>
      <c r="AE91" s="55">
        <f>'Alocação 2q'!AC90</f>
        <v>0</v>
      </c>
      <c r="AF91" s="55"/>
      <c r="AG91" s="55"/>
      <c r="AH91" s="55">
        <f>'Alocação 2q'!Z90</f>
        <v>0</v>
      </c>
      <c r="AI91" s="56">
        <f>'Alocação 2q'!AA90</f>
        <v>0</v>
      </c>
      <c r="AJ91" s="56">
        <f>'Alocação 2q'!AB90</f>
        <v>0</v>
      </c>
      <c r="AK91" s="55">
        <f>'Alocação 2q'!AC90</f>
        <v>0</v>
      </c>
      <c r="AL91" s="55"/>
      <c r="AM91" s="55"/>
      <c r="AN91" s="55">
        <f>'Alocação 2q'!AJ90</f>
        <v>0</v>
      </c>
      <c r="AO91" s="58" t="e">
        <f t="shared" si="8"/>
        <v>#VALUE!</v>
      </c>
      <c r="AP91" s="58" t="e">
        <f t="shared" si="9"/>
        <v>#VALUE!</v>
      </c>
      <c r="AQ91" s="58">
        <f t="shared" si="10"/>
        <v>0</v>
      </c>
      <c r="AR91" s="58">
        <f t="shared" si="11"/>
        <v>0</v>
      </c>
      <c r="AS91" s="59">
        <f t="shared" si="12"/>
        <v>0</v>
      </c>
    </row>
    <row r="92" spans="1:45" ht="15.75" thickBot="1">
      <c r="A92" s="54" t="s">
        <v>367</v>
      </c>
      <c r="B92" s="55" t="str">
        <f>'Alocação 2q'!B91</f>
        <v>NHZ4028-15</v>
      </c>
      <c r="C92" s="55" t="str">
        <f>'Alocação 2q'!A91</f>
        <v>Operações Unitárias I</v>
      </c>
      <c r="D92" s="55">
        <f>'Alocação 2q'!C91</f>
        <v>4</v>
      </c>
      <c r="E92" s="55">
        <f>'Alocação 2q'!D91</f>
        <v>0</v>
      </c>
      <c r="F92" s="55">
        <f>'Alocação 2q'!E91</f>
        <v>4</v>
      </c>
      <c r="G92" s="55">
        <f t="shared" si="7"/>
        <v>4</v>
      </c>
      <c r="H92" s="55" t="str">
        <f>'Alocação 2q'!H91</f>
        <v>SA</v>
      </c>
      <c r="I92" s="55">
        <f>'Alocação 2q'!J91</f>
        <v>0</v>
      </c>
      <c r="J92" s="55" t="str">
        <f>'Alocação 2q'!I91</f>
        <v>Matutino</v>
      </c>
      <c r="K92" s="55">
        <f>'Alocação 2q'!K91</f>
        <v>60</v>
      </c>
      <c r="L92" s="55" t="str">
        <f>'Alocação 2q'!L91</f>
        <v>Terças</v>
      </c>
      <c r="M92" s="56">
        <f>'Alocação 2q'!M91</f>
        <v>0.33333333333333331</v>
      </c>
      <c r="N92" s="56">
        <f>'Alocação 2q'!N91</f>
        <v>0.41666666666666702</v>
      </c>
      <c r="O92" s="55" t="str">
        <f>'Alocação 2q'!O91</f>
        <v>Semanal</v>
      </c>
      <c r="P92" s="55"/>
      <c r="Q92" s="55" t="str">
        <f>'Alocação 2q'!P91</f>
        <v>Quintas</v>
      </c>
      <c r="R92" s="56">
        <f>'Alocação 2q'!Q91</f>
        <v>0.41666666666666702</v>
      </c>
      <c r="S92" s="56">
        <f>'Alocação 2q'!R91</f>
        <v>0.5</v>
      </c>
      <c r="T92" s="55" t="str">
        <f>'Alocação 2q'!S91</f>
        <v>Semanal</v>
      </c>
      <c r="U92" s="55"/>
      <c r="V92" s="55">
        <f>'Alocação 2q'!T91</f>
        <v>0</v>
      </c>
      <c r="W92" s="56">
        <f>'Alocação 2q'!U91</f>
        <v>0</v>
      </c>
      <c r="X92" s="56">
        <f>'Alocação 2q'!V91</f>
        <v>0</v>
      </c>
      <c r="Y92" s="55">
        <f>'Alocação 2q'!W91</f>
        <v>0</v>
      </c>
      <c r="Z92" s="55"/>
      <c r="AA92" s="57" t="str">
        <f>'Alocação 2q'!Y91</f>
        <v>Bruno Guzzo Silva</v>
      </c>
      <c r="AB92" s="55">
        <f>'Alocação 2q'!Z91</f>
        <v>0</v>
      </c>
      <c r="AC92" s="56">
        <f>'Alocação 2q'!AA91</f>
        <v>0</v>
      </c>
      <c r="AD92" s="56">
        <f>'Alocação 2q'!AB91</f>
        <v>0</v>
      </c>
      <c r="AE92" s="55">
        <f>'Alocação 2q'!AC91</f>
        <v>0</v>
      </c>
      <c r="AF92" s="55"/>
      <c r="AG92" s="55"/>
      <c r="AH92" s="55">
        <f>'Alocação 2q'!Z91</f>
        <v>0</v>
      </c>
      <c r="AI92" s="56">
        <f>'Alocação 2q'!AA91</f>
        <v>0</v>
      </c>
      <c r="AJ92" s="56">
        <f>'Alocação 2q'!AB91</f>
        <v>0</v>
      </c>
      <c r="AK92" s="55">
        <f>'Alocação 2q'!AC91</f>
        <v>0</v>
      </c>
      <c r="AL92" s="55"/>
      <c r="AM92" s="55"/>
      <c r="AN92" s="55">
        <f>'Alocação 2q'!AJ91</f>
        <v>0</v>
      </c>
      <c r="AO92" s="58" t="str">
        <f t="shared" si="8"/>
        <v>CORRETO</v>
      </c>
      <c r="AP92" s="58">
        <f t="shared" si="9"/>
        <v>0.16666666666666666</v>
      </c>
      <c r="AQ92" s="58">
        <f t="shared" si="10"/>
        <v>0.16666666666666669</v>
      </c>
      <c r="AR92" s="58">
        <f t="shared" si="11"/>
        <v>0</v>
      </c>
      <c r="AS92" s="59">
        <f t="shared" si="12"/>
        <v>0.16666666666666669</v>
      </c>
    </row>
    <row r="93" spans="1:45" ht="15.75" thickBot="1">
      <c r="A93" s="54" t="s">
        <v>367</v>
      </c>
      <c r="B93" s="55" t="str">
        <f>'Alocação 2q'!B92</f>
        <v>NHZ4028-15</v>
      </c>
      <c r="C93" s="55" t="str">
        <f>'Alocação 2q'!A92</f>
        <v>Operações Unitárias I</v>
      </c>
      <c r="D93" s="55">
        <f>'Alocação 2q'!C92</f>
        <v>4</v>
      </c>
      <c r="E93" s="55">
        <f>'Alocação 2q'!D92</f>
        <v>0</v>
      </c>
      <c r="F93" s="55">
        <f>'Alocação 2q'!E92</f>
        <v>4</v>
      </c>
      <c r="G93" s="55">
        <f t="shared" si="7"/>
        <v>4</v>
      </c>
      <c r="H93" s="55" t="str">
        <f>'Alocação 2q'!H92</f>
        <v>SA</v>
      </c>
      <c r="I93" s="55">
        <f>'Alocação 2q'!J92</f>
        <v>0</v>
      </c>
      <c r="J93" s="55" t="str">
        <f>'Alocação 2q'!I92</f>
        <v>Noturno</v>
      </c>
      <c r="K93" s="55">
        <f>'Alocação 2q'!K92</f>
        <v>60</v>
      </c>
      <c r="L93" s="55" t="str">
        <f>'Alocação 2q'!L92</f>
        <v>Terças</v>
      </c>
      <c r="M93" s="56">
        <f>'Alocação 2q'!M92</f>
        <v>0.79166666666666696</v>
      </c>
      <c r="N93" s="56">
        <f>'Alocação 2q'!N92</f>
        <v>0.875000000000001</v>
      </c>
      <c r="O93" s="55" t="str">
        <f>'Alocação 2q'!O92</f>
        <v>Semanal</v>
      </c>
      <c r="P93" s="55"/>
      <c r="Q93" s="55" t="str">
        <f>'Alocação 2q'!P92</f>
        <v>Quintas</v>
      </c>
      <c r="R93" s="56">
        <f>'Alocação 2q'!Q92</f>
        <v>0.875000000000001</v>
      </c>
      <c r="S93" s="56">
        <f>'Alocação 2q'!R92</f>
        <v>0.95833333333333404</v>
      </c>
      <c r="T93" s="55" t="str">
        <f>'Alocação 2q'!S92</f>
        <v>Semanal</v>
      </c>
      <c r="U93" s="55"/>
      <c r="V93" s="55">
        <f>'Alocação 2q'!T92</f>
        <v>0</v>
      </c>
      <c r="W93" s="56">
        <f>'Alocação 2q'!U92</f>
        <v>0</v>
      </c>
      <c r="X93" s="56">
        <f>'Alocação 2q'!V92</f>
        <v>0</v>
      </c>
      <c r="Y93" s="55">
        <f>'Alocação 2q'!W92</f>
        <v>0</v>
      </c>
      <c r="Z93" s="55"/>
      <c r="AA93" s="57" t="str">
        <f>'Alocação 2q'!Y92</f>
        <v>Bruno Guzzo Silva</v>
      </c>
      <c r="AB93" s="55">
        <f>'Alocação 2q'!Z92</f>
        <v>0</v>
      </c>
      <c r="AC93" s="56">
        <f>'Alocação 2q'!AA92</f>
        <v>0</v>
      </c>
      <c r="AD93" s="56">
        <f>'Alocação 2q'!AB92</f>
        <v>0</v>
      </c>
      <c r="AE93" s="55">
        <f>'Alocação 2q'!AC92</f>
        <v>0</v>
      </c>
      <c r="AF93" s="55"/>
      <c r="AG93" s="55"/>
      <c r="AH93" s="55">
        <f>'Alocação 2q'!Z92</f>
        <v>0</v>
      </c>
      <c r="AI93" s="56">
        <f>'Alocação 2q'!AA92</f>
        <v>0</v>
      </c>
      <c r="AJ93" s="56">
        <f>'Alocação 2q'!AB92</f>
        <v>0</v>
      </c>
      <c r="AK93" s="55">
        <f>'Alocação 2q'!AC92</f>
        <v>0</v>
      </c>
      <c r="AL93" s="55"/>
      <c r="AM93" s="55"/>
      <c r="AN93" s="55">
        <f>'Alocação 2q'!AJ92</f>
        <v>0</v>
      </c>
      <c r="AO93" s="58" t="str">
        <f t="shared" si="8"/>
        <v>CORRETO</v>
      </c>
      <c r="AP93" s="58">
        <f t="shared" si="9"/>
        <v>0.16666666666666666</v>
      </c>
      <c r="AQ93" s="58">
        <f t="shared" si="10"/>
        <v>0.16666666666666707</v>
      </c>
      <c r="AR93" s="58">
        <f t="shared" si="11"/>
        <v>0</v>
      </c>
      <c r="AS93" s="59">
        <f t="shared" si="12"/>
        <v>0.16666666666666707</v>
      </c>
    </row>
    <row r="94" spans="1:45" ht="15.75" thickBot="1">
      <c r="A94" s="54" t="s">
        <v>367</v>
      </c>
      <c r="B94" s="55" t="str">
        <f>'Alocação 2q'!B93</f>
        <v>-</v>
      </c>
      <c r="C94" s="55">
        <f>'Alocação 2q'!A93</f>
        <v>0</v>
      </c>
      <c r="D94" s="55" t="str">
        <f>'Alocação 2q'!C93</f>
        <v>-</v>
      </c>
      <c r="E94" s="55" t="str">
        <f>'Alocação 2q'!D93</f>
        <v>-</v>
      </c>
      <c r="F94" s="55" t="str">
        <f>'Alocação 2q'!E93</f>
        <v>-</v>
      </c>
      <c r="G94" s="55" t="e">
        <f t="shared" si="7"/>
        <v>#VALUE!</v>
      </c>
      <c r="H94" s="55">
        <f>'Alocação 2q'!H93</f>
        <v>0</v>
      </c>
      <c r="I94" s="55">
        <f>'Alocação 2q'!J93</f>
        <v>0</v>
      </c>
      <c r="J94" s="55">
        <f>'Alocação 2q'!I93</f>
        <v>0</v>
      </c>
      <c r="K94" s="55">
        <f>'Alocação 2q'!K93</f>
        <v>0</v>
      </c>
      <c r="L94" s="55">
        <f>'Alocação 2q'!L93</f>
        <v>0</v>
      </c>
      <c r="M94" s="56">
        <f>'Alocação 2q'!M93</f>
        <v>0</v>
      </c>
      <c r="N94" s="56">
        <f>'Alocação 2q'!N93</f>
        <v>0</v>
      </c>
      <c r="O94" s="55">
        <f>'Alocação 2q'!O93</f>
        <v>0</v>
      </c>
      <c r="P94" s="55"/>
      <c r="Q94" s="55">
        <f>'Alocação 2q'!P93</f>
        <v>0</v>
      </c>
      <c r="R94" s="56">
        <f>'Alocação 2q'!Q93</f>
        <v>0</v>
      </c>
      <c r="S94" s="56">
        <f>'Alocação 2q'!R93</f>
        <v>0</v>
      </c>
      <c r="T94" s="55">
        <f>'Alocação 2q'!S93</f>
        <v>0</v>
      </c>
      <c r="U94" s="55"/>
      <c r="V94" s="55">
        <f>'Alocação 2q'!T93</f>
        <v>0</v>
      </c>
      <c r="W94" s="56">
        <f>'Alocação 2q'!U93</f>
        <v>0</v>
      </c>
      <c r="X94" s="56">
        <f>'Alocação 2q'!V93</f>
        <v>0</v>
      </c>
      <c r="Y94" s="55">
        <f>'Alocação 2q'!W93</f>
        <v>0</v>
      </c>
      <c r="Z94" s="55"/>
      <c r="AA94" s="57">
        <f>'Alocação 2q'!Y93</f>
        <v>0</v>
      </c>
      <c r="AB94" s="55">
        <f>'Alocação 2q'!Z93</f>
        <v>0</v>
      </c>
      <c r="AC94" s="56">
        <f>'Alocação 2q'!AA93</f>
        <v>0</v>
      </c>
      <c r="AD94" s="56">
        <f>'Alocação 2q'!AB93</f>
        <v>0</v>
      </c>
      <c r="AE94" s="55">
        <f>'Alocação 2q'!AC93</f>
        <v>0</v>
      </c>
      <c r="AF94" s="55"/>
      <c r="AG94" s="55"/>
      <c r="AH94" s="55">
        <f>'Alocação 2q'!Z93</f>
        <v>0</v>
      </c>
      <c r="AI94" s="56">
        <f>'Alocação 2q'!AA93</f>
        <v>0</v>
      </c>
      <c r="AJ94" s="56">
        <f>'Alocação 2q'!AB93</f>
        <v>0</v>
      </c>
      <c r="AK94" s="55">
        <f>'Alocação 2q'!AC93</f>
        <v>0</v>
      </c>
      <c r="AL94" s="55"/>
      <c r="AM94" s="55"/>
      <c r="AN94" s="55">
        <f>'Alocação 2q'!AJ93</f>
        <v>0</v>
      </c>
      <c r="AO94" s="58" t="e">
        <f t="shared" si="8"/>
        <v>#VALUE!</v>
      </c>
      <c r="AP94" s="58" t="e">
        <f t="shared" si="9"/>
        <v>#VALUE!</v>
      </c>
      <c r="AQ94" s="58">
        <f t="shared" si="10"/>
        <v>0</v>
      </c>
      <c r="AR94" s="58">
        <f t="shared" si="11"/>
        <v>0</v>
      </c>
      <c r="AS94" s="59">
        <f t="shared" si="12"/>
        <v>0</v>
      </c>
    </row>
    <row r="95" spans="1:45">
      <c r="A95" s="54" t="s">
        <v>367</v>
      </c>
      <c r="B95" s="55" t="str">
        <f>'Alocação 2q'!B94</f>
        <v>NHT4024-15</v>
      </c>
      <c r="C95" s="55" t="str">
        <f>'Alocação 2q'!A94</f>
        <v>Mecanismos de Reações Orgânicas</v>
      </c>
      <c r="D95" s="55">
        <f>'Alocação 2q'!C94</f>
        <v>4</v>
      </c>
      <c r="E95" s="55">
        <f>'Alocação 2q'!D94</f>
        <v>0</v>
      </c>
      <c r="F95" s="55">
        <f>'Alocação 2q'!E94</f>
        <v>6</v>
      </c>
      <c r="G95" s="55">
        <f t="shared" si="7"/>
        <v>4</v>
      </c>
      <c r="H95" s="55" t="str">
        <f>'Alocação 2q'!H94</f>
        <v>SA</v>
      </c>
      <c r="I95" s="55">
        <f>'Alocação 2q'!J94</f>
        <v>0</v>
      </c>
      <c r="J95" s="55" t="str">
        <f>'Alocação 2q'!I94</f>
        <v>Matutino</v>
      </c>
      <c r="K95" s="55">
        <f>'Alocação 2q'!K94</f>
        <v>60</v>
      </c>
      <c r="L95" s="55" t="str">
        <f>'Alocação 2q'!L94</f>
        <v>Terças</v>
      </c>
      <c r="M95" s="56">
        <f>'Alocação 2q'!M94</f>
        <v>0.33333333333333331</v>
      </c>
      <c r="N95" s="56">
        <f>'Alocação 2q'!N94</f>
        <v>0.41666666666666702</v>
      </c>
      <c r="O95" s="55" t="str">
        <f>'Alocação 2q'!O94</f>
        <v>Semanal</v>
      </c>
      <c r="P95" s="55"/>
      <c r="Q95" s="55" t="str">
        <f>'Alocação 2q'!P94</f>
        <v>Quintas</v>
      </c>
      <c r="R95" s="56">
        <f>'Alocação 2q'!Q94</f>
        <v>0.41666666666666702</v>
      </c>
      <c r="S95" s="56">
        <f>'Alocação 2q'!R94</f>
        <v>0.5</v>
      </c>
      <c r="T95" s="55" t="str">
        <f>'Alocação 2q'!S94</f>
        <v>Semanal</v>
      </c>
      <c r="U95" s="55"/>
      <c r="V95" s="55">
        <f>'Alocação 2q'!T94</f>
        <v>0</v>
      </c>
      <c r="W95" s="56">
        <f>'Alocação 2q'!U94</f>
        <v>0</v>
      </c>
      <c r="X95" s="56">
        <f>'Alocação 2q'!V94</f>
        <v>0</v>
      </c>
      <c r="Y95" s="55">
        <f>'Alocação 2q'!W94</f>
        <v>0</v>
      </c>
      <c r="Z95" s="55"/>
      <c r="AA95" s="57" t="str">
        <f>'Alocação 2q'!Y94</f>
        <v>Fernando Heering Bartoloni</v>
      </c>
      <c r="AB95" s="55">
        <f>'Alocação 2q'!Z94</f>
        <v>0</v>
      </c>
      <c r="AC95" s="56">
        <f>'Alocação 2q'!AA94</f>
        <v>0</v>
      </c>
      <c r="AD95" s="56">
        <f>'Alocação 2q'!AB94</f>
        <v>0</v>
      </c>
      <c r="AE95" s="55">
        <f>'Alocação 2q'!AC94</f>
        <v>0</v>
      </c>
      <c r="AF95" s="55"/>
      <c r="AG95" s="55"/>
      <c r="AH95" s="55">
        <f>'Alocação 2q'!Z94</f>
        <v>0</v>
      </c>
      <c r="AI95" s="56">
        <f>'Alocação 2q'!AA94</f>
        <v>0</v>
      </c>
      <c r="AJ95" s="56">
        <f>'Alocação 2q'!AB94</f>
        <v>0</v>
      </c>
      <c r="AK95" s="55">
        <f>'Alocação 2q'!AC94</f>
        <v>0</v>
      </c>
      <c r="AL95" s="55"/>
      <c r="AM95" s="55"/>
      <c r="AN95" s="55">
        <f>'Alocação 2q'!AJ94</f>
        <v>0</v>
      </c>
      <c r="AO95" s="58" t="str">
        <f t="shared" si="8"/>
        <v>CORRETO</v>
      </c>
      <c r="AP95" s="58">
        <f t="shared" si="9"/>
        <v>0.16666666666666666</v>
      </c>
      <c r="AQ95" s="58">
        <f t="shared" si="10"/>
        <v>0.16666666666666669</v>
      </c>
      <c r="AR95" s="58">
        <f t="shared" si="11"/>
        <v>0</v>
      </c>
      <c r="AS95" s="59">
        <f t="shared" si="12"/>
        <v>0.16666666666666669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95">
    <cfRule type="containsText" dxfId="2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>
      <selection activeCell="AS3" sqref="A3:AS74"/>
    </sheetView>
  </sheetViews>
  <sheetFormatPr defaultColWidth="9.140625" defaultRowHeight="15"/>
  <cols>
    <col min="1" max="1" width="20.5703125" style="12" bestFit="1" customWidth="1"/>
    <col min="2" max="2" width="16.28515625" style="12" bestFit="1" customWidth="1"/>
    <col min="3" max="3" width="59.140625" style="12" bestFit="1" customWidth="1"/>
    <col min="4" max="16384" width="9.140625" style="12"/>
  </cols>
  <sheetData>
    <row r="1" spans="1:45" ht="15.75" thickBot="1">
      <c r="A1" s="43"/>
      <c r="B1" s="44"/>
      <c r="C1" s="44"/>
      <c r="D1" s="45"/>
      <c r="E1" s="45"/>
      <c r="F1" s="45"/>
      <c r="G1" s="45"/>
      <c r="H1" s="44"/>
      <c r="I1" s="44"/>
      <c r="J1" s="44"/>
      <c r="K1" s="44"/>
      <c r="L1" s="83" t="s">
        <v>344</v>
      </c>
      <c r="M1" s="83"/>
      <c r="N1" s="83"/>
      <c r="O1" s="83"/>
      <c r="P1" s="83"/>
      <c r="Q1" s="83" t="s">
        <v>345</v>
      </c>
      <c r="R1" s="83"/>
      <c r="S1" s="83"/>
      <c r="T1" s="83"/>
      <c r="U1" s="83"/>
      <c r="V1" s="83" t="s">
        <v>346</v>
      </c>
      <c r="W1" s="83"/>
      <c r="X1" s="83"/>
      <c r="Y1" s="83"/>
      <c r="Z1" s="83"/>
      <c r="AA1" s="44"/>
      <c r="AB1" s="84" t="s">
        <v>347</v>
      </c>
      <c r="AC1" s="85"/>
      <c r="AD1" s="85"/>
      <c r="AE1" s="85"/>
      <c r="AF1" s="85"/>
      <c r="AG1" s="86"/>
      <c r="AH1" s="80" t="s">
        <v>348</v>
      </c>
      <c r="AI1" s="81"/>
      <c r="AJ1" s="81"/>
      <c r="AK1" s="81"/>
      <c r="AL1" s="81"/>
      <c r="AM1" s="82"/>
      <c r="AN1" s="44"/>
      <c r="AO1" s="80" t="s">
        <v>349</v>
      </c>
      <c r="AP1" s="81"/>
      <c r="AQ1" s="81"/>
      <c r="AR1" s="81"/>
      <c r="AS1" s="82"/>
    </row>
    <row r="2" spans="1:45" ht="15.75" thickBot="1">
      <c r="A2" s="46" t="s">
        <v>6</v>
      </c>
      <c r="B2" s="47" t="s">
        <v>350</v>
      </c>
      <c r="C2" s="48" t="s">
        <v>351</v>
      </c>
      <c r="D2" s="48" t="s">
        <v>352</v>
      </c>
      <c r="E2" s="48" t="s">
        <v>2</v>
      </c>
      <c r="F2" s="48" t="s">
        <v>3</v>
      </c>
      <c r="G2" s="48" t="s">
        <v>353</v>
      </c>
      <c r="H2" s="47" t="s">
        <v>15</v>
      </c>
      <c r="I2" s="47" t="s">
        <v>9</v>
      </c>
      <c r="J2" s="47" t="s">
        <v>8</v>
      </c>
      <c r="K2" s="47" t="s">
        <v>52</v>
      </c>
      <c r="L2" s="47" t="s">
        <v>354</v>
      </c>
      <c r="M2" s="79" t="s">
        <v>355</v>
      </c>
      <c r="N2" s="79"/>
      <c r="O2" s="47" t="s">
        <v>356</v>
      </c>
      <c r="P2" s="48" t="s">
        <v>357</v>
      </c>
      <c r="Q2" s="47" t="s">
        <v>354</v>
      </c>
      <c r="R2" s="79" t="s">
        <v>355</v>
      </c>
      <c r="S2" s="79"/>
      <c r="T2" s="47" t="s">
        <v>356</v>
      </c>
      <c r="U2" s="48" t="s">
        <v>357</v>
      </c>
      <c r="V2" s="47" t="s">
        <v>354</v>
      </c>
      <c r="W2" s="79" t="s">
        <v>355</v>
      </c>
      <c r="X2" s="79"/>
      <c r="Y2" s="47" t="s">
        <v>356</v>
      </c>
      <c r="Z2" s="48" t="s">
        <v>357</v>
      </c>
      <c r="AA2" s="47" t="s">
        <v>358</v>
      </c>
      <c r="AB2" s="47" t="s">
        <v>359</v>
      </c>
      <c r="AC2" s="79" t="s">
        <v>360</v>
      </c>
      <c r="AD2" s="79"/>
      <c r="AE2" s="47" t="s">
        <v>356</v>
      </c>
      <c r="AF2" s="77" t="s">
        <v>361</v>
      </c>
      <c r="AG2" s="78"/>
      <c r="AH2" s="47" t="s">
        <v>359</v>
      </c>
      <c r="AI2" s="79" t="s">
        <v>360</v>
      </c>
      <c r="AJ2" s="79"/>
      <c r="AK2" s="47" t="s">
        <v>356</v>
      </c>
      <c r="AL2" s="77" t="s">
        <v>361</v>
      </c>
      <c r="AM2" s="78"/>
      <c r="AN2" s="49" t="s">
        <v>362</v>
      </c>
      <c r="AO2" s="50" t="s">
        <v>363</v>
      </c>
      <c r="AP2" s="51" t="s">
        <v>353</v>
      </c>
      <c r="AQ2" s="52" t="s">
        <v>364</v>
      </c>
      <c r="AR2" s="52" t="s">
        <v>365</v>
      </c>
      <c r="AS2" s="53" t="s">
        <v>366</v>
      </c>
    </row>
    <row r="3" spans="1:45" ht="15.75" thickBot="1">
      <c r="A3" s="54" t="s">
        <v>367</v>
      </c>
      <c r="B3" s="55" t="str">
        <f>'Alocação 3q'!B2</f>
        <v>NHT4007-15</v>
      </c>
      <c r="C3" s="55" t="str">
        <f>'Alocação 3q'!A2</f>
        <v>Espectroscopia</v>
      </c>
      <c r="D3" s="55">
        <f>'Alocação 3q'!C2</f>
        <v>4</v>
      </c>
      <c r="E3" s="55">
        <f>'Alocação 3q'!D2</f>
        <v>2</v>
      </c>
      <c r="F3" s="55">
        <f>'Alocação 3q'!E2</f>
        <v>6</v>
      </c>
      <c r="G3" s="55">
        <f>D3+E3</f>
        <v>6</v>
      </c>
      <c r="H3" s="55" t="str">
        <f>'Alocação 3q'!H2</f>
        <v>SA</v>
      </c>
      <c r="I3" s="55">
        <f>'Alocação 3q'!J2</f>
        <v>0</v>
      </c>
      <c r="J3" s="55" t="str">
        <f>'Alocação 3q'!I2</f>
        <v>Matutino</v>
      </c>
      <c r="K3" s="55">
        <f>'Alocação 3q'!K2</f>
        <v>30</v>
      </c>
      <c r="L3" s="55" t="str">
        <f>'Alocação 3q'!L2</f>
        <v>Terças</v>
      </c>
      <c r="M3" s="56">
        <f>'Alocação 3q'!M2</f>
        <v>0.41666666666666702</v>
      </c>
      <c r="N3" s="56">
        <f>'Alocação 3q'!N2</f>
        <v>0.5</v>
      </c>
      <c r="O3" s="55" t="str">
        <f>'Alocação 3q'!O2</f>
        <v>Semanal</v>
      </c>
      <c r="P3" s="55"/>
      <c r="Q3" s="55" t="str">
        <f>'Alocação 3q'!P2</f>
        <v>Quintas</v>
      </c>
      <c r="R3" s="56">
        <f>'Alocação 3q'!Q2</f>
        <v>0.33333333333333331</v>
      </c>
      <c r="S3" s="56">
        <f>'Alocação 3q'!R2</f>
        <v>0.41666666666666702</v>
      </c>
      <c r="T3" s="55" t="str">
        <f>'Alocação 3q'!S2</f>
        <v>Semanal</v>
      </c>
      <c r="U3" s="55"/>
      <c r="V3" s="55">
        <f>'Alocação 3q'!T2</f>
        <v>0</v>
      </c>
      <c r="W3" s="56">
        <f>'Alocação 3q'!U2</f>
        <v>0</v>
      </c>
      <c r="X3" s="56">
        <f>'Alocação 3q'!V2</f>
        <v>0</v>
      </c>
      <c r="Y3" s="55">
        <f>'Alocação 3q'!W2</f>
        <v>0</v>
      </c>
      <c r="Z3" s="55"/>
      <c r="AA3" s="57" t="str">
        <f>'Alocação 3q'!Y2</f>
        <v>Alexsandre Figueiredo Lago</v>
      </c>
      <c r="AB3" s="55" t="str">
        <f>'Alocação 3q'!Z2</f>
        <v>Quintas</v>
      </c>
      <c r="AC3" s="56">
        <f>'Alocação 3q'!AA2</f>
        <v>0.41666666666666702</v>
      </c>
      <c r="AD3" s="56">
        <f>'Alocação 3q'!AB2</f>
        <v>0.5</v>
      </c>
      <c r="AE3" s="55" t="str">
        <f>'Alocação 3q'!AC2</f>
        <v>Semanal</v>
      </c>
      <c r="AF3" s="55"/>
      <c r="AG3" s="55"/>
      <c r="AH3" s="55" t="str">
        <f>'Alocação 3q'!Z2</f>
        <v>Quintas</v>
      </c>
      <c r="AI3" s="56">
        <f>'Alocação 3q'!AA2</f>
        <v>0.41666666666666702</v>
      </c>
      <c r="AJ3" s="56">
        <f>'Alocação 3q'!AB2</f>
        <v>0.5</v>
      </c>
      <c r="AK3" s="55" t="str">
        <f>'Alocação 3q'!AC2</f>
        <v>Semanal</v>
      </c>
      <c r="AL3" s="55"/>
      <c r="AM3" s="55"/>
      <c r="AN3" s="55" t="str">
        <f>'Alocação 3q'!AJ2</f>
        <v>Alexsandre Figueiredo Lago</v>
      </c>
      <c r="AO3" s="58" t="str">
        <f t="shared" ref="AO3" si="0">IF(AP3="0","",IF(AP3=AS3,"CORRETO",IF(AP3&gt;AS3,"HORAS A MENOS ALOCADAS","HORAS A MAIS ALOCADAS")))</f>
        <v>HORAS A MAIS ALOCADAS</v>
      </c>
      <c r="AP3" s="58">
        <f>IF(G3="","0",G3/24)</f>
        <v>0.25</v>
      </c>
      <c r="AQ3" s="58">
        <f>(IF(M3="",0,IF(O3="SEMANAL",N3-M3,(N3-M3)/2)))+(IF(R3="",0,IF(T3="SEMANAL",S3-R3,(S3-R3)/2)))+(IF(W3="",0,IF(Y3="SEMANAL",X3-W3,(X3-W3)/2)))</f>
        <v>0.16666666666666669</v>
      </c>
      <c r="AR3" s="58">
        <f>(IF(AD3="",0,IF(AE3="SEMANAL",AD3-AC3,(AD3-AC3)/2)))+(IF(AJ3="",0,IF(AK3="SEMANAL",AJ3-AI3,(AJ3-AI3)/2)))</f>
        <v>0.16666666666666596</v>
      </c>
      <c r="AS3" s="59">
        <f>AQ3+AR3</f>
        <v>0.33333333333333265</v>
      </c>
    </row>
    <row r="4" spans="1:45" ht="15.75" thickBot="1">
      <c r="A4" s="54" t="s">
        <v>367</v>
      </c>
      <c r="B4" s="55" t="str">
        <f>'Alocação 3q'!B3</f>
        <v>NHT4007-15</v>
      </c>
      <c r="C4" s="55" t="str">
        <f>'Alocação 3q'!A3</f>
        <v>Espectroscopia</v>
      </c>
      <c r="D4" s="55">
        <f>'Alocação 3q'!C3</f>
        <v>4</v>
      </c>
      <c r="E4" s="55">
        <f>'Alocação 3q'!D3</f>
        <v>2</v>
      </c>
      <c r="F4" s="55">
        <f>'Alocação 3q'!E3</f>
        <v>6</v>
      </c>
      <c r="G4" s="55">
        <f t="shared" ref="G4:G67" si="1">D4+E4</f>
        <v>6</v>
      </c>
      <c r="H4" s="55" t="str">
        <f>'Alocação 3q'!H3</f>
        <v>SA</v>
      </c>
      <c r="I4" s="55">
        <f>'Alocação 3q'!J3</f>
        <v>0</v>
      </c>
      <c r="J4" s="55" t="str">
        <f>'Alocação 3q'!I3</f>
        <v>Noturno</v>
      </c>
      <c r="K4" s="55">
        <f>'Alocação 3q'!K3</f>
        <v>30</v>
      </c>
      <c r="L4" s="55" t="str">
        <f>'Alocação 3q'!L3</f>
        <v>Terças</v>
      </c>
      <c r="M4" s="56">
        <f>'Alocação 3q'!M3</f>
        <v>0.875000000000001</v>
      </c>
      <c r="N4" s="56">
        <f>'Alocação 3q'!N3</f>
        <v>0.95833333333333404</v>
      </c>
      <c r="O4" s="55" t="str">
        <f>'Alocação 3q'!O3</f>
        <v>Semanal</v>
      </c>
      <c r="P4" s="55"/>
      <c r="Q4" s="55" t="str">
        <f>'Alocação 3q'!P3</f>
        <v>Quintas</v>
      </c>
      <c r="R4" s="56">
        <f>'Alocação 3q'!Q3</f>
        <v>0.79166666666666696</v>
      </c>
      <c r="S4" s="56">
        <f>'Alocação 3q'!R3</f>
        <v>0.875000000000001</v>
      </c>
      <c r="T4" s="55" t="str">
        <f>'Alocação 3q'!S3</f>
        <v>Semanal</v>
      </c>
      <c r="U4" s="55"/>
      <c r="V4" s="55">
        <f>'Alocação 3q'!T3</f>
        <v>0</v>
      </c>
      <c r="W4" s="56">
        <f>'Alocação 3q'!U3</f>
        <v>0</v>
      </c>
      <c r="X4" s="56">
        <f>'Alocação 3q'!V3</f>
        <v>0</v>
      </c>
      <c r="Y4" s="55">
        <f>'Alocação 3q'!W3</f>
        <v>0</v>
      </c>
      <c r="Z4" s="55"/>
      <c r="AA4" s="57" t="str">
        <f>'Alocação 3q'!Y3</f>
        <v>Gustavo Morari do Nascimento</v>
      </c>
      <c r="AB4" s="55" t="str">
        <f>'Alocação 3q'!Z3</f>
        <v>Quintas</v>
      </c>
      <c r="AC4" s="56">
        <f>'Alocação 3q'!AA3</f>
        <v>0.875000000000001</v>
      </c>
      <c r="AD4" s="56">
        <f>'Alocação 3q'!AB3</f>
        <v>0.95833333333333404</v>
      </c>
      <c r="AE4" s="55" t="str">
        <f>'Alocação 3q'!AC3</f>
        <v>Semanal</v>
      </c>
      <c r="AF4" s="55"/>
      <c r="AG4" s="55"/>
      <c r="AH4" s="55" t="str">
        <f>'Alocação 3q'!Z3</f>
        <v>Quintas</v>
      </c>
      <c r="AI4" s="56">
        <f>'Alocação 3q'!AA3</f>
        <v>0.875000000000001</v>
      </c>
      <c r="AJ4" s="56">
        <f>'Alocação 3q'!AB3</f>
        <v>0.95833333333333404</v>
      </c>
      <c r="AK4" s="55" t="str">
        <f>'Alocação 3q'!AC3</f>
        <v>Semanal</v>
      </c>
      <c r="AL4" s="55"/>
      <c r="AM4" s="55"/>
      <c r="AN4" s="55" t="str">
        <f>'Alocação 3q'!AJ3</f>
        <v>Gustavo Morari do Nascimento</v>
      </c>
      <c r="AO4" s="58" t="str">
        <f t="shared" ref="AO4:AO67" si="2">IF(AP4="0","",IF(AP4=AS4,"CORRETO",IF(AP4&gt;AS4,"HORAS A MENOS ALOCADAS","HORAS A MAIS ALOCADAS")))</f>
        <v>HORAS A MAIS ALOCADAS</v>
      </c>
      <c r="AP4" s="58">
        <f t="shared" ref="AP4:AP67" si="3">IF(G4="","0",G4/24)</f>
        <v>0.25</v>
      </c>
      <c r="AQ4" s="58">
        <f t="shared" ref="AQ4:AQ67" si="4">(IF(M4="",0,IF(O4="SEMANAL",N4-M4,(N4-M4)/2)))+(IF(R4="",0,IF(T4="SEMANAL",S4-R4,(S4-R4)/2)))+(IF(W4="",0,IF(Y4="SEMANAL",X4-W4,(X4-W4)/2)))</f>
        <v>0.16666666666666707</v>
      </c>
      <c r="AR4" s="58">
        <f t="shared" ref="AR4:AR67" si="5">(IF(AD4="",0,IF(AE4="SEMANAL",AD4-AC4,(AD4-AC4)/2)))+(IF(AJ4="",0,IF(AK4="SEMANAL",AJ4-AI4,(AJ4-AI4)/2)))</f>
        <v>0.16666666666666607</v>
      </c>
      <c r="AS4" s="59">
        <f t="shared" ref="AS4:AS67" si="6">AQ4+AR4</f>
        <v>0.33333333333333315</v>
      </c>
    </row>
    <row r="5" spans="1:45" ht="15.75" thickBot="1">
      <c r="A5" s="54" t="s">
        <v>367</v>
      </c>
      <c r="B5" s="55" t="str">
        <f>'Alocação 3q'!B4</f>
        <v>NHT4040-15</v>
      </c>
      <c r="C5" s="55" t="str">
        <f>'Alocação 3q'!A4</f>
        <v>Química Orgânica Aplicada</v>
      </c>
      <c r="D5" s="55">
        <f>'Alocação 3q'!C4</f>
        <v>0</v>
      </c>
      <c r="E5" s="55">
        <f>'Alocação 3q'!D4</f>
        <v>4</v>
      </c>
      <c r="F5" s="55">
        <f>'Alocação 3q'!E4</f>
        <v>6</v>
      </c>
      <c r="G5" s="55">
        <f t="shared" si="1"/>
        <v>4</v>
      </c>
      <c r="H5" s="55" t="str">
        <f>'Alocação 3q'!H4</f>
        <v>SA</v>
      </c>
      <c r="I5" s="55">
        <f>'Alocação 3q'!J4</f>
        <v>0</v>
      </c>
      <c r="J5" s="55" t="str">
        <f>'Alocação 3q'!I4</f>
        <v>Matutino</v>
      </c>
      <c r="K5" s="55">
        <f>'Alocação 3q'!K4</f>
        <v>30</v>
      </c>
      <c r="L5" s="55">
        <f>'Alocação 3q'!L4</f>
        <v>0</v>
      </c>
      <c r="M5" s="56">
        <f>'Alocação 3q'!M4</f>
        <v>0</v>
      </c>
      <c r="N5" s="56">
        <f>'Alocação 3q'!N4</f>
        <v>0</v>
      </c>
      <c r="O5" s="55">
        <f>'Alocação 3q'!O4</f>
        <v>0</v>
      </c>
      <c r="P5" s="55"/>
      <c r="Q5" s="55">
        <f>'Alocação 3q'!P4</f>
        <v>0</v>
      </c>
      <c r="R5" s="56">
        <f>'Alocação 3q'!Q4</f>
        <v>0</v>
      </c>
      <c r="S5" s="56">
        <f>'Alocação 3q'!R4</f>
        <v>0</v>
      </c>
      <c r="T5" s="55">
        <f>'Alocação 3q'!S4</f>
        <v>0</v>
      </c>
      <c r="U5" s="55"/>
      <c r="V5" s="55">
        <f>'Alocação 3q'!T4</f>
        <v>0</v>
      </c>
      <c r="W5" s="56">
        <f>'Alocação 3q'!U4</f>
        <v>0</v>
      </c>
      <c r="X5" s="56">
        <f>'Alocação 3q'!V4</f>
        <v>0</v>
      </c>
      <c r="Y5" s="55">
        <f>'Alocação 3q'!W4</f>
        <v>0</v>
      </c>
      <c r="Z5" s="55"/>
      <c r="AA5" s="57">
        <f>'Alocação 3q'!Y4</f>
        <v>0</v>
      </c>
      <c r="AB5" s="55" t="str">
        <f>'Alocação 3q'!Z4</f>
        <v>Segundas</v>
      </c>
      <c r="AC5" s="56">
        <f>'Alocação 3q'!AA4</f>
        <v>0.33333333333333331</v>
      </c>
      <c r="AD5" s="56">
        <f>'Alocação 3q'!AB4</f>
        <v>0.5</v>
      </c>
      <c r="AE5" s="55" t="str">
        <f>'Alocação 3q'!AC4</f>
        <v>Semanal</v>
      </c>
      <c r="AF5" s="55"/>
      <c r="AG5" s="55"/>
      <c r="AH5" s="55" t="str">
        <f>'Alocação 3q'!Z4</f>
        <v>Segundas</v>
      </c>
      <c r="AI5" s="56">
        <f>'Alocação 3q'!AA4</f>
        <v>0.33333333333333331</v>
      </c>
      <c r="AJ5" s="56">
        <f>'Alocação 3q'!AB4</f>
        <v>0.5</v>
      </c>
      <c r="AK5" s="55" t="str">
        <f>'Alocação 3q'!AC4</f>
        <v>Semanal</v>
      </c>
      <c r="AL5" s="55"/>
      <c r="AM5" s="55"/>
      <c r="AN5" s="55" t="str">
        <f>'Alocação 3q'!AJ4</f>
        <v>Alvaro Takeo Omori</v>
      </c>
      <c r="AO5" s="58" t="str">
        <f t="shared" si="2"/>
        <v>HORAS A MAIS ALOCADAS</v>
      </c>
      <c r="AP5" s="58">
        <f t="shared" si="3"/>
        <v>0.16666666666666666</v>
      </c>
      <c r="AQ5" s="58">
        <f t="shared" si="4"/>
        <v>0</v>
      </c>
      <c r="AR5" s="58">
        <f t="shared" si="5"/>
        <v>0.33333333333333337</v>
      </c>
      <c r="AS5" s="59">
        <f t="shared" si="6"/>
        <v>0.33333333333333337</v>
      </c>
    </row>
    <row r="6" spans="1:45" ht="15.75" thickBot="1">
      <c r="A6" s="54" t="s">
        <v>367</v>
      </c>
      <c r="B6" s="55" t="str">
        <f>'Alocação 3q'!B5</f>
        <v>NHT4040-15</v>
      </c>
      <c r="C6" s="55" t="str">
        <f>'Alocação 3q'!A5</f>
        <v>Química Orgânica Aplicada</v>
      </c>
      <c r="D6" s="55">
        <f>'Alocação 3q'!C5</f>
        <v>0</v>
      </c>
      <c r="E6" s="55">
        <f>'Alocação 3q'!D5</f>
        <v>4</v>
      </c>
      <c r="F6" s="55">
        <f>'Alocação 3q'!E5</f>
        <v>6</v>
      </c>
      <c r="G6" s="55">
        <f t="shared" si="1"/>
        <v>4</v>
      </c>
      <c r="H6" s="55" t="str">
        <f>'Alocação 3q'!H5</f>
        <v>SA</v>
      </c>
      <c r="I6" s="55">
        <f>'Alocação 3q'!J5</f>
        <v>0</v>
      </c>
      <c r="J6" s="55" t="str">
        <f>'Alocação 3q'!I5</f>
        <v>Noturno</v>
      </c>
      <c r="K6" s="55">
        <f>'Alocação 3q'!K5</f>
        <v>30</v>
      </c>
      <c r="L6" s="55">
        <f>'Alocação 3q'!L5</f>
        <v>0</v>
      </c>
      <c r="M6" s="56">
        <f>'Alocação 3q'!M5</f>
        <v>0</v>
      </c>
      <c r="N6" s="56">
        <f>'Alocação 3q'!N5</f>
        <v>0</v>
      </c>
      <c r="O6" s="55">
        <f>'Alocação 3q'!O5</f>
        <v>0</v>
      </c>
      <c r="P6" s="55"/>
      <c r="Q6" s="55">
        <f>'Alocação 3q'!P5</f>
        <v>0</v>
      </c>
      <c r="R6" s="56">
        <f>'Alocação 3q'!Q5</f>
        <v>0</v>
      </c>
      <c r="S6" s="56">
        <f>'Alocação 3q'!R5</f>
        <v>0</v>
      </c>
      <c r="T6" s="55">
        <f>'Alocação 3q'!S5</f>
        <v>0</v>
      </c>
      <c r="U6" s="55"/>
      <c r="V6" s="55">
        <f>'Alocação 3q'!T5</f>
        <v>0</v>
      </c>
      <c r="W6" s="56">
        <f>'Alocação 3q'!U5</f>
        <v>0</v>
      </c>
      <c r="X6" s="56">
        <f>'Alocação 3q'!V5</f>
        <v>0</v>
      </c>
      <c r="Y6" s="55">
        <f>'Alocação 3q'!W5</f>
        <v>0</v>
      </c>
      <c r="Z6" s="55"/>
      <c r="AA6" s="57">
        <f>'Alocação 3q'!Y5</f>
        <v>0</v>
      </c>
      <c r="AB6" s="55" t="str">
        <f>'Alocação 3q'!Z5</f>
        <v>Segundas</v>
      </c>
      <c r="AC6" s="56">
        <f>'Alocação 3q'!AA5</f>
        <v>0.79166666666666696</v>
      </c>
      <c r="AD6" s="56">
        <f>'Alocação 3q'!AB5</f>
        <v>0.95833333333333404</v>
      </c>
      <c r="AE6" s="55" t="str">
        <f>'Alocação 3q'!AC5</f>
        <v>Semanal</v>
      </c>
      <c r="AF6" s="55"/>
      <c r="AG6" s="55"/>
      <c r="AH6" s="55" t="str">
        <f>'Alocação 3q'!Z5</f>
        <v>Segundas</v>
      </c>
      <c r="AI6" s="56">
        <f>'Alocação 3q'!AA5</f>
        <v>0.79166666666666696</v>
      </c>
      <c r="AJ6" s="56">
        <f>'Alocação 3q'!AB5</f>
        <v>0.95833333333333404</v>
      </c>
      <c r="AK6" s="55" t="str">
        <f>'Alocação 3q'!AC5</f>
        <v>Semanal</v>
      </c>
      <c r="AL6" s="55"/>
      <c r="AM6" s="55"/>
      <c r="AN6" s="55" t="str">
        <f>'Alocação 3q'!AJ5</f>
        <v>João Henrique Ghilardi Lago</v>
      </c>
      <c r="AO6" s="58" t="str">
        <f t="shared" si="2"/>
        <v>HORAS A MAIS ALOCADAS</v>
      </c>
      <c r="AP6" s="58">
        <f t="shared" si="3"/>
        <v>0.16666666666666666</v>
      </c>
      <c r="AQ6" s="58">
        <f t="shared" si="4"/>
        <v>0</v>
      </c>
      <c r="AR6" s="58">
        <f t="shared" si="5"/>
        <v>0.33333333333333415</v>
      </c>
      <c r="AS6" s="59">
        <f t="shared" si="6"/>
        <v>0.33333333333333415</v>
      </c>
    </row>
    <row r="7" spans="1:45" ht="15.75" thickBot="1">
      <c r="A7" s="54" t="s">
        <v>367</v>
      </c>
      <c r="B7" s="55" t="str">
        <f>'Alocação 3q'!B6</f>
        <v>-</v>
      </c>
      <c r="C7" s="55">
        <f>'Alocação 3q'!A6</f>
        <v>0</v>
      </c>
      <c r="D7" s="55" t="str">
        <f>'Alocação 3q'!C6</f>
        <v>-</v>
      </c>
      <c r="E7" s="55" t="str">
        <f>'Alocação 3q'!D6</f>
        <v>-</v>
      </c>
      <c r="F7" s="55" t="str">
        <f>'Alocação 3q'!E6</f>
        <v>-</v>
      </c>
      <c r="G7" s="55" t="e">
        <f t="shared" si="1"/>
        <v>#VALUE!</v>
      </c>
      <c r="H7" s="55">
        <f>'Alocação 3q'!H6</f>
        <v>0</v>
      </c>
      <c r="I7" s="55">
        <f>'Alocação 3q'!J6</f>
        <v>0</v>
      </c>
      <c r="J7" s="55">
        <f>'Alocação 3q'!I6</f>
        <v>0</v>
      </c>
      <c r="K7" s="55">
        <f>'Alocação 3q'!K6</f>
        <v>0</v>
      </c>
      <c r="L7" s="55">
        <f>'Alocação 3q'!L6</f>
        <v>0</v>
      </c>
      <c r="M7" s="56">
        <f>'Alocação 3q'!M6</f>
        <v>0</v>
      </c>
      <c r="N7" s="56">
        <f>'Alocação 3q'!N6</f>
        <v>0</v>
      </c>
      <c r="O7" s="55">
        <f>'Alocação 3q'!O6</f>
        <v>0</v>
      </c>
      <c r="P7" s="55"/>
      <c r="Q7" s="55">
        <f>'Alocação 3q'!P6</f>
        <v>0</v>
      </c>
      <c r="R7" s="56">
        <f>'Alocação 3q'!Q6</f>
        <v>0</v>
      </c>
      <c r="S7" s="56">
        <f>'Alocação 3q'!R6</f>
        <v>0</v>
      </c>
      <c r="T7" s="55">
        <f>'Alocação 3q'!S6</f>
        <v>0</v>
      </c>
      <c r="U7" s="55"/>
      <c r="V7" s="55">
        <f>'Alocação 3q'!T6</f>
        <v>0</v>
      </c>
      <c r="W7" s="56">
        <f>'Alocação 3q'!U6</f>
        <v>0</v>
      </c>
      <c r="X7" s="56">
        <f>'Alocação 3q'!V6</f>
        <v>0</v>
      </c>
      <c r="Y7" s="55">
        <f>'Alocação 3q'!W6</f>
        <v>0</v>
      </c>
      <c r="Z7" s="55"/>
      <c r="AA7" s="57">
        <f>'Alocação 3q'!Y6</f>
        <v>0</v>
      </c>
      <c r="AB7" s="55">
        <f>'Alocação 3q'!Z6</f>
        <v>0</v>
      </c>
      <c r="AC7" s="56">
        <f>'Alocação 3q'!AA6</f>
        <v>0</v>
      </c>
      <c r="AD7" s="56">
        <f>'Alocação 3q'!AB6</f>
        <v>0</v>
      </c>
      <c r="AE7" s="55">
        <f>'Alocação 3q'!AC6</f>
        <v>0</v>
      </c>
      <c r="AF7" s="55"/>
      <c r="AG7" s="55"/>
      <c r="AH7" s="55">
        <f>'Alocação 3q'!Z6</f>
        <v>0</v>
      </c>
      <c r="AI7" s="56">
        <f>'Alocação 3q'!AA6</f>
        <v>0</v>
      </c>
      <c r="AJ7" s="56">
        <f>'Alocação 3q'!AB6</f>
        <v>0</v>
      </c>
      <c r="AK7" s="55">
        <f>'Alocação 3q'!AC6</f>
        <v>0</v>
      </c>
      <c r="AL7" s="55"/>
      <c r="AM7" s="55"/>
      <c r="AN7" s="55">
        <f>'Alocação 3q'!AJ6</f>
        <v>0</v>
      </c>
      <c r="AO7" s="58" t="e">
        <f t="shared" si="2"/>
        <v>#VALUE!</v>
      </c>
      <c r="AP7" s="58" t="e">
        <f t="shared" si="3"/>
        <v>#VALUE!</v>
      </c>
      <c r="AQ7" s="58">
        <f t="shared" si="4"/>
        <v>0</v>
      </c>
      <c r="AR7" s="58">
        <f t="shared" si="5"/>
        <v>0</v>
      </c>
      <c r="AS7" s="59">
        <f t="shared" si="6"/>
        <v>0</v>
      </c>
    </row>
    <row r="8" spans="1:45" ht="15.75" thickBot="1">
      <c r="A8" s="54" t="s">
        <v>367</v>
      </c>
      <c r="B8" s="55" t="str">
        <f>'Alocação 3q'!B7</f>
        <v>-</v>
      </c>
      <c r="C8" s="55">
        <f>'Alocação 3q'!A7</f>
        <v>0</v>
      </c>
      <c r="D8" s="55" t="str">
        <f>'Alocação 3q'!C7</f>
        <v>-</v>
      </c>
      <c r="E8" s="55" t="str">
        <f>'Alocação 3q'!D7</f>
        <v>-</v>
      </c>
      <c r="F8" s="55" t="str">
        <f>'Alocação 3q'!E7</f>
        <v>-</v>
      </c>
      <c r="G8" s="55" t="e">
        <f t="shared" si="1"/>
        <v>#VALUE!</v>
      </c>
      <c r="H8" s="55">
        <f>'Alocação 3q'!H7</f>
        <v>0</v>
      </c>
      <c r="I8" s="55">
        <f>'Alocação 3q'!J7</f>
        <v>0</v>
      </c>
      <c r="J8" s="55">
        <f>'Alocação 3q'!I7</f>
        <v>0</v>
      </c>
      <c r="K8" s="55">
        <f>'Alocação 3q'!K7</f>
        <v>0</v>
      </c>
      <c r="L8" s="55">
        <f>'Alocação 3q'!L7</f>
        <v>0</v>
      </c>
      <c r="M8" s="56">
        <f>'Alocação 3q'!M7</f>
        <v>0</v>
      </c>
      <c r="N8" s="56">
        <f>'Alocação 3q'!N7</f>
        <v>0</v>
      </c>
      <c r="O8" s="55">
        <f>'Alocação 3q'!O7</f>
        <v>0</v>
      </c>
      <c r="P8" s="55"/>
      <c r="Q8" s="55">
        <f>'Alocação 3q'!P7</f>
        <v>0</v>
      </c>
      <c r="R8" s="56">
        <f>'Alocação 3q'!Q7</f>
        <v>0</v>
      </c>
      <c r="S8" s="56">
        <f>'Alocação 3q'!R7</f>
        <v>0</v>
      </c>
      <c r="T8" s="55">
        <f>'Alocação 3q'!S7</f>
        <v>0</v>
      </c>
      <c r="U8" s="55"/>
      <c r="V8" s="55">
        <f>'Alocação 3q'!T7</f>
        <v>0</v>
      </c>
      <c r="W8" s="56">
        <f>'Alocação 3q'!U7</f>
        <v>0</v>
      </c>
      <c r="X8" s="56">
        <f>'Alocação 3q'!V7</f>
        <v>0</v>
      </c>
      <c r="Y8" s="55">
        <f>'Alocação 3q'!W7</f>
        <v>0</v>
      </c>
      <c r="Z8" s="55"/>
      <c r="AA8" s="57">
        <f>'Alocação 3q'!Y7</f>
        <v>0</v>
      </c>
      <c r="AB8" s="55">
        <f>'Alocação 3q'!Z7</f>
        <v>0</v>
      </c>
      <c r="AC8" s="56">
        <f>'Alocação 3q'!AA7</f>
        <v>0</v>
      </c>
      <c r="AD8" s="56">
        <f>'Alocação 3q'!AB7</f>
        <v>0</v>
      </c>
      <c r="AE8" s="55">
        <f>'Alocação 3q'!AC7</f>
        <v>0</v>
      </c>
      <c r="AF8" s="55"/>
      <c r="AG8" s="55"/>
      <c r="AH8" s="55">
        <f>'Alocação 3q'!Z7</f>
        <v>0</v>
      </c>
      <c r="AI8" s="56">
        <f>'Alocação 3q'!AA7</f>
        <v>0</v>
      </c>
      <c r="AJ8" s="56">
        <f>'Alocação 3q'!AB7</f>
        <v>0</v>
      </c>
      <c r="AK8" s="55">
        <f>'Alocação 3q'!AC7</f>
        <v>0</v>
      </c>
      <c r="AL8" s="55"/>
      <c r="AM8" s="55"/>
      <c r="AN8" s="55">
        <f>'Alocação 3q'!AJ7</f>
        <v>0</v>
      </c>
      <c r="AO8" s="58" t="e">
        <f t="shared" si="2"/>
        <v>#VALUE!</v>
      </c>
      <c r="AP8" s="58" t="e">
        <f t="shared" si="3"/>
        <v>#VALUE!</v>
      </c>
      <c r="AQ8" s="58">
        <f t="shared" si="4"/>
        <v>0</v>
      </c>
      <c r="AR8" s="58">
        <f t="shared" si="5"/>
        <v>0</v>
      </c>
      <c r="AS8" s="59">
        <f t="shared" si="6"/>
        <v>0</v>
      </c>
    </row>
    <row r="9" spans="1:45" ht="15.75" thickBot="1">
      <c r="A9" s="54" t="s">
        <v>367</v>
      </c>
      <c r="B9" s="55" t="str">
        <f>'Alocação 3q'!B8</f>
        <v>BCL0308-15</v>
      </c>
      <c r="C9" s="55" t="str">
        <f>'Alocação 3q'!A8</f>
        <v>Bioquímica: Estrutura, Propriedade e Funções de Biomoléculas</v>
      </c>
      <c r="D9" s="55">
        <f>'Alocação 3q'!C8</f>
        <v>3</v>
      </c>
      <c r="E9" s="55">
        <f>'Alocação 3q'!D8</f>
        <v>2</v>
      </c>
      <c r="F9" s="55">
        <f>'Alocação 3q'!E8</f>
        <v>6</v>
      </c>
      <c r="G9" s="55">
        <f t="shared" si="1"/>
        <v>5</v>
      </c>
      <c r="H9" s="55" t="str">
        <f>'Alocação 3q'!H8</f>
        <v>SA</v>
      </c>
      <c r="I9" s="55" t="str">
        <f>'Alocação 3q'!J8</f>
        <v>A</v>
      </c>
      <c r="J9" s="55" t="str">
        <f>'Alocação 3q'!I8</f>
        <v>Matutino</v>
      </c>
      <c r="K9" s="55">
        <f>'Alocação 3q'!K8</f>
        <v>30</v>
      </c>
      <c r="L9" s="55">
        <f>'Alocação 3q'!L8</f>
        <v>0</v>
      </c>
      <c r="M9" s="56">
        <f>'Alocação 3q'!M8</f>
        <v>0</v>
      </c>
      <c r="N9" s="56">
        <f>'Alocação 3q'!N8</f>
        <v>0</v>
      </c>
      <c r="O9" s="55">
        <f>'Alocação 3q'!O8</f>
        <v>0</v>
      </c>
      <c r="P9" s="55"/>
      <c r="Q9" s="55">
        <f>'Alocação 3q'!P8</f>
        <v>0</v>
      </c>
      <c r="R9" s="56">
        <f>'Alocação 3q'!Q8</f>
        <v>0</v>
      </c>
      <c r="S9" s="56">
        <f>'Alocação 3q'!R8</f>
        <v>0</v>
      </c>
      <c r="T9" s="55">
        <f>'Alocação 3q'!S8</f>
        <v>0</v>
      </c>
      <c r="U9" s="55"/>
      <c r="V9" s="55">
        <f>'Alocação 3q'!T8</f>
        <v>0</v>
      </c>
      <c r="W9" s="56">
        <f>'Alocação 3q'!U8</f>
        <v>0</v>
      </c>
      <c r="X9" s="56">
        <f>'Alocação 3q'!V8</f>
        <v>0</v>
      </c>
      <c r="Y9" s="55">
        <f>'Alocação 3q'!W8</f>
        <v>0</v>
      </c>
      <c r="Z9" s="55"/>
      <c r="AA9" s="57">
        <f>'Alocação 3q'!Y8</f>
        <v>0</v>
      </c>
      <c r="AB9" s="55" t="str">
        <f>'Alocação 3q'!Z8</f>
        <v>Sextas</v>
      </c>
      <c r="AC9" s="56">
        <f>'Alocação 3q'!AA8</f>
        <v>0.41666666666666702</v>
      </c>
      <c r="AD9" s="56">
        <f>'Alocação 3q'!AB8</f>
        <v>0.5</v>
      </c>
      <c r="AE9" s="55">
        <f>'Alocação 3q'!AC8</f>
        <v>0</v>
      </c>
      <c r="AF9" s="55"/>
      <c r="AG9" s="55"/>
      <c r="AH9" s="55" t="str">
        <f>'Alocação 3q'!Z8</f>
        <v>Sextas</v>
      </c>
      <c r="AI9" s="56">
        <f>'Alocação 3q'!AA8</f>
        <v>0.41666666666666702</v>
      </c>
      <c r="AJ9" s="56">
        <f>'Alocação 3q'!AB8</f>
        <v>0.5</v>
      </c>
      <c r="AK9" s="55">
        <f>'Alocação 3q'!AC8</f>
        <v>0</v>
      </c>
      <c r="AL9" s="55"/>
      <c r="AM9" s="55"/>
      <c r="AN9" s="55" t="str">
        <f>'Alocação 3q'!AJ8</f>
        <v>Célio Fernando Figueiredo Angolin</v>
      </c>
      <c r="AO9" s="58" t="str">
        <f t="shared" si="2"/>
        <v>HORAS A MENOS ALOCADAS</v>
      </c>
      <c r="AP9" s="58">
        <f t="shared" si="3"/>
        <v>0.20833333333333334</v>
      </c>
      <c r="AQ9" s="58">
        <f t="shared" si="4"/>
        <v>0</v>
      </c>
      <c r="AR9" s="58">
        <f t="shared" si="5"/>
        <v>8.3333333333332982E-2</v>
      </c>
      <c r="AS9" s="59">
        <f t="shared" si="6"/>
        <v>8.3333333333332982E-2</v>
      </c>
    </row>
    <row r="10" spans="1:45" ht="15.75" thickBot="1">
      <c r="A10" s="54" t="s">
        <v>367</v>
      </c>
      <c r="B10" s="55" t="str">
        <f>'Alocação 3q'!B9</f>
        <v>BCL0308-15</v>
      </c>
      <c r="C10" s="55" t="str">
        <f>'Alocação 3q'!A9</f>
        <v>Bioquímica: Estrutura, Propriedade e Funções de Biomoléculas</v>
      </c>
      <c r="D10" s="55">
        <f>'Alocação 3q'!C9</f>
        <v>3</v>
      </c>
      <c r="E10" s="55">
        <f>'Alocação 3q'!D9</f>
        <v>2</v>
      </c>
      <c r="F10" s="55">
        <f>'Alocação 3q'!E9</f>
        <v>6</v>
      </c>
      <c r="G10" s="55">
        <f t="shared" si="1"/>
        <v>5</v>
      </c>
      <c r="H10" s="55" t="str">
        <f>'Alocação 3q'!H9</f>
        <v>SA</v>
      </c>
      <c r="I10" s="55" t="str">
        <f>'Alocação 3q'!J9</f>
        <v>A</v>
      </c>
      <c r="J10" s="55" t="str">
        <f>'Alocação 3q'!I9</f>
        <v>Matutino</v>
      </c>
      <c r="K10" s="55">
        <f>'Alocação 3q'!K9</f>
        <v>30</v>
      </c>
      <c r="L10" s="55">
        <f>'Alocação 3q'!L9</f>
        <v>0</v>
      </c>
      <c r="M10" s="56">
        <f>'Alocação 3q'!M9</f>
        <v>0</v>
      </c>
      <c r="N10" s="56">
        <f>'Alocação 3q'!N9</f>
        <v>0</v>
      </c>
      <c r="O10" s="55">
        <f>'Alocação 3q'!O9</f>
        <v>0</v>
      </c>
      <c r="P10" s="55"/>
      <c r="Q10" s="55">
        <f>'Alocação 3q'!P9</f>
        <v>0</v>
      </c>
      <c r="R10" s="56">
        <f>'Alocação 3q'!Q9</f>
        <v>0</v>
      </c>
      <c r="S10" s="56">
        <f>'Alocação 3q'!R9</f>
        <v>0</v>
      </c>
      <c r="T10" s="55">
        <f>'Alocação 3q'!S9</f>
        <v>0</v>
      </c>
      <c r="U10" s="55"/>
      <c r="V10" s="55">
        <f>'Alocação 3q'!T9</f>
        <v>0</v>
      </c>
      <c r="W10" s="56">
        <f>'Alocação 3q'!U9</f>
        <v>0</v>
      </c>
      <c r="X10" s="56">
        <f>'Alocação 3q'!V9</f>
        <v>0</v>
      </c>
      <c r="Y10" s="55">
        <f>'Alocação 3q'!W9</f>
        <v>0</v>
      </c>
      <c r="Z10" s="55"/>
      <c r="AA10" s="57">
        <f>'Alocação 3q'!Y9</f>
        <v>0</v>
      </c>
      <c r="AB10" s="55" t="str">
        <f>'Alocação 3q'!Z9</f>
        <v>Sextas</v>
      </c>
      <c r="AC10" s="56">
        <f>'Alocação 3q'!AA9</f>
        <v>0.41666666666666702</v>
      </c>
      <c r="AD10" s="56">
        <f>'Alocação 3q'!AB9</f>
        <v>0.5</v>
      </c>
      <c r="AE10" s="55" t="str">
        <f>'Alocação 3q'!AC9</f>
        <v>Semanal</v>
      </c>
      <c r="AF10" s="55"/>
      <c r="AG10" s="55"/>
      <c r="AH10" s="55" t="str">
        <f>'Alocação 3q'!Z9</f>
        <v>Sextas</v>
      </c>
      <c r="AI10" s="56">
        <f>'Alocação 3q'!AA9</f>
        <v>0.41666666666666702</v>
      </c>
      <c r="AJ10" s="56">
        <f>'Alocação 3q'!AB9</f>
        <v>0.5</v>
      </c>
      <c r="AK10" s="55" t="str">
        <f>'Alocação 3q'!AC9</f>
        <v>Semanal</v>
      </c>
      <c r="AL10" s="55"/>
      <c r="AM10" s="55"/>
      <c r="AN10" s="55" t="str">
        <f>'Alocação 3q'!AJ9</f>
        <v>Vani Xavier de Oliveira Junior</v>
      </c>
      <c r="AO10" s="58" t="str">
        <f t="shared" si="2"/>
        <v>HORAS A MENOS ALOCADAS</v>
      </c>
      <c r="AP10" s="58">
        <f t="shared" si="3"/>
        <v>0.20833333333333334</v>
      </c>
      <c r="AQ10" s="58">
        <f t="shared" si="4"/>
        <v>0</v>
      </c>
      <c r="AR10" s="58">
        <f t="shared" si="5"/>
        <v>0.16666666666666596</v>
      </c>
      <c r="AS10" s="59">
        <f t="shared" si="6"/>
        <v>0.16666666666666596</v>
      </c>
    </row>
    <row r="11" spans="1:45" ht="15.75" thickBot="1">
      <c r="A11" s="54" t="s">
        <v>367</v>
      </c>
      <c r="B11" s="55" t="str">
        <f>'Alocação 3q'!B10</f>
        <v>NHT4075-15</v>
      </c>
      <c r="C11" s="55" t="str">
        <f>'Alocação 3q'!A10</f>
        <v>Físico-Química Experimental</v>
      </c>
      <c r="D11" s="55">
        <f>'Alocação 3q'!C10</f>
        <v>0</v>
      </c>
      <c r="E11" s="55">
        <f>'Alocação 3q'!D10</f>
        <v>4</v>
      </c>
      <c r="F11" s="55">
        <f>'Alocação 3q'!E10</f>
        <v>6</v>
      </c>
      <c r="G11" s="55">
        <f t="shared" si="1"/>
        <v>4</v>
      </c>
      <c r="H11" s="55" t="str">
        <f>'Alocação 3q'!H10</f>
        <v>SA</v>
      </c>
      <c r="I11" s="55">
        <f>'Alocação 3q'!J10</f>
        <v>0</v>
      </c>
      <c r="J11" s="55" t="str">
        <f>'Alocação 3q'!I10</f>
        <v>Matutino</v>
      </c>
      <c r="K11" s="55">
        <f>'Alocação 3q'!K10</f>
        <v>30</v>
      </c>
      <c r="L11" s="55">
        <f>'Alocação 3q'!L10</f>
        <v>0</v>
      </c>
      <c r="M11" s="56">
        <f>'Alocação 3q'!M10</f>
        <v>0</v>
      </c>
      <c r="N11" s="56">
        <f>'Alocação 3q'!N10</f>
        <v>0</v>
      </c>
      <c r="O11" s="55">
        <f>'Alocação 3q'!O10</f>
        <v>0</v>
      </c>
      <c r="P11" s="55"/>
      <c r="Q11" s="55">
        <f>'Alocação 3q'!P10</f>
        <v>0</v>
      </c>
      <c r="R11" s="56">
        <f>'Alocação 3q'!Q10</f>
        <v>0</v>
      </c>
      <c r="S11" s="56">
        <f>'Alocação 3q'!R10</f>
        <v>0</v>
      </c>
      <c r="T11" s="55">
        <f>'Alocação 3q'!S10</f>
        <v>0</v>
      </c>
      <c r="U11" s="55"/>
      <c r="V11" s="55">
        <f>'Alocação 3q'!T10</f>
        <v>0</v>
      </c>
      <c r="W11" s="56">
        <f>'Alocação 3q'!U10</f>
        <v>0</v>
      </c>
      <c r="X11" s="56">
        <f>'Alocação 3q'!V10</f>
        <v>0</v>
      </c>
      <c r="Y11" s="55">
        <f>'Alocação 3q'!W10</f>
        <v>0</v>
      </c>
      <c r="Z11" s="55"/>
      <c r="AA11" s="57">
        <f>'Alocação 3q'!Y10</f>
        <v>0</v>
      </c>
      <c r="AB11" s="55" t="str">
        <f>'Alocação 3q'!Z10</f>
        <v>Sextas</v>
      </c>
      <c r="AC11" s="56">
        <f>'Alocação 3q'!AA10</f>
        <v>0.33333333333333331</v>
      </c>
      <c r="AD11" s="56">
        <f>'Alocação 3q'!AB10</f>
        <v>0.5</v>
      </c>
      <c r="AE11" s="55" t="str">
        <f>'Alocação 3q'!AC10</f>
        <v>Semanal</v>
      </c>
      <c r="AF11" s="55"/>
      <c r="AG11" s="55"/>
      <c r="AH11" s="55" t="str">
        <f>'Alocação 3q'!Z10</f>
        <v>Sextas</v>
      </c>
      <c r="AI11" s="56">
        <f>'Alocação 3q'!AA10</f>
        <v>0.33333333333333331</v>
      </c>
      <c r="AJ11" s="56">
        <f>'Alocação 3q'!AB10</f>
        <v>0.5</v>
      </c>
      <c r="AK11" s="55" t="str">
        <f>'Alocação 3q'!AC10</f>
        <v>Semanal</v>
      </c>
      <c r="AL11" s="55"/>
      <c r="AM11" s="55"/>
      <c r="AN11" s="55" t="str">
        <f>'Alocação 3q'!AJ10</f>
        <v>Janaina de Souza Garcia</v>
      </c>
      <c r="AO11" s="58" t="str">
        <f t="shared" si="2"/>
        <v>HORAS A MAIS ALOCADAS</v>
      </c>
      <c r="AP11" s="58">
        <f t="shared" si="3"/>
        <v>0.16666666666666666</v>
      </c>
      <c r="AQ11" s="58">
        <f t="shared" si="4"/>
        <v>0</v>
      </c>
      <c r="AR11" s="58">
        <f t="shared" si="5"/>
        <v>0.33333333333333337</v>
      </c>
      <c r="AS11" s="59">
        <f t="shared" si="6"/>
        <v>0.33333333333333337</v>
      </c>
    </row>
    <row r="12" spans="1:45" ht="15.75" thickBot="1">
      <c r="A12" s="54" t="s">
        <v>367</v>
      </c>
      <c r="B12" s="55" t="str">
        <f>'Alocação 3q'!B11</f>
        <v>NHT4075-15</v>
      </c>
      <c r="C12" s="55" t="str">
        <f>'Alocação 3q'!A11</f>
        <v>Físico-Química Experimental</v>
      </c>
      <c r="D12" s="55">
        <f>'Alocação 3q'!C11</f>
        <v>0</v>
      </c>
      <c r="E12" s="55">
        <f>'Alocação 3q'!D11</f>
        <v>4</v>
      </c>
      <c r="F12" s="55">
        <f>'Alocação 3q'!E11</f>
        <v>6</v>
      </c>
      <c r="G12" s="55">
        <f t="shared" si="1"/>
        <v>4</v>
      </c>
      <c r="H12" s="55" t="str">
        <f>'Alocação 3q'!H11</f>
        <v>SA</v>
      </c>
      <c r="I12" s="55">
        <f>'Alocação 3q'!J11</f>
        <v>0</v>
      </c>
      <c r="J12" s="55" t="str">
        <f>'Alocação 3q'!I11</f>
        <v>Noturno</v>
      </c>
      <c r="K12" s="55">
        <f>'Alocação 3q'!K11</f>
        <v>30</v>
      </c>
      <c r="L12" s="55">
        <f>'Alocação 3q'!L11</f>
        <v>0</v>
      </c>
      <c r="M12" s="56">
        <f>'Alocação 3q'!M11</f>
        <v>0</v>
      </c>
      <c r="N12" s="56">
        <f>'Alocação 3q'!N11</f>
        <v>0</v>
      </c>
      <c r="O12" s="55">
        <f>'Alocação 3q'!O11</f>
        <v>0</v>
      </c>
      <c r="P12" s="55"/>
      <c r="Q12" s="55">
        <f>'Alocação 3q'!P11</f>
        <v>0</v>
      </c>
      <c r="R12" s="56">
        <f>'Alocação 3q'!Q11</f>
        <v>0</v>
      </c>
      <c r="S12" s="56">
        <f>'Alocação 3q'!R11</f>
        <v>0</v>
      </c>
      <c r="T12" s="55">
        <f>'Alocação 3q'!S11</f>
        <v>0</v>
      </c>
      <c r="U12" s="55"/>
      <c r="V12" s="55">
        <f>'Alocação 3q'!T11</f>
        <v>0</v>
      </c>
      <c r="W12" s="56">
        <f>'Alocação 3q'!U11</f>
        <v>0</v>
      </c>
      <c r="X12" s="56">
        <f>'Alocação 3q'!V11</f>
        <v>0</v>
      </c>
      <c r="Y12" s="55">
        <f>'Alocação 3q'!W11</f>
        <v>0</v>
      </c>
      <c r="Z12" s="55"/>
      <c r="AA12" s="57">
        <f>'Alocação 3q'!Y11</f>
        <v>0</v>
      </c>
      <c r="AB12" s="55" t="str">
        <f>'Alocação 3q'!Z11</f>
        <v>Sextas</v>
      </c>
      <c r="AC12" s="56">
        <f>'Alocação 3q'!AA11</f>
        <v>0.79166666666666696</v>
      </c>
      <c r="AD12" s="56">
        <f>'Alocação 3q'!AB11</f>
        <v>0.95833333333333404</v>
      </c>
      <c r="AE12" s="55" t="str">
        <f>'Alocação 3q'!AC11</f>
        <v>Semanal</v>
      </c>
      <c r="AF12" s="55"/>
      <c r="AG12" s="55"/>
      <c r="AH12" s="55" t="str">
        <f>'Alocação 3q'!Z11</f>
        <v>Sextas</v>
      </c>
      <c r="AI12" s="56">
        <f>'Alocação 3q'!AA11</f>
        <v>0.79166666666666696</v>
      </c>
      <c r="AJ12" s="56">
        <f>'Alocação 3q'!AB11</f>
        <v>0.95833333333333404</v>
      </c>
      <c r="AK12" s="55" t="str">
        <f>'Alocação 3q'!AC11</f>
        <v>Semanal</v>
      </c>
      <c r="AL12" s="55"/>
      <c r="AM12" s="55"/>
      <c r="AN12" s="55" t="str">
        <f>'Alocação 3q'!AJ11</f>
        <v>Amedea Barozzi Seabra</v>
      </c>
      <c r="AO12" s="58" t="str">
        <f t="shared" si="2"/>
        <v>HORAS A MAIS ALOCADAS</v>
      </c>
      <c r="AP12" s="58">
        <f t="shared" si="3"/>
        <v>0.16666666666666666</v>
      </c>
      <c r="AQ12" s="58">
        <f t="shared" si="4"/>
        <v>0</v>
      </c>
      <c r="AR12" s="58">
        <f t="shared" si="5"/>
        <v>0.33333333333333415</v>
      </c>
      <c r="AS12" s="59">
        <f t="shared" si="6"/>
        <v>0.33333333333333415</v>
      </c>
    </row>
    <row r="13" spans="1:45" ht="15.75" thickBot="1">
      <c r="A13" s="54" t="s">
        <v>367</v>
      </c>
      <c r="B13" s="55" t="str">
        <f>'Alocação 3q'!B12</f>
        <v>BCL0308-15</v>
      </c>
      <c r="C13" s="55" t="str">
        <f>'Alocação 3q'!A12</f>
        <v>Bioquímica: Estrutura, Propriedade e Funções de Biomoléculas</v>
      </c>
      <c r="D13" s="55">
        <f>'Alocação 3q'!C12</f>
        <v>3</v>
      </c>
      <c r="E13" s="55">
        <f>'Alocação 3q'!D12</f>
        <v>2</v>
      </c>
      <c r="F13" s="55">
        <f>'Alocação 3q'!E12</f>
        <v>6</v>
      </c>
      <c r="G13" s="55">
        <f t="shared" si="1"/>
        <v>5</v>
      </c>
      <c r="H13" s="55" t="str">
        <f>'Alocação 3q'!H12</f>
        <v>SA</v>
      </c>
      <c r="I13" s="55" t="str">
        <f>'Alocação 3q'!J12</f>
        <v>A</v>
      </c>
      <c r="J13" s="55" t="str">
        <f>'Alocação 3q'!I12</f>
        <v>Matutino</v>
      </c>
      <c r="K13" s="55">
        <f>'Alocação 3q'!K12</f>
        <v>90</v>
      </c>
      <c r="L13" s="55" t="str">
        <f>'Alocação 3q'!L12</f>
        <v>Terças</v>
      </c>
      <c r="M13" s="56">
        <f>'Alocação 3q'!M12</f>
        <v>0.33333333333333331</v>
      </c>
      <c r="N13" s="56">
        <f>'Alocação 3q'!N12</f>
        <v>0.41666666666666702</v>
      </c>
      <c r="O13" s="55" t="str">
        <f>'Alocação 3q'!O12</f>
        <v>Semanal</v>
      </c>
      <c r="P13" s="55"/>
      <c r="Q13" s="55" t="str">
        <f>'Alocação 3q'!P12</f>
        <v>Sextas</v>
      </c>
      <c r="R13" s="56">
        <f>'Alocação 3q'!Q12</f>
        <v>0.33333333333333331</v>
      </c>
      <c r="S13" s="56">
        <f>'Alocação 3q'!R12</f>
        <v>0.41666666666666702</v>
      </c>
      <c r="T13" s="55" t="str">
        <f>'Alocação 3q'!S12</f>
        <v>Quinzenal I</v>
      </c>
      <c r="U13" s="55"/>
      <c r="V13" s="55">
        <f>'Alocação 3q'!T12</f>
        <v>0</v>
      </c>
      <c r="W13" s="56">
        <f>'Alocação 3q'!U12</f>
        <v>0</v>
      </c>
      <c r="X13" s="56">
        <f>'Alocação 3q'!V12</f>
        <v>0</v>
      </c>
      <c r="Y13" s="55">
        <f>'Alocação 3q'!W12</f>
        <v>0</v>
      </c>
      <c r="Z13" s="55"/>
      <c r="AA13" s="57" t="str">
        <f>'Alocação 3q'!Y12</f>
        <v>Amedea Barozzi Seabra</v>
      </c>
      <c r="AB13" s="55">
        <f>'Alocação 3q'!Z12</f>
        <v>0</v>
      </c>
      <c r="AC13" s="56">
        <f>'Alocação 3q'!AA12</f>
        <v>0</v>
      </c>
      <c r="AD13" s="56">
        <f>'Alocação 3q'!AB12</f>
        <v>0</v>
      </c>
      <c r="AE13" s="55">
        <f>'Alocação 3q'!AC12</f>
        <v>0</v>
      </c>
      <c r="AF13" s="55"/>
      <c r="AG13" s="55"/>
      <c r="AH13" s="55">
        <f>'Alocação 3q'!Z12</f>
        <v>0</v>
      </c>
      <c r="AI13" s="56">
        <f>'Alocação 3q'!AA12</f>
        <v>0</v>
      </c>
      <c r="AJ13" s="56">
        <f>'Alocação 3q'!AB12</f>
        <v>0</v>
      </c>
      <c r="AK13" s="55">
        <f>'Alocação 3q'!AC12</f>
        <v>0</v>
      </c>
      <c r="AL13" s="55"/>
      <c r="AM13" s="55"/>
      <c r="AN13" s="55">
        <f>'Alocação 3q'!AJ12</f>
        <v>0</v>
      </c>
      <c r="AO13" s="58" t="str">
        <f t="shared" si="2"/>
        <v>HORAS A MENOS ALOCADAS</v>
      </c>
      <c r="AP13" s="58">
        <f t="shared" si="3"/>
        <v>0.20833333333333334</v>
      </c>
      <c r="AQ13" s="58">
        <f t="shared" si="4"/>
        <v>0.12500000000000056</v>
      </c>
      <c r="AR13" s="58">
        <f t="shared" si="5"/>
        <v>0</v>
      </c>
      <c r="AS13" s="59">
        <f t="shared" si="6"/>
        <v>0.12500000000000056</v>
      </c>
    </row>
    <row r="14" spans="1:45" ht="15.75" thickBot="1">
      <c r="A14" s="54" t="s">
        <v>367</v>
      </c>
      <c r="B14" s="55" t="str">
        <f>'Alocação 3q'!B13</f>
        <v>BCL0308-15</v>
      </c>
      <c r="C14" s="55" t="str">
        <f>'Alocação 3q'!A13</f>
        <v>Bioquímica: Estrutura, Propriedade e Funções de Biomoléculas</v>
      </c>
      <c r="D14" s="55">
        <f>'Alocação 3q'!C13</f>
        <v>3</v>
      </c>
      <c r="E14" s="55">
        <f>'Alocação 3q'!D13</f>
        <v>2</v>
      </c>
      <c r="F14" s="55">
        <f>'Alocação 3q'!E13</f>
        <v>6</v>
      </c>
      <c r="G14" s="55">
        <f t="shared" si="1"/>
        <v>5</v>
      </c>
      <c r="H14" s="55" t="str">
        <f>'Alocação 3q'!H13</f>
        <v>SA</v>
      </c>
      <c r="I14" s="55" t="str">
        <f>'Alocação 3q'!J13</f>
        <v>B</v>
      </c>
      <c r="J14" s="55" t="str">
        <f>'Alocação 3q'!I13</f>
        <v>Matutino</v>
      </c>
      <c r="K14" s="55">
        <f>'Alocação 3q'!K13</f>
        <v>90</v>
      </c>
      <c r="L14" s="55" t="str">
        <f>'Alocação 3q'!L13</f>
        <v>Terças</v>
      </c>
      <c r="M14" s="56">
        <f>'Alocação 3q'!M13</f>
        <v>0.41666666666666702</v>
      </c>
      <c r="N14" s="56">
        <f>'Alocação 3q'!N13</f>
        <v>0.5</v>
      </c>
      <c r="O14" s="55" t="str">
        <f>'Alocação 3q'!O13</f>
        <v>Semanal</v>
      </c>
      <c r="P14" s="55"/>
      <c r="Q14" s="55" t="str">
        <f>'Alocação 3q'!P13</f>
        <v>Sextas</v>
      </c>
      <c r="R14" s="56">
        <f>'Alocação 3q'!Q13</f>
        <v>0.41666666666666702</v>
      </c>
      <c r="S14" s="56">
        <f>'Alocação 3q'!R13</f>
        <v>0.5</v>
      </c>
      <c r="T14" s="55" t="str">
        <f>'Alocação 3q'!S13</f>
        <v>Quinzenal I</v>
      </c>
      <c r="U14" s="55"/>
      <c r="V14" s="55">
        <f>'Alocação 3q'!T13</f>
        <v>0</v>
      </c>
      <c r="W14" s="56">
        <f>'Alocação 3q'!U13</f>
        <v>0</v>
      </c>
      <c r="X14" s="56">
        <f>'Alocação 3q'!V13</f>
        <v>0</v>
      </c>
      <c r="Y14" s="55">
        <f>'Alocação 3q'!W13</f>
        <v>0</v>
      </c>
      <c r="Z14" s="55"/>
      <c r="AA14" s="57" t="str">
        <f>'Alocação 3q'!Y13</f>
        <v>Amedea Barozzi Seabra</v>
      </c>
      <c r="AB14" s="55">
        <f>'Alocação 3q'!Z13</f>
        <v>0</v>
      </c>
      <c r="AC14" s="56">
        <f>'Alocação 3q'!AA13</f>
        <v>0</v>
      </c>
      <c r="AD14" s="56">
        <f>'Alocação 3q'!AB13</f>
        <v>0</v>
      </c>
      <c r="AE14" s="55">
        <f>'Alocação 3q'!AC13</f>
        <v>0</v>
      </c>
      <c r="AF14" s="55"/>
      <c r="AG14" s="55"/>
      <c r="AH14" s="55">
        <f>'Alocação 3q'!Z13</f>
        <v>0</v>
      </c>
      <c r="AI14" s="56">
        <f>'Alocação 3q'!AA13</f>
        <v>0</v>
      </c>
      <c r="AJ14" s="56">
        <f>'Alocação 3q'!AB13</f>
        <v>0</v>
      </c>
      <c r="AK14" s="55">
        <f>'Alocação 3q'!AC13</f>
        <v>0</v>
      </c>
      <c r="AL14" s="55"/>
      <c r="AM14" s="55"/>
      <c r="AN14" s="55">
        <f>'Alocação 3q'!AJ13</f>
        <v>0</v>
      </c>
      <c r="AO14" s="58" t="str">
        <f t="shared" si="2"/>
        <v>HORAS A MENOS ALOCADAS</v>
      </c>
      <c r="AP14" s="58">
        <f t="shared" si="3"/>
        <v>0.20833333333333334</v>
      </c>
      <c r="AQ14" s="58">
        <f t="shared" si="4"/>
        <v>0.12499999999999947</v>
      </c>
      <c r="AR14" s="58">
        <f t="shared" si="5"/>
        <v>0</v>
      </c>
      <c r="AS14" s="59">
        <f t="shared" si="6"/>
        <v>0.12499999999999947</v>
      </c>
    </row>
    <row r="15" spans="1:45" ht="15.75" thickBot="1">
      <c r="A15" s="54" t="s">
        <v>367</v>
      </c>
      <c r="B15" s="55" t="str">
        <f>'Alocação 3q'!B14</f>
        <v>BCL0308-15</v>
      </c>
      <c r="C15" s="55" t="str">
        <f>'Alocação 3q'!A14</f>
        <v>Bioquímica: Estrutura, Propriedade e Funções de Biomoléculas</v>
      </c>
      <c r="D15" s="55">
        <f>'Alocação 3q'!C14</f>
        <v>3</v>
      </c>
      <c r="E15" s="55">
        <f>'Alocação 3q'!D14</f>
        <v>2</v>
      </c>
      <c r="F15" s="55">
        <f>'Alocação 3q'!E14</f>
        <v>6</v>
      </c>
      <c r="G15" s="55">
        <f t="shared" si="1"/>
        <v>5</v>
      </c>
      <c r="H15" s="55" t="str">
        <f>'Alocação 3q'!H14</f>
        <v>SA</v>
      </c>
      <c r="I15" s="55" t="str">
        <f>'Alocação 3q'!J14</f>
        <v>A</v>
      </c>
      <c r="J15" s="55" t="str">
        <f>'Alocação 3q'!I14</f>
        <v>Noturno</v>
      </c>
      <c r="K15" s="55">
        <f>'Alocação 3q'!K14</f>
        <v>90</v>
      </c>
      <c r="L15" s="55" t="str">
        <f>'Alocação 3q'!L14</f>
        <v>Terças</v>
      </c>
      <c r="M15" s="56">
        <f>'Alocação 3q'!M14</f>
        <v>0.79166666666666696</v>
      </c>
      <c r="N15" s="56">
        <f>'Alocação 3q'!N14</f>
        <v>0.875000000000001</v>
      </c>
      <c r="O15" s="55" t="str">
        <f>'Alocação 3q'!O14</f>
        <v>Semanal</v>
      </c>
      <c r="P15" s="55"/>
      <c r="Q15" s="55" t="str">
        <f>'Alocação 3q'!P14</f>
        <v>Sextas</v>
      </c>
      <c r="R15" s="56">
        <f>'Alocação 3q'!Q14</f>
        <v>0.79166666666666696</v>
      </c>
      <c r="S15" s="56">
        <f>'Alocação 3q'!R14</f>
        <v>0.875000000000001</v>
      </c>
      <c r="T15" s="55" t="str">
        <f>'Alocação 3q'!S14</f>
        <v>Quinzenal I</v>
      </c>
      <c r="U15" s="55"/>
      <c r="V15" s="55">
        <f>'Alocação 3q'!T14</f>
        <v>0</v>
      </c>
      <c r="W15" s="56">
        <f>'Alocação 3q'!U14</f>
        <v>0</v>
      </c>
      <c r="X15" s="56">
        <f>'Alocação 3q'!V14</f>
        <v>0</v>
      </c>
      <c r="Y15" s="55">
        <f>'Alocação 3q'!W14</f>
        <v>0</v>
      </c>
      <c r="Z15" s="55"/>
      <c r="AA15" s="57" t="str">
        <f>'Alocação 3q'!Y14</f>
        <v>Eloah Rabello Suarez</v>
      </c>
      <c r="AB15" s="55">
        <f>'Alocação 3q'!Z14</f>
        <v>0</v>
      </c>
      <c r="AC15" s="56">
        <f>'Alocação 3q'!AA14</f>
        <v>0</v>
      </c>
      <c r="AD15" s="56">
        <f>'Alocação 3q'!AB14</f>
        <v>0</v>
      </c>
      <c r="AE15" s="55">
        <f>'Alocação 3q'!AC14</f>
        <v>0</v>
      </c>
      <c r="AF15" s="55"/>
      <c r="AG15" s="55"/>
      <c r="AH15" s="55">
        <f>'Alocação 3q'!Z14</f>
        <v>0</v>
      </c>
      <c r="AI15" s="56">
        <f>'Alocação 3q'!AA14</f>
        <v>0</v>
      </c>
      <c r="AJ15" s="56">
        <f>'Alocação 3q'!AB14</f>
        <v>0</v>
      </c>
      <c r="AK15" s="55">
        <f>'Alocação 3q'!AC14</f>
        <v>0</v>
      </c>
      <c r="AL15" s="55"/>
      <c r="AM15" s="55"/>
      <c r="AN15" s="55">
        <f>'Alocação 3q'!AJ14</f>
        <v>0</v>
      </c>
      <c r="AO15" s="58" t="str">
        <f t="shared" si="2"/>
        <v>HORAS A MENOS ALOCADAS</v>
      </c>
      <c r="AP15" s="58">
        <f t="shared" si="3"/>
        <v>0.20833333333333334</v>
      </c>
      <c r="AQ15" s="58">
        <f t="shared" si="4"/>
        <v>0.12500000000000105</v>
      </c>
      <c r="AR15" s="58">
        <f t="shared" si="5"/>
        <v>0</v>
      </c>
      <c r="AS15" s="59">
        <f t="shared" si="6"/>
        <v>0.12500000000000105</v>
      </c>
    </row>
    <row r="16" spans="1:45" ht="15.75" thickBot="1">
      <c r="A16" s="54" t="s">
        <v>367</v>
      </c>
      <c r="B16" s="55" t="str">
        <f>'Alocação 3q'!B15</f>
        <v>BCL0308-15</v>
      </c>
      <c r="C16" s="55" t="str">
        <f>'Alocação 3q'!A15</f>
        <v>Bioquímica: Estrutura, Propriedade e Funções de Biomoléculas</v>
      </c>
      <c r="D16" s="55">
        <f>'Alocação 3q'!C15</f>
        <v>3</v>
      </c>
      <c r="E16" s="55">
        <f>'Alocação 3q'!D15</f>
        <v>2</v>
      </c>
      <c r="F16" s="55">
        <f>'Alocação 3q'!E15</f>
        <v>6</v>
      </c>
      <c r="G16" s="55">
        <f t="shared" si="1"/>
        <v>5</v>
      </c>
      <c r="H16" s="55" t="str">
        <f>'Alocação 3q'!H15</f>
        <v>SA</v>
      </c>
      <c r="I16" s="55" t="str">
        <f>'Alocação 3q'!J15</f>
        <v>B</v>
      </c>
      <c r="J16" s="55" t="str">
        <f>'Alocação 3q'!I15</f>
        <v>Noturno</v>
      </c>
      <c r="K16" s="55">
        <f>'Alocação 3q'!K15</f>
        <v>90</v>
      </c>
      <c r="L16" s="55" t="str">
        <f>'Alocação 3q'!L15</f>
        <v>Terças</v>
      </c>
      <c r="M16" s="56">
        <f>'Alocação 3q'!M15</f>
        <v>0.875000000000001</v>
      </c>
      <c r="N16" s="56">
        <f>'Alocação 3q'!N15</f>
        <v>0.95833333333333404</v>
      </c>
      <c r="O16" s="55" t="str">
        <f>'Alocação 3q'!O15</f>
        <v>Semanal</v>
      </c>
      <c r="P16" s="55"/>
      <c r="Q16" s="55" t="str">
        <f>'Alocação 3q'!P15</f>
        <v>Sextas</v>
      </c>
      <c r="R16" s="56">
        <f>'Alocação 3q'!Q15</f>
        <v>0.875000000000001</v>
      </c>
      <c r="S16" s="56">
        <f>'Alocação 3q'!R15</f>
        <v>0.95833333333333404</v>
      </c>
      <c r="T16" s="55" t="str">
        <f>'Alocação 3q'!S15</f>
        <v>Quinzenal I</v>
      </c>
      <c r="U16" s="55"/>
      <c r="V16" s="55">
        <f>'Alocação 3q'!T15</f>
        <v>0</v>
      </c>
      <c r="W16" s="56">
        <f>'Alocação 3q'!U15</f>
        <v>0</v>
      </c>
      <c r="X16" s="56">
        <f>'Alocação 3q'!V15</f>
        <v>0</v>
      </c>
      <c r="Y16" s="55">
        <f>'Alocação 3q'!W15</f>
        <v>0</v>
      </c>
      <c r="Z16" s="55"/>
      <c r="AA16" s="57" t="str">
        <f>'Alocação 3q'!Y15</f>
        <v>Eloah Rabello Suarez</v>
      </c>
      <c r="AB16" s="55">
        <f>'Alocação 3q'!Z15</f>
        <v>0</v>
      </c>
      <c r="AC16" s="56">
        <f>'Alocação 3q'!AA15</f>
        <v>0</v>
      </c>
      <c r="AD16" s="56">
        <f>'Alocação 3q'!AB15</f>
        <v>0</v>
      </c>
      <c r="AE16" s="55">
        <f>'Alocação 3q'!AC15</f>
        <v>0</v>
      </c>
      <c r="AF16" s="55"/>
      <c r="AG16" s="55"/>
      <c r="AH16" s="55">
        <f>'Alocação 3q'!Z15</f>
        <v>0</v>
      </c>
      <c r="AI16" s="56">
        <f>'Alocação 3q'!AA15</f>
        <v>0</v>
      </c>
      <c r="AJ16" s="56">
        <f>'Alocação 3q'!AB15</f>
        <v>0</v>
      </c>
      <c r="AK16" s="55">
        <f>'Alocação 3q'!AC15</f>
        <v>0</v>
      </c>
      <c r="AL16" s="55"/>
      <c r="AM16" s="55"/>
      <c r="AN16" s="55">
        <f>'Alocação 3q'!AJ15</f>
        <v>0</v>
      </c>
      <c r="AO16" s="58" t="str">
        <f t="shared" si="2"/>
        <v>HORAS A MENOS ALOCADAS</v>
      </c>
      <c r="AP16" s="58">
        <f t="shared" si="3"/>
        <v>0.20833333333333334</v>
      </c>
      <c r="AQ16" s="58">
        <f t="shared" si="4"/>
        <v>0.12499999999999956</v>
      </c>
      <c r="AR16" s="58">
        <f t="shared" si="5"/>
        <v>0</v>
      </c>
      <c r="AS16" s="59">
        <f t="shared" si="6"/>
        <v>0.12499999999999956</v>
      </c>
    </row>
    <row r="17" spans="1:45" ht="15.75" thickBot="1">
      <c r="A17" s="54" t="s">
        <v>367</v>
      </c>
      <c r="B17" s="55" t="str">
        <f>'Alocação 3q'!B16</f>
        <v>BCL0308-15</v>
      </c>
      <c r="C17" s="55" t="str">
        <f>'Alocação 3q'!A16</f>
        <v>Bioquímica: Estrutura, Propriedade e Funções de Biomoléculas</v>
      </c>
      <c r="D17" s="55">
        <f>'Alocação 3q'!C16</f>
        <v>3</v>
      </c>
      <c r="E17" s="55">
        <f>'Alocação 3q'!D16</f>
        <v>2</v>
      </c>
      <c r="F17" s="55">
        <f>'Alocação 3q'!E16</f>
        <v>6</v>
      </c>
      <c r="G17" s="55">
        <f t="shared" si="1"/>
        <v>5</v>
      </c>
      <c r="H17" s="55" t="str">
        <f>'Alocação 3q'!H16</f>
        <v>SA</v>
      </c>
      <c r="I17" s="55" t="str">
        <f>'Alocação 3q'!J16</f>
        <v>B</v>
      </c>
      <c r="J17" s="55" t="str">
        <f>'Alocação 3q'!I16</f>
        <v>Noturno</v>
      </c>
      <c r="K17" s="55">
        <f>'Alocação 3q'!K16</f>
        <v>30</v>
      </c>
      <c r="L17" s="55">
        <f>'Alocação 3q'!L16</f>
        <v>0</v>
      </c>
      <c r="M17" s="56">
        <f>'Alocação 3q'!M16</f>
        <v>0</v>
      </c>
      <c r="N17" s="56">
        <f>'Alocação 3q'!N16</f>
        <v>0</v>
      </c>
      <c r="O17" s="55">
        <f>'Alocação 3q'!O16</f>
        <v>0</v>
      </c>
      <c r="P17" s="55"/>
      <c r="Q17" s="55">
        <f>'Alocação 3q'!P16</f>
        <v>0</v>
      </c>
      <c r="R17" s="56">
        <f>'Alocação 3q'!Q16</f>
        <v>0</v>
      </c>
      <c r="S17" s="56">
        <f>'Alocação 3q'!R16</f>
        <v>0</v>
      </c>
      <c r="T17" s="55">
        <f>'Alocação 3q'!S16</f>
        <v>0</v>
      </c>
      <c r="U17" s="55"/>
      <c r="V17" s="55">
        <f>'Alocação 3q'!T16</f>
        <v>0</v>
      </c>
      <c r="W17" s="56">
        <f>'Alocação 3q'!U16</f>
        <v>0</v>
      </c>
      <c r="X17" s="56">
        <f>'Alocação 3q'!V16</f>
        <v>0</v>
      </c>
      <c r="Y17" s="55">
        <f>'Alocação 3q'!W16</f>
        <v>0</v>
      </c>
      <c r="Z17" s="55"/>
      <c r="AA17" s="57">
        <f>'Alocação 3q'!Y16</f>
        <v>0</v>
      </c>
      <c r="AB17" s="55" t="str">
        <f>'Alocação 3q'!Z16</f>
        <v>Sextas</v>
      </c>
      <c r="AC17" s="56">
        <f>'Alocação 3q'!AA16</f>
        <v>0.79166666666666696</v>
      </c>
      <c r="AD17" s="56">
        <f>'Alocação 3q'!AB16</f>
        <v>0.875000000000001</v>
      </c>
      <c r="AE17" s="55" t="str">
        <f>'Alocação 3q'!AC16</f>
        <v>Semanal</v>
      </c>
      <c r="AF17" s="55"/>
      <c r="AG17" s="55"/>
      <c r="AH17" s="55" t="str">
        <f>'Alocação 3q'!Z16</f>
        <v>Sextas</v>
      </c>
      <c r="AI17" s="56">
        <f>'Alocação 3q'!AA16</f>
        <v>0.79166666666666696</v>
      </c>
      <c r="AJ17" s="56">
        <f>'Alocação 3q'!AB16</f>
        <v>0.875000000000001</v>
      </c>
      <c r="AK17" s="55" t="str">
        <f>'Alocação 3q'!AC16</f>
        <v>Semanal</v>
      </c>
      <c r="AL17" s="55"/>
      <c r="AM17" s="55"/>
      <c r="AN17" s="55" t="str">
        <f>'Alocação 3q'!AJ16</f>
        <v>Célio Fernando Figueiredo Angolin</v>
      </c>
      <c r="AO17" s="58" t="str">
        <f t="shared" si="2"/>
        <v>HORAS A MENOS ALOCADAS</v>
      </c>
      <c r="AP17" s="58">
        <f t="shared" si="3"/>
        <v>0.20833333333333334</v>
      </c>
      <c r="AQ17" s="58">
        <f t="shared" si="4"/>
        <v>0</v>
      </c>
      <c r="AR17" s="58">
        <f t="shared" si="5"/>
        <v>0.16666666666666807</v>
      </c>
      <c r="AS17" s="59">
        <f t="shared" si="6"/>
        <v>0.16666666666666807</v>
      </c>
    </row>
    <row r="18" spans="1:45" ht="15.75" thickBot="1">
      <c r="A18" s="54" t="s">
        <v>367</v>
      </c>
      <c r="B18" s="55" t="str">
        <f>'Alocação 3q'!B17</f>
        <v>BCL0308-15</v>
      </c>
      <c r="C18" s="55" t="str">
        <f>'Alocação 3q'!A17</f>
        <v>Bioquímica: Estrutura, Propriedade e Funções de Biomoléculas</v>
      </c>
      <c r="D18" s="55">
        <f>'Alocação 3q'!C17</f>
        <v>3</v>
      </c>
      <c r="E18" s="55">
        <f>'Alocação 3q'!D17</f>
        <v>2</v>
      </c>
      <c r="F18" s="55">
        <f>'Alocação 3q'!E17</f>
        <v>6</v>
      </c>
      <c r="G18" s="55">
        <f t="shared" si="1"/>
        <v>5</v>
      </c>
      <c r="H18" s="55" t="str">
        <f>'Alocação 3q'!H17</f>
        <v>SBC</v>
      </c>
      <c r="I18" s="55" t="str">
        <f>'Alocação 3q'!J17</f>
        <v>B</v>
      </c>
      <c r="J18" s="55" t="str">
        <f>'Alocação 3q'!I17</f>
        <v>Matutino</v>
      </c>
      <c r="K18" s="55">
        <f>'Alocação 3q'!K17</f>
        <v>30</v>
      </c>
      <c r="L18" s="55">
        <f>'Alocação 3q'!L17</f>
        <v>0</v>
      </c>
      <c r="M18" s="56">
        <f>'Alocação 3q'!M17</f>
        <v>0</v>
      </c>
      <c r="N18" s="56">
        <f>'Alocação 3q'!N17</f>
        <v>0</v>
      </c>
      <c r="O18" s="55">
        <f>'Alocação 3q'!O17</f>
        <v>0</v>
      </c>
      <c r="P18" s="55"/>
      <c r="Q18" s="55">
        <f>'Alocação 3q'!P17</f>
        <v>0</v>
      </c>
      <c r="R18" s="56">
        <f>'Alocação 3q'!Q17</f>
        <v>0</v>
      </c>
      <c r="S18" s="56">
        <f>'Alocação 3q'!R17</f>
        <v>0</v>
      </c>
      <c r="T18" s="55">
        <f>'Alocação 3q'!S17</f>
        <v>0</v>
      </c>
      <c r="U18" s="55"/>
      <c r="V18" s="55">
        <f>'Alocação 3q'!T17</f>
        <v>0</v>
      </c>
      <c r="W18" s="56">
        <f>'Alocação 3q'!U17</f>
        <v>0</v>
      </c>
      <c r="X18" s="56">
        <f>'Alocação 3q'!V17</f>
        <v>0</v>
      </c>
      <c r="Y18" s="55">
        <f>'Alocação 3q'!W17</f>
        <v>0</v>
      </c>
      <c r="Z18" s="55"/>
      <c r="AA18" s="57">
        <f>'Alocação 3q'!Y17</f>
        <v>0</v>
      </c>
      <c r="AB18" s="55" t="str">
        <f>'Alocação 3q'!Z17</f>
        <v>Sextas</v>
      </c>
      <c r="AC18" s="56">
        <f>'Alocação 3q'!AA17</f>
        <v>0.79166666666666696</v>
      </c>
      <c r="AD18" s="56">
        <f>'Alocação 3q'!AB17</f>
        <v>0.875000000000001</v>
      </c>
      <c r="AE18" s="55" t="str">
        <f>'Alocação 3q'!AC17</f>
        <v>Semanal</v>
      </c>
      <c r="AF18" s="55"/>
      <c r="AG18" s="55"/>
      <c r="AH18" s="55" t="str">
        <f>'Alocação 3q'!Z17</f>
        <v>Sextas</v>
      </c>
      <c r="AI18" s="56">
        <f>'Alocação 3q'!AA17</f>
        <v>0.79166666666666696</v>
      </c>
      <c r="AJ18" s="56">
        <f>'Alocação 3q'!AB17</f>
        <v>0.875000000000001</v>
      </c>
      <c r="AK18" s="55" t="str">
        <f>'Alocação 3q'!AC17</f>
        <v>Semanal</v>
      </c>
      <c r="AL18" s="55"/>
      <c r="AM18" s="55"/>
      <c r="AN18" s="55" t="str">
        <f>'Alocação 3q'!AJ17</f>
        <v>João Henrique Ghilardi Lago</v>
      </c>
      <c r="AO18" s="58" t="str">
        <f t="shared" si="2"/>
        <v>HORAS A MENOS ALOCADAS</v>
      </c>
      <c r="AP18" s="58">
        <f t="shared" si="3"/>
        <v>0.20833333333333334</v>
      </c>
      <c r="AQ18" s="58">
        <f t="shared" si="4"/>
        <v>0</v>
      </c>
      <c r="AR18" s="58">
        <f t="shared" si="5"/>
        <v>0.16666666666666807</v>
      </c>
      <c r="AS18" s="59">
        <f t="shared" si="6"/>
        <v>0.16666666666666807</v>
      </c>
    </row>
    <row r="19" spans="1:45" ht="15.75" thickBot="1">
      <c r="A19" s="54" t="s">
        <v>367</v>
      </c>
      <c r="B19" s="55" t="str">
        <f>'Alocação 3q'!B18</f>
        <v>BCL0308-15</v>
      </c>
      <c r="C19" s="55" t="str">
        <f>'Alocação 3q'!A18</f>
        <v>Bioquímica: Estrutura, Propriedade e Funções de Biomoléculas</v>
      </c>
      <c r="D19" s="55">
        <f>'Alocação 3q'!C18</f>
        <v>3</v>
      </c>
      <c r="E19" s="55">
        <f>'Alocação 3q'!D18</f>
        <v>2</v>
      </c>
      <c r="F19" s="55">
        <f>'Alocação 3q'!E18</f>
        <v>6</v>
      </c>
      <c r="G19" s="55">
        <f t="shared" si="1"/>
        <v>5</v>
      </c>
      <c r="H19" s="55" t="str">
        <f>'Alocação 3q'!H18</f>
        <v>SBC</v>
      </c>
      <c r="I19" s="55" t="str">
        <f>'Alocação 3q'!J18</f>
        <v>A</v>
      </c>
      <c r="J19" s="55" t="str">
        <f>'Alocação 3q'!I18</f>
        <v>Noturno</v>
      </c>
      <c r="K19" s="55">
        <f>'Alocação 3q'!K18</f>
        <v>90</v>
      </c>
      <c r="L19" s="55" t="str">
        <f>'Alocação 3q'!L18</f>
        <v>Terças</v>
      </c>
      <c r="M19" s="56">
        <f>'Alocação 3q'!M18</f>
        <v>0.79166666666666696</v>
      </c>
      <c r="N19" s="56">
        <f>'Alocação 3q'!N18</f>
        <v>0.875000000000001</v>
      </c>
      <c r="O19" s="55" t="str">
        <f>'Alocação 3q'!O18</f>
        <v>Semanal</v>
      </c>
      <c r="P19" s="55"/>
      <c r="Q19" s="55" t="str">
        <f>'Alocação 3q'!P18</f>
        <v>Sextas</v>
      </c>
      <c r="R19" s="56">
        <f>'Alocação 3q'!Q18</f>
        <v>0.79166666666666696</v>
      </c>
      <c r="S19" s="56">
        <f>'Alocação 3q'!R18</f>
        <v>0.875000000000001</v>
      </c>
      <c r="T19" s="55" t="str">
        <f>'Alocação 3q'!S18</f>
        <v>Quinzenal I</v>
      </c>
      <c r="U19" s="55"/>
      <c r="V19" s="55">
        <f>'Alocação 3q'!T18</f>
        <v>0</v>
      </c>
      <c r="W19" s="56">
        <f>'Alocação 3q'!U18</f>
        <v>0</v>
      </c>
      <c r="X19" s="56">
        <f>'Alocação 3q'!V18</f>
        <v>0</v>
      </c>
      <c r="Y19" s="55">
        <f>'Alocação 3q'!W18</f>
        <v>0</v>
      </c>
      <c r="Z19" s="55"/>
      <c r="AA19" s="57" t="str">
        <f>'Alocação 3q'!Y18</f>
        <v>Luciano Puzer</v>
      </c>
      <c r="AB19" s="55">
        <f>'Alocação 3q'!Z18</f>
        <v>0</v>
      </c>
      <c r="AC19" s="56">
        <f>'Alocação 3q'!AA18</f>
        <v>0</v>
      </c>
      <c r="AD19" s="56">
        <f>'Alocação 3q'!AB18</f>
        <v>0</v>
      </c>
      <c r="AE19" s="55">
        <f>'Alocação 3q'!AC18</f>
        <v>0</v>
      </c>
      <c r="AF19" s="55"/>
      <c r="AG19" s="55"/>
      <c r="AH19" s="55">
        <f>'Alocação 3q'!Z18</f>
        <v>0</v>
      </c>
      <c r="AI19" s="56">
        <f>'Alocação 3q'!AA18</f>
        <v>0</v>
      </c>
      <c r="AJ19" s="56">
        <f>'Alocação 3q'!AB18</f>
        <v>0</v>
      </c>
      <c r="AK19" s="55">
        <f>'Alocação 3q'!AC18</f>
        <v>0</v>
      </c>
      <c r="AL19" s="55"/>
      <c r="AM19" s="55"/>
      <c r="AN19" s="55">
        <f>'Alocação 3q'!AJ18</f>
        <v>0</v>
      </c>
      <c r="AO19" s="58" t="str">
        <f t="shared" si="2"/>
        <v>HORAS A MENOS ALOCADAS</v>
      </c>
      <c r="AP19" s="58">
        <f t="shared" si="3"/>
        <v>0.20833333333333334</v>
      </c>
      <c r="AQ19" s="58">
        <f t="shared" si="4"/>
        <v>0.12500000000000105</v>
      </c>
      <c r="AR19" s="58">
        <f t="shared" si="5"/>
        <v>0</v>
      </c>
      <c r="AS19" s="59">
        <f t="shared" si="6"/>
        <v>0.12500000000000105</v>
      </c>
    </row>
    <row r="20" spans="1:45" ht="15.75" thickBot="1">
      <c r="A20" s="54" t="s">
        <v>367</v>
      </c>
      <c r="B20" s="55" t="str">
        <f>'Alocação 3q'!B19</f>
        <v>BCL0308-15</v>
      </c>
      <c r="C20" s="55" t="str">
        <f>'Alocação 3q'!A19</f>
        <v>Bioquímica: Estrutura, Propriedade e Funções de Biomoléculas</v>
      </c>
      <c r="D20" s="55">
        <f>'Alocação 3q'!C19</f>
        <v>3</v>
      </c>
      <c r="E20" s="55">
        <f>'Alocação 3q'!D19</f>
        <v>2</v>
      </c>
      <c r="F20" s="55">
        <f>'Alocação 3q'!E19</f>
        <v>6</v>
      </c>
      <c r="G20" s="55">
        <f t="shared" si="1"/>
        <v>5</v>
      </c>
      <c r="H20" s="55" t="str">
        <f>'Alocação 3q'!H19</f>
        <v>SA</v>
      </c>
      <c r="I20" s="55" t="str">
        <f>'Alocação 3q'!J19</f>
        <v>C</v>
      </c>
      <c r="J20" s="55" t="str">
        <f>'Alocação 3q'!I19</f>
        <v>Matutino</v>
      </c>
      <c r="K20" s="55">
        <f>'Alocação 3q'!K19</f>
        <v>30</v>
      </c>
      <c r="L20" s="55">
        <f>'Alocação 3q'!L19</f>
        <v>0</v>
      </c>
      <c r="M20" s="56">
        <f>'Alocação 3q'!M19</f>
        <v>0</v>
      </c>
      <c r="N20" s="56">
        <f>'Alocação 3q'!N19</f>
        <v>0</v>
      </c>
      <c r="O20" s="55">
        <f>'Alocação 3q'!O19</f>
        <v>0</v>
      </c>
      <c r="P20" s="55"/>
      <c r="Q20" s="55">
        <f>'Alocação 3q'!P19</f>
        <v>0</v>
      </c>
      <c r="R20" s="56">
        <f>'Alocação 3q'!Q19</f>
        <v>0</v>
      </c>
      <c r="S20" s="56">
        <f>'Alocação 3q'!R19</f>
        <v>0</v>
      </c>
      <c r="T20" s="55">
        <f>'Alocação 3q'!S19</f>
        <v>0</v>
      </c>
      <c r="U20" s="55"/>
      <c r="V20" s="55">
        <f>'Alocação 3q'!T19</f>
        <v>0</v>
      </c>
      <c r="W20" s="56">
        <f>'Alocação 3q'!U19</f>
        <v>0</v>
      </c>
      <c r="X20" s="56">
        <f>'Alocação 3q'!V19</f>
        <v>0</v>
      </c>
      <c r="Y20" s="55">
        <f>'Alocação 3q'!W19</f>
        <v>0</v>
      </c>
      <c r="Z20" s="55"/>
      <c r="AA20" s="57">
        <f>'Alocação 3q'!Y19</f>
        <v>0</v>
      </c>
      <c r="AB20" s="55" t="str">
        <f>'Alocação 3q'!Z19</f>
        <v>Terças</v>
      </c>
      <c r="AC20" s="56">
        <f>'Alocação 3q'!AA19</f>
        <v>0.33333333333333331</v>
      </c>
      <c r="AD20" s="56">
        <f>'Alocação 3q'!AB19</f>
        <v>0.41666666666666702</v>
      </c>
      <c r="AE20" s="55" t="str">
        <f>'Alocação 3q'!AC19</f>
        <v>Semanal</v>
      </c>
      <c r="AF20" s="55"/>
      <c r="AG20" s="55"/>
      <c r="AH20" s="55" t="str">
        <f>'Alocação 3q'!Z19</f>
        <v>Terças</v>
      </c>
      <c r="AI20" s="56">
        <f>'Alocação 3q'!AA19</f>
        <v>0.33333333333333331</v>
      </c>
      <c r="AJ20" s="56">
        <f>'Alocação 3q'!AB19</f>
        <v>0.41666666666666702</v>
      </c>
      <c r="AK20" s="55" t="str">
        <f>'Alocação 3q'!AC19</f>
        <v>Semanal</v>
      </c>
      <c r="AL20" s="55"/>
      <c r="AM20" s="55"/>
      <c r="AN20" s="55" t="str">
        <f>'Alocação 3q'!AJ19</f>
        <v>Hueder Paulo Moisés de Oliveira</v>
      </c>
      <c r="AO20" s="58" t="str">
        <f t="shared" si="2"/>
        <v>HORAS A MENOS ALOCADAS</v>
      </c>
      <c r="AP20" s="58">
        <f t="shared" si="3"/>
        <v>0.20833333333333334</v>
      </c>
      <c r="AQ20" s="58">
        <f t="shared" si="4"/>
        <v>0</v>
      </c>
      <c r="AR20" s="58">
        <f t="shared" si="5"/>
        <v>0.16666666666666741</v>
      </c>
      <c r="AS20" s="59">
        <f t="shared" si="6"/>
        <v>0.16666666666666741</v>
      </c>
    </row>
    <row r="21" spans="1:45" ht="15.75" thickBot="1">
      <c r="A21" s="54" t="s">
        <v>367</v>
      </c>
      <c r="B21" s="55" t="str">
        <f>'Alocação 3q'!B20</f>
        <v>BCL0308-15</v>
      </c>
      <c r="C21" s="55" t="str">
        <f>'Alocação 3q'!A20</f>
        <v>Bioquímica: Estrutura, Propriedade e Funções de Biomoléculas</v>
      </c>
      <c r="D21" s="55">
        <f>'Alocação 3q'!C20</f>
        <v>3</v>
      </c>
      <c r="E21" s="55">
        <f>'Alocação 3q'!D20</f>
        <v>2</v>
      </c>
      <c r="F21" s="55">
        <f>'Alocação 3q'!E20</f>
        <v>6</v>
      </c>
      <c r="G21" s="55">
        <f t="shared" si="1"/>
        <v>5</v>
      </c>
      <c r="H21" s="55" t="str">
        <f>'Alocação 3q'!H20</f>
        <v>SA</v>
      </c>
      <c r="I21" s="55" t="str">
        <f>'Alocação 3q'!J20</f>
        <v>C</v>
      </c>
      <c r="J21" s="55" t="str">
        <f>'Alocação 3q'!I20</f>
        <v>Noturno</v>
      </c>
      <c r="K21" s="55">
        <f>'Alocação 3q'!K20</f>
        <v>30</v>
      </c>
      <c r="L21" s="55">
        <f>'Alocação 3q'!L20</f>
        <v>0</v>
      </c>
      <c r="M21" s="56">
        <f>'Alocação 3q'!M20</f>
        <v>0</v>
      </c>
      <c r="N21" s="56">
        <f>'Alocação 3q'!N20</f>
        <v>0</v>
      </c>
      <c r="O21" s="55">
        <f>'Alocação 3q'!O20</f>
        <v>0</v>
      </c>
      <c r="P21" s="55"/>
      <c r="Q21" s="55">
        <f>'Alocação 3q'!P20</f>
        <v>0</v>
      </c>
      <c r="R21" s="56">
        <f>'Alocação 3q'!Q20</f>
        <v>0</v>
      </c>
      <c r="S21" s="56">
        <f>'Alocação 3q'!R20</f>
        <v>0</v>
      </c>
      <c r="T21" s="55">
        <f>'Alocação 3q'!S20</f>
        <v>0</v>
      </c>
      <c r="U21" s="55"/>
      <c r="V21" s="55">
        <f>'Alocação 3q'!T20</f>
        <v>0</v>
      </c>
      <c r="W21" s="56">
        <f>'Alocação 3q'!U20</f>
        <v>0</v>
      </c>
      <c r="X21" s="56">
        <f>'Alocação 3q'!V20</f>
        <v>0</v>
      </c>
      <c r="Y21" s="55">
        <f>'Alocação 3q'!W20</f>
        <v>0</v>
      </c>
      <c r="Z21" s="55"/>
      <c r="AA21" s="57">
        <f>'Alocação 3q'!Y20</f>
        <v>0</v>
      </c>
      <c r="AB21" s="55" t="str">
        <f>'Alocação 3q'!Z20</f>
        <v>Terças</v>
      </c>
      <c r="AC21" s="56">
        <f>'Alocação 3q'!AA20</f>
        <v>0.79166666666666696</v>
      </c>
      <c r="AD21" s="56">
        <f>'Alocação 3q'!AB20</f>
        <v>0.875000000000001</v>
      </c>
      <c r="AE21" s="55" t="str">
        <f>'Alocação 3q'!AC20</f>
        <v>Semanal</v>
      </c>
      <c r="AF21" s="55"/>
      <c r="AG21" s="55"/>
      <c r="AH21" s="55" t="str">
        <f>'Alocação 3q'!Z20</f>
        <v>Terças</v>
      </c>
      <c r="AI21" s="56">
        <f>'Alocação 3q'!AA20</f>
        <v>0.79166666666666696</v>
      </c>
      <c r="AJ21" s="56">
        <f>'Alocação 3q'!AB20</f>
        <v>0.875000000000001</v>
      </c>
      <c r="AK21" s="55" t="str">
        <f>'Alocação 3q'!AC20</f>
        <v>Semanal</v>
      </c>
      <c r="AL21" s="55"/>
      <c r="AM21" s="55"/>
      <c r="AN21" s="55" t="str">
        <f>'Alocação 3q'!AJ20</f>
        <v>Márcia Aparecida da Silva Spinacé</v>
      </c>
      <c r="AO21" s="58" t="str">
        <f t="shared" si="2"/>
        <v>HORAS A MENOS ALOCADAS</v>
      </c>
      <c r="AP21" s="58">
        <f t="shared" si="3"/>
        <v>0.20833333333333334</v>
      </c>
      <c r="AQ21" s="58">
        <f t="shared" si="4"/>
        <v>0</v>
      </c>
      <c r="AR21" s="58">
        <f t="shared" si="5"/>
        <v>0.16666666666666807</v>
      </c>
      <c r="AS21" s="59">
        <f t="shared" si="6"/>
        <v>0.16666666666666807</v>
      </c>
    </row>
    <row r="22" spans="1:45" ht="15.75" thickBot="1">
      <c r="A22" s="54" t="s">
        <v>367</v>
      </c>
      <c r="B22" s="55" t="str">
        <f>'Alocação 3q'!B21</f>
        <v>BCL0308-15</v>
      </c>
      <c r="C22" s="55" t="str">
        <f>'Alocação 3q'!A21</f>
        <v>Bioquímica: Estrutura, Propriedade e Funções de Biomoléculas</v>
      </c>
      <c r="D22" s="55">
        <f>'Alocação 3q'!C21</f>
        <v>3</v>
      </c>
      <c r="E22" s="55">
        <f>'Alocação 3q'!D21</f>
        <v>2</v>
      </c>
      <c r="F22" s="55">
        <f>'Alocação 3q'!E21</f>
        <v>6</v>
      </c>
      <c r="G22" s="55">
        <f t="shared" si="1"/>
        <v>5</v>
      </c>
      <c r="H22" s="55" t="str">
        <f>'Alocação 3q'!H21</f>
        <v>SA</v>
      </c>
      <c r="I22" s="55" t="str">
        <f>'Alocação 3q'!J21</f>
        <v>D</v>
      </c>
      <c r="J22" s="55" t="str">
        <f>'Alocação 3q'!I21</f>
        <v>Matutino</v>
      </c>
      <c r="K22" s="55">
        <f>'Alocação 3q'!K21</f>
        <v>30</v>
      </c>
      <c r="L22" s="55">
        <f>'Alocação 3q'!L21</f>
        <v>0</v>
      </c>
      <c r="M22" s="56">
        <f>'Alocação 3q'!M21</f>
        <v>0</v>
      </c>
      <c r="N22" s="56">
        <f>'Alocação 3q'!N21</f>
        <v>0</v>
      </c>
      <c r="O22" s="55">
        <f>'Alocação 3q'!O21</f>
        <v>0</v>
      </c>
      <c r="P22" s="55"/>
      <c r="Q22" s="55">
        <f>'Alocação 3q'!P21</f>
        <v>0</v>
      </c>
      <c r="R22" s="56">
        <f>'Alocação 3q'!Q21</f>
        <v>0</v>
      </c>
      <c r="S22" s="56">
        <f>'Alocação 3q'!R21</f>
        <v>0</v>
      </c>
      <c r="T22" s="55">
        <f>'Alocação 3q'!S21</f>
        <v>0</v>
      </c>
      <c r="U22" s="55"/>
      <c r="V22" s="55">
        <f>'Alocação 3q'!T21</f>
        <v>0</v>
      </c>
      <c r="W22" s="56">
        <f>'Alocação 3q'!U21</f>
        <v>0</v>
      </c>
      <c r="X22" s="56">
        <f>'Alocação 3q'!V21</f>
        <v>0</v>
      </c>
      <c r="Y22" s="55">
        <f>'Alocação 3q'!W21</f>
        <v>0</v>
      </c>
      <c r="Z22" s="55"/>
      <c r="AA22" s="57">
        <f>'Alocação 3q'!Y21</f>
        <v>0</v>
      </c>
      <c r="AB22" s="55" t="str">
        <f>'Alocação 3q'!Z21</f>
        <v>Terças</v>
      </c>
      <c r="AC22" s="56">
        <f>'Alocação 3q'!AA21</f>
        <v>0.41666666666666702</v>
      </c>
      <c r="AD22" s="56">
        <f>'Alocação 3q'!AB21</f>
        <v>0.5</v>
      </c>
      <c r="AE22" s="55" t="str">
        <f>'Alocação 3q'!AC21</f>
        <v>Semanal</v>
      </c>
      <c r="AF22" s="55"/>
      <c r="AG22" s="55"/>
      <c r="AH22" s="55" t="str">
        <f>'Alocação 3q'!Z21</f>
        <v>Terças</v>
      </c>
      <c r="AI22" s="56">
        <f>'Alocação 3q'!AA21</f>
        <v>0.41666666666666702</v>
      </c>
      <c r="AJ22" s="56">
        <f>'Alocação 3q'!AB21</f>
        <v>0.5</v>
      </c>
      <c r="AK22" s="55" t="str">
        <f>'Alocação 3q'!AC21</f>
        <v>Semanal</v>
      </c>
      <c r="AL22" s="55"/>
      <c r="AM22" s="55"/>
      <c r="AN22" s="55" t="str">
        <f>'Alocação 3q'!AJ21</f>
        <v>Hueder Paulo Moisés de Oliveira</v>
      </c>
      <c r="AO22" s="58" t="str">
        <f t="shared" si="2"/>
        <v>HORAS A MENOS ALOCADAS</v>
      </c>
      <c r="AP22" s="58">
        <f t="shared" si="3"/>
        <v>0.20833333333333334</v>
      </c>
      <c r="AQ22" s="58">
        <f t="shared" si="4"/>
        <v>0</v>
      </c>
      <c r="AR22" s="58">
        <f t="shared" si="5"/>
        <v>0.16666666666666596</v>
      </c>
      <c r="AS22" s="59">
        <f t="shared" si="6"/>
        <v>0.16666666666666596</v>
      </c>
    </row>
    <row r="23" spans="1:45" ht="15.75" thickBot="1">
      <c r="A23" s="54" t="s">
        <v>367</v>
      </c>
      <c r="B23" s="55" t="str">
        <f>'Alocação 3q'!B22</f>
        <v>BCL0308-15</v>
      </c>
      <c r="C23" s="55" t="str">
        <f>'Alocação 3q'!A22</f>
        <v>Bioquímica: Estrutura, Propriedade e Funções de Biomoléculas</v>
      </c>
      <c r="D23" s="55">
        <f>'Alocação 3q'!C22</f>
        <v>3</v>
      </c>
      <c r="E23" s="55">
        <f>'Alocação 3q'!D22</f>
        <v>2</v>
      </c>
      <c r="F23" s="55">
        <f>'Alocação 3q'!E22</f>
        <v>6</v>
      </c>
      <c r="G23" s="55">
        <f t="shared" si="1"/>
        <v>5</v>
      </c>
      <c r="H23" s="55" t="str">
        <f>'Alocação 3q'!H22</f>
        <v>SA</v>
      </c>
      <c r="I23" s="55" t="str">
        <f>'Alocação 3q'!J22</f>
        <v>A</v>
      </c>
      <c r="J23" s="55" t="str">
        <f>'Alocação 3q'!I22</f>
        <v>Matutino</v>
      </c>
      <c r="K23" s="55">
        <f>'Alocação 3q'!K22</f>
        <v>30</v>
      </c>
      <c r="L23" s="55">
        <f>'Alocação 3q'!L22</f>
        <v>0</v>
      </c>
      <c r="M23" s="56">
        <f>'Alocação 3q'!M22</f>
        <v>0</v>
      </c>
      <c r="N23" s="56">
        <f>'Alocação 3q'!N22</f>
        <v>0</v>
      </c>
      <c r="O23" s="55">
        <f>'Alocação 3q'!O22</f>
        <v>0</v>
      </c>
      <c r="P23" s="55"/>
      <c r="Q23" s="55">
        <f>'Alocação 3q'!P22</f>
        <v>0</v>
      </c>
      <c r="R23" s="56">
        <f>'Alocação 3q'!Q22</f>
        <v>0</v>
      </c>
      <c r="S23" s="56">
        <f>'Alocação 3q'!R22</f>
        <v>0</v>
      </c>
      <c r="T23" s="55">
        <f>'Alocação 3q'!S22</f>
        <v>0</v>
      </c>
      <c r="U23" s="55"/>
      <c r="V23" s="55">
        <f>'Alocação 3q'!T22</f>
        <v>0</v>
      </c>
      <c r="W23" s="56">
        <f>'Alocação 3q'!U22</f>
        <v>0</v>
      </c>
      <c r="X23" s="56">
        <f>'Alocação 3q'!V22</f>
        <v>0</v>
      </c>
      <c r="Y23" s="55">
        <f>'Alocação 3q'!W22</f>
        <v>0</v>
      </c>
      <c r="Z23" s="55"/>
      <c r="AA23" s="57">
        <f>'Alocação 3q'!Y22</f>
        <v>0</v>
      </c>
      <c r="AB23" s="55" t="str">
        <f>'Alocação 3q'!Z22</f>
        <v>Sextas</v>
      </c>
      <c r="AC23" s="56">
        <f>'Alocação 3q'!AA22</f>
        <v>0.41666666666666702</v>
      </c>
      <c r="AD23" s="56">
        <f>'Alocação 3q'!AB22</f>
        <v>0.5</v>
      </c>
      <c r="AE23" s="55" t="str">
        <f>'Alocação 3q'!AC22</f>
        <v>Semanal</v>
      </c>
      <c r="AF23" s="55"/>
      <c r="AG23" s="55"/>
      <c r="AH23" s="55" t="str">
        <f>'Alocação 3q'!Z22</f>
        <v>Sextas</v>
      </c>
      <c r="AI23" s="56">
        <f>'Alocação 3q'!AA22</f>
        <v>0.41666666666666702</v>
      </c>
      <c r="AJ23" s="56">
        <f>'Alocação 3q'!AB22</f>
        <v>0.5</v>
      </c>
      <c r="AK23" s="55" t="str">
        <f>'Alocação 3q'!AC22</f>
        <v>Semanal</v>
      </c>
      <c r="AL23" s="55"/>
      <c r="AM23" s="55"/>
      <c r="AN23" s="55" t="str">
        <f>'Alocação 3q'!AJ22</f>
        <v>Mirela Inês de Sairre</v>
      </c>
      <c r="AO23" s="58" t="str">
        <f t="shared" si="2"/>
        <v>HORAS A MENOS ALOCADAS</v>
      </c>
      <c r="AP23" s="58">
        <f t="shared" si="3"/>
        <v>0.20833333333333334</v>
      </c>
      <c r="AQ23" s="58">
        <f t="shared" si="4"/>
        <v>0</v>
      </c>
      <c r="AR23" s="58">
        <f t="shared" si="5"/>
        <v>0.16666666666666596</v>
      </c>
      <c r="AS23" s="59">
        <f t="shared" si="6"/>
        <v>0.16666666666666596</v>
      </c>
    </row>
    <row r="24" spans="1:45" ht="15.75" thickBot="1">
      <c r="A24" s="54" t="s">
        <v>367</v>
      </c>
      <c r="B24" s="55" t="str">
        <f>'Alocação 3q'!B23</f>
        <v>BCL0308-15</v>
      </c>
      <c r="C24" s="55" t="str">
        <f>'Alocação 3q'!A23</f>
        <v>Bioquímica: Estrutura, Propriedade e Funções de Biomoléculas</v>
      </c>
      <c r="D24" s="55">
        <f>'Alocação 3q'!C23</f>
        <v>3</v>
      </c>
      <c r="E24" s="55">
        <f>'Alocação 3q'!D23</f>
        <v>2</v>
      </c>
      <c r="F24" s="55">
        <f>'Alocação 3q'!E23</f>
        <v>6</v>
      </c>
      <c r="G24" s="55">
        <f t="shared" si="1"/>
        <v>5</v>
      </c>
      <c r="H24" s="55" t="str">
        <f>'Alocação 3q'!H23</f>
        <v>SA</v>
      </c>
      <c r="I24" s="55" t="str">
        <f>'Alocação 3q'!J23</f>
        <v>B</v>
      </c>
      <c r="J24" s="55" t="str">
        <f>'Alocação 3q'!I23</f>
        <v>Noturno</v>
      </c>
      <c r="K24" s="55">
        <f>'Alocação 3q'!K23</f>
        <v>30</v>
      </c>
      <c r="L24" s="55">
        <f>'Alocação 3q'!L23</f>
        <v>0</v>
      </c>
      <c r="M24" s="56">
        <f>'Alocação 3q'!M23</f>
        <v>0</v>
      </c>
      <c r="N24" s="56">
        <f>'Alocação 3q'!N23</f>
        <v>0</v>
      </c>
      <c r="O24" s="55">
        <f>'Alocação 3q'!O23</f>
        <v>0</v>
      </c>
      <c r="P24" s="55"/>
      <c r="Q24" s="55">
        <f>'Alocação 3q'!P23</f>
        <v>0</v>
      </c>
      <c r="R24" s="56">
        <f>'Alocação 3q'!Q23</f>
        <v>0</v>
      </c>
      <c r="S24" s="56">
        <f>'Alocação 3q'!R23</f>
        <v>0</v>
      </c>
      <c r="T24" s="55">
        <f>'Alocação 3q'!S23</f>
        <v>0</v>
      </c>
      <c r="U24" s="55"/>
      <c r="V24" s="55">
        <f>'Alocação 3q'!T23</f>
        <v>0</v>
      </c>
      <c r="W24" s="56">
        <f>'Alocação 3q'!U23</f>
        <v>0</v>
      </c>
      <c r="X24" s="56">
        <f>'Alocação 3q'!V23</f>
        <v>0</v>
      </c>
      <c r="Y24" s="55">
        <f>'Alocação 3q'!W23</f>
        <v>0</v>
      </c>
      <c r="Z24" s="55"/>
      <c r="AA24" s="57">
        <f>'Alocação 3q'!Y23</f>
        <v>0</v>
      </c>
      <c r="AB24" s="55" t="str">
        <f>'Alocação 3q'!Z23</f>
        <v>Sextas</v>
      </c>
      <c r="AC24" s="56">
        <f>'Alocação 3q'!AA23</f>
        <v>0.79166666666666696</v>
      </c>
      <c r="AD24" s="56">
        <f>'Alocação 3q'!AB23</f>
        <v>0.875000000000001</v>
      </c>
      <c r="AE24" s="55" t="str">
        <f>'Alocação 3q'!AC23</f>
        <v>Semanal</v>
      </c>
      <c r="AF24" s="55"/>
      <c r="AG24" s="55"/>
      <c r="AH24" s="55" t="str">
        <f>'Alocação 3q'!Z23</f>
        <v>Sextas</v>
      </c>
      <c r="AI24" s="56">
        <f>'Alocação 3q'!AA23</f>
        <v>0.79166666666666696</v>
      </c>
      <c r="AJ24" s="56">
        <f>'Alocação 3q'!AB23</f>
        <v>0.875000000000001</v>
      </c>
      <c r="AK24" s="55" t="str">
        <f>'Alocação 3q'!AC23</f>
        <v>Semanal</v>
      </c>
      <c r="AL24" s="55"/>
      <c r="AM24" s="55"/>
      <c r="AN24" s="55" t="str">
        <f>'Alocação 3q'!AJ23</f>
        <v>Hueder Paulo Moisés de Oliveira</v>
      </c>
      <c r="AO24" s="58" t="str">
        <f t="shared" si="2"/>
        <v>HORAS A MENOS ALOCADAS</v>
      </c>
      <c r="AP24" s="58">
        <f t="shared" si="3"/>
        <v>0.20833333333333334</v>
      </c>
      <c r="AQ24" s="58">
        <f t="shared" si="4"/>
        <v>0</v>
      </c>
      <c r="AR24" s="58">
        <f t="shared" si="5"/>
        <v>0.16666666666666807</v>
      </c>
      <c r="AS24" s="59">
        <f t="shared" si="6"/>
        <v>0.16666666666666807</v>
      </c>
    </row>
    <row r="25" spans="1:45" ht="15.75" thickBot="1">
      <c r="A25" s="54" t="s">
        <v>367</v>
      </c>
      <c r="B25" s="55" t="str">
        <f>'Alocação 3q'!B24</f>
        <v>BCL0308-15</v>
      </c>
      <c r="C25" s="55" t="str">
        <f>'Alocação 3q'!A24</f>
        <v>Bioquímica: Estrutura, Propriedade e Funções de Biomoléculas</v>
      </c>
      <c r="D25" s="55">
        <f>'Alocação 3q'!C24</f>
        <v>3</v>
      </c>
      <c r="E25" s="55">
        <f>'Alocação 3q'!D24</f>
        <v>2</v>
      </c>
      <c r="F25" s="55">
        <f>'Alocação 3q'!E24</f>
        <v>6</v>
      </c>
      <c r="G25" s="55">
        <f t="shared" si="1"/>
        <v>5</v>
      </c>
      <c r="H25" s="55" t="str">
        <f>'Alocação 3q'!H24</f>
        <v>SA</v>
      </c>
      <c r="I25" s="55" t="str">
        <f>'Alocação 3q'!J24</f>
        <v>B</v>
      </c>
      <c r="J25" s="55" t="str">
        <f>'Alocação 3q'!I24</f>
        <v>Matutino</v>
      </c>
      <c r="K25" s="55">
        <f>'Alocação 3q'!K24</f>
        <v>30</v>
      </c>
      <c r="L25" s="55">
        <f>'Alocação 3q'!L24</f>
        <v>0</v>
      </c>
      <c r="M25" s="56">
        <f>'Alocação 3q'!M24</f>
        <v>0</v>
      </c>
      <c r="N25" s="56">
        <f>'Alocação 3q'!N24</f>
        <v>0</v>
      </c>
      <c r="O25" s="55">
        <f>'Alocação 3q'!O24</f>
        <v>0</v>
      </c>
      <c r="P25" s="55"/>
      <c r="Q25" s="55">
        <f>'Alocação 3q'!P24</f>
        <v>0</v>
      </c>
      <c r="R25" s="56">
        <f>'Alocação 3q'!Q24</f>
        <v>0</v>
      </c>
      <c r="S25" s="56">
        <f>'Alocação 3q'!R24</f>
        <v>0</v>
      </c>
      <c r="T25" s="55">
        <f>'Alocação 3q'!S24</f>
        <v>0</v>
      </c>
      <c r="U25" s="55"/>
      <c r="V25" s="55">
        <f>'Alocação 3q'!T24</f>
        <v>0</v>
      </c>
      <c r="W25" s="56">
        <f>'Alocação 3q'!U24</f>
        <v>0</v>
      </c>
      <c r="X25" s="56">
        <f>'Alocação 3q'!V24</f>
        <v>0</v>
      </c>
      <c r="Y25" s="55">
        <f>'Alocação 3q'!W24</f>
        <v>0</v>
      </c>
      <c r="Z25" s="55"/>
      <c r="AA25" s="57">
        <f>'Alocação 3q'!Y24</f>
        <v>0</v>
      </c>
      <c r="AB25" s="55" t="str">
        <f>'Alocação 3q'!Z24</f>
        <v>Sextas</v>
      </c>
      <c r="AC25" s="56">
        <f>'Alocação 3q'!AA24</f>
        <v>0.33333333333333331</v>
      </c>
      <c r="AD25" s="56">
        <f>'Alocação 3q'!AB24</f>
        <v>0.41666666666666702</v>
      </c>
      <c r="AE25" s="55" t="str">
        <f>'Alocação 3q'!AC24</f>
        <v>Semanal</v>
      </c>
      <c r="AF25" s="55"/>
      <c r="AG25" s="55"/>
      <c r="AH25" s="55" t="str">
        <f>'Alocação 3q'!Z24</f>
        <v>Sextas</v>
      </c>
      <c r="AI25" s="56">
        <f>'Alocação 3q'!AA24</f>
        <v>0.33333333333333331</v>
      </c>
      <c r="AJ25" s="56">
        <f>'Alocação 3q'!AB24</f>
        <v>0.41666666666666702</v>
      </c>
      <c r="AK25" s="55" t="str">
        <f>'Alocação 3q'!AC24</f>
        <v>Semanal</v>
      </c>
      <c r="AL25" s="55"/>
      <c r="AM25" s="55"/>
      <c r="AN25" s="55" t="str">
        <f>'Alocação 3q'!AJ24</f>
        <v>Vani Xavier de Oliveira Junior</v>
      </c>
      <c r="AO25" s="58" t="str">
        <f t="shared" si="2"/>
        <v>HORAS A MENOS ALOCADAS</v>
      </c>
      <c r="AP25" s="58">
        <f t="shared" si="3"/>
        <v>0.20833333333333334</v>
      </c>
      <c r="AQ25" s="58">
        <f t="shared" si="4"/>
        <v>0</v>
      </c>
      <c r="AR25" s="58">
        <f t="shared" si="5"/>
        <v>0.16666666666666741</v>
      </c>
      <c r="AS25" s="59">
        <f t="shared" si="6"/>
        <v>0.16666666666666741</v>
      </c>
    </row>
    <row r="26" spans="1:45" ht="15.75" thickBot="1">
      <c r="A26" s="54" t="s">
        <v>367</v>
      </c>
      <c r="B26" s="55" t="str">
        <f>'Alocação 3q'!B25</f>
        <v>BCL0308-15</v>
      </c>
      <c r="C26" s="55" t="str">
        <f>'Alocação 3q'!A25</f>
        <v>Bioquímica: Estrutura, Propriedade e Funções de Biomoléculas</v>
      </c>
      <c r="D26" s="55">
        <f>'Alocação 3q'!C25</f>
        <v>3</v>
      </c>
      <c r="E26" s="55">
        <f>'Alocação 3q'!D25</f>
        <v>2</v>
      </c>
      <c r="F26" s="55">
        <f>'Alocação 3q'!E25</f>
        <v>6</v>
      </c>
      <c r="G26" s="55">
        <f t="shared" si="1"/>
        <v>5</v>
      </c>
      <c r="H26" s="55" t="str">
        <f>'Alocação 3q'!H25</f>
        <v>SBC</v>
      </c>
      <c r="I26" s="55" t="str">
        <f>'Alocação 3q'!J25</f>
        <v>A</v>
      </c>
      <c r="J26" s="55" t="str">
        <f>'Alocação 3q'!I25</f>
        <v>Matutino</v>
      </c>
      <c r="K26" s="55">
        <f>'Alocação 3q'!K25</f>
        <v>30</v>
      </c>
      <c r="L26" s="55">
        <f>'Alocação 3q'!L25</f>
        <v>0</v>
      </c>
      <c r="M26" s="56">
        <f>'Alocação 3q'!M25</f>
        <v>0</v>
      </c>
      <c r="N26" s="56">
        <f>'Alocação 3q'!N25</f>
        <v>0</v>
      </c>
      <c r="O26" s="55">
        <f>'Alocação 3q'!O25</f>
        <v>0</v>
      </c>
      <c r="P26" s="55"/>
      <c r="Q26" s="55">
        <f>'Alocação 3q'!P25</f>
        <v>0</v>
      </c>
      <c r="R26" s="56">
        <f>'Alocação 3q'!Q25</f>
        <v>0</v>
      </c>
      <c r="S26" s="56">
        <f>'Alocação 3q'!R25</f>
        <v>0</v>
      </c>
      <c r="T26" s="55">
        <f>'Alocação 3q'!S25</f>
        <v>0</v>
      </c>
      <c r="U26" s="55"/>
      <c r="V26" s="55">
        <f>'Alocação 3q'!T25</f>
        <v>0</v>
      </c>
      <c r="W26" s="56">
        <f>'Alocação 3q'!U25</f>
        <v>0</v>
      </c>
      <c r="X26" s="56">
        <f>'Alocação 3q'!V25</f>
        <v>0</v>
      </c>
      <c r="Y26" s="55">
        <f>'Alocação 3q'!W25</f>
        <v>0</v>
      </c>
      <c r="Z26" s="55"/>
      <c r="AA26" s="57">
        <f>'Alocação 3q'!Y25</f>
        <v>0</v>
      </c>
      <c r="AB26" s="55" t="str">
        <f>'Alocação 3q'!Z25</f>
        <v>Sextas</v>
      </c>
      <c r="AC26" s="56">
        <f>'Alocação 3q'!AA25</f>
        <v>0.41666666666666702</v>
      </c>
      <c r="AD26" s="56">
        <f>'Alocação 3q'!AB25</f>
        <v>0.5</v>
      </c>
      <c r="AE26" s="55" t="str">
        <f>'Alocação 3q'!AC25</f>
        <v>Semanal</v>
      </c>
      <c r="AF26" s="55"/>
      <c r="AG26" s="55"/>
      <c r="AH26" s="55" t="str">
        <f>'Alocação 3q'!Z25</f>
        <v>Sextas</v>
      </c>
      <c r="AI26" s="56">
        <f>'Alocação 3q'!AA25</f>
        <v>0.41666666666666702</v>
      </c>
      <c r="AJ26" s="56">
        <f>'Alocação 3q'!AB25</f>
        <v>0.5</v>
      </c>
      <c r="AK26" s="55" t="str">
        <f>'Alocação 3q'!AC25</f>
        <v>Semanal</v>
      </c>
      <c r="AL26" s="55"/>
      <c r="AM26" s="55"/>
      <c r="AN26" s="55" t="str">
        <f>'Alocação 3q'!AJ25</f>
        <v>Viviane Viana Silva</v>
      </c>
      <c r="AO26" s="58" t="str">
        <f t="shared" si="2"/>
        <v>HORAS A MENOS ALOCADAS</v>
      </c>
      <c r="AP26" s="58">
        <f t="shared" si="3"/>
        <v>0.20833333333333334</v>
      </c>
      <c r="AQ26" s="58">
        <f t="shared" si="4"/>
        <v>0</v>
      </c>
      <c r="AR26" s="58">
        <f t="shared" si="5"/>
        <v>0.16666666666666596</v>
      </c>
      <c r="AS26" s="59">
        <f t="shared" si="6"/>
        <v>0.16666666666666596</v>
      </c>
    </row>
    <row r="27" spans="1:45" ht="15.75" thickBot="1">
      <c r="A27" s="54" t="s">
        <v>367</v>
      </c>
      <c r="B27" s="55" t="str">
        <f>'Alocação 3q'!B26</f>
        <v>BCL0308-15</v>
      </c>
      <c r="C27" s="55" t="str">
        <f>'Alocação 3q'!A26</f>
        <v>Bioquímica: Estrutura, Propriedade e Funções de Biomoléculas</v>
      </c>
      <c r="D27" s="55">
        <f>'Alocação 3q'!C26</f>
        <v>3</v>
      </c>
      <c r="E27" s="55">
        <f>'Alocação 3q'!D26</f>
        <v>2</v>
      </c>
      <c r="F27" s="55">
        <f>'Alocação 3q'!E26</f>
        <v>6</v>
      </c>
      <c r="G27" s="55">
        <f t="shared" si="1"/>
        <v>5</v>
      </c>
      <c r="H27" s="55" t="str">
        <f>'Alocação 3q'!H26</f>
        <v>SBC</v>
      </c>
      <c r="I27" s="55" t="str">
        <f>'Alocação 3q'!J26</f>
        <v>A</v>
      </c>
      <c r="J27" s="55" t="str">
        <f>'Alocação 3q'!I26</f>
        <v>Noturno</v>
      </c>
      <c r="K27" s="55">
        <f>'Alocação 3q'!K26</f>
        <v>30</v>
      </c>
      <c r="L27" s="55">
        <f>'Alocação 3q'!L26</f>
        <v>0</v>
      </c>
      <c r="M27" s="56">
        <f>'Alocação 3q'!M26</f>
        <v>0</v>
      </c>
      <c r="N27" s="56">
        <f>'Alocação 3q'!N26</f>
        <v>0</v>
      </c>
      <c r="O27" s="55">
        <f>'Alocação 3q'!O26</f>
        <v>0</v>
      </c>
      <c r="P27" s="55"/>
      <c r="Q27" s="55">
        <f>'Alocação 3q'!P26</f>
        <v>0</v>
      </c>
      <c r="R27" s="56">
        <f>'Alocação 3q'!Q26</f>
        <v>0</v>
      </c>
      <c r="S27" s="56">
        <f>'Alocação 3q'!R26</f>
        <v>0</v>
      </c>
      <c r="T27" s="55">
        <f>'Alocação 3q'!S26</f>
        <v>0</v>
      </c>
      <c r="U27" s="55"/>
      <c r="V27" s="55">
        <f>'Alocação 3q'!T26</f>
        <v>0</v>
      </c>
      <c r="W27" s="56">
        <f>'Alocação 3q'!U26</f>
        <v>0</v>
      </c>
      <c r="X27" s="56">
        <f>'Alocação 3q'!V26</f>
        <v>0</v>
      </c>
      <c r="Y27" s="55">
        <f>'Alocação 3q'!W26</f>
        <v>0</v>
      </c>
      <c r="Z27" s="55"/>
      <c r="AA27" s="57">
        <f>'Alocação 3q'!Y26</f>
        <v>0</v>
      </c>
      <c r="AB27" s="55" t="str">
        <f>'Alocação 3q'!Z26</f>
        <v>Sextas</v>
      </c>
      <c r="AC27" s="56">
        <f>'Alocação 3q'!AA26</f>
        <v>0.875000000000001</v>
      </c>
      <c r="AD27" s="56">
        <f>'Alocação 3q'!AB26</f>
        <v>0.95833333333333404</v>
      </c>
      <c r="AE27" s="55" t="str">
        <f>'Alocação 3q'!AC26</f>
        <v>Semanal</v>
      </c>
      <c r="AF27" s="55"/>
      <c r="AG27" s="55"/>
      <c r="AH27" s="55" t="str">
        <f>'Alocação 3q'!Z26</f>
        <v>Sextas</v>
      </c>
      <c r="AI27" s="56">
        <f>'Alocação 3q'!AA26</f>
        <v>0.875000000000001</v>
      </c>
      <c r="AJ27" s="56">
        <f>'Alocação 3q'!AB26</f>
        <v>0.95833333333333404</v>
      </c>
      <c r="AK27" s="55" t="str">
        <f>'Alocação 3q'!AC26</f>
        <v>Semanal</v>
      </c>
      <c r="AL27" s="55"/>
      <c r="AM27" s="55"/>
      <c r="AN27" s="55" t="str">
        <f>'Alocação 3q'!AJ26</f>
        <v>Viviane Viana Silva</v>
      </c>
      <c r="AO27" s="58" t="str">
        <f t="shared" si="2"/>
        <v>HORAS A MENOS ALOCADAS</v>
      </c>
      <c r="AP27" s="58">
        <f t="shared" si="3"/>
        <v>0.20833333333333334</v>
      </c>
      <c r="AQ27" s="58">
        <f t="shared" si="4"/>
        <v>0</v>
      </c>
      <c r="AR27" s="58">
        <f t="shared" si="5"/>
        <v>0.16666666666666607</v>
      </c>
      <c r="AS27" s="59">
        <f t="shared" si="6"/>
        <v>0.16666666666666607</v>
      </c>
    </row>
    <row r="28" spans="1:45" ht="15.75" thickBot="1">
      <c r="A28" s="54" t="s">
        <v>367</v>
      </c>
      <c r="B28" s="55" t="str">
        <f>'Alocação 3q'!B27</f>
        <v>BCL0308-15</v>
      </c>
      <c r="C28" s="55" t="str">
        <f>'Alocação 3q'!A27</f>
        <v>Bioquímica: Estrutura, Propriedade e Funções de Biomoléculas</v>
      </c>
      <c r="D28" s="55">
        <f>'Alocação 3q'!C27</f>
        <v>3</v>
      </c>
      <c r="E28" s="55">
        <f>'Alocação 3q'!D27</f>
        <v>2</v>
      </c>
      <c r="F28" s="55">
        <f>'Alocação 3q'!E27</f>
        <v>6</v>
      </c>
      <c r="G28" s="55">
        <f t="shared" si="1"/>
        <v>5</v>
      </c>
      <c r="H28" s="55" t="str">
        <f>'Alocação 3q'!H27</f>
        <v>SBC</v>
      </c>
      <c r="I28" s="55" t="str">
        <f>'Alocação 3q'!J27</f>
        <v>B</v>
      </c>
      <c r="J28" s="55" t="str">
        <f>'Alocação 3q'!I27</f>
        <v>Matutino</v>
      </c>
      <c r="K28" s="55">
        <f>'Alocação 3q'!K27</f>
        <v>30</v>
      </c>
      <c r="L28" s="55">
        <f>'Alocação 3q'!L27</f>
        <v>0</v>
      </c>
      <c r="M28" s="56">
        <f>'Alocação 3q'!M27</f>
        <v>0</v>
      </c>
      <c r="N28" s="56">
        <f>'Alocação 3q'!N27</f>
        <v>0</v>
      </c>
      <c r="O28" s="55">
        <f>'Alocação 3q'!O27</f>
        <v>0</v>
      </c>
      <c r="P28" s="55"/>
      <c r="Q28" s="55">
        <f>'Alocação 3q'!P27</f>
        <v>0</v>
      </c>
      <c r="R28" s="56">
        <f>'Alocação 3q'!Q27</f>
        <v>0</v>
      </c>
      <c r="S28" s="56">
        <f>'Alocação 3q'!R27</f>
        <v>0</v>
      </c>
      <c r="T28" s="55">
        <f>'Alocação 3q'!S27</f>
        <v>0</v>
      </c>
      <c r="U28" s="55"/>
      <c r="V28" s="55">
        <f>'Alocação 3q'!T27</f>
        <v>0</v>
      </c>
      <c r="W28" s="56">
        <f>'Alocação 3q'!U27</f>
        <v>0</v>
      </c>
      <c r="X28" s="56">
        <f>'Alocação 3q'!V27</f>
        <v>0</v>
      </c>
      <c r="Y28" s="55">
        <f>'Alocação 3q'!W27</f>
        <v>0</v>
      </c>
      <c r="Z28" s="55"/>
      <c r="AA28" s="57">
        <f>'Alocação 3q'!Y27</f>
        <v>0</v>
      </c>
      <c r="AB28" s="55" t="str">
        <f>'Alocação 3q'!Z27</f>
        <v>Sextas</v>
      </c>
      <c r="AC28" s="56">
        <f>'Alocação 3q'!AA27</f>
        <v>0.33333333333333331</v>
      </c>
      <c r="AD28" s="56">
        <f>'Alocação 3q'!AB27</f>
        <v>0.41666666666666702</v>
      </c>
      <c r="AE28" s="55" t="str">
        <f>'Alocação 3q'!AC27</f>
        <v>Semanal</v>
      </c>
      <c r="AF28" s="55"/>
      <c r="AG28" s="55"/>
      <c r="AH28" s="55" t="str">
        <f>'Alocação 3q'!Z27</f>
        <v>Sextas</v>
      </c>
      <c r="AI28" s="56">
        <f>'Alocação 3q'!AA27</f>
        <v>0.33333333333333331</v>
      </c>
      <c r="AJ28" s="56">
        <f>'Alocação 3q'!AB27</f>
        <v>0.41666666666666702</v>
      </c>
      <c r="AK28" s="55" t="str">
        <f>'Alocação 3q'!AC27</f>
        <v>Semanal</v>
      </c>
      <c r="AL28" s="55"/>
      <c r="AM28" s="55"/>
      <c r="AN28" s="55" t="str">
        <f>'Alocação 3q'!AJ27</f>
        <v>Viviane Viana Silva</v>
      </c>
      <c r="AO28" s="58" t="str">
        <f t="shared" si="2"/>
        <v>HORAS A MENOS ALOCADAS</v>
      </c>
      <c r="AP28" s="58">
        <f t="shared" si="3"/>
        <v>0.20833333333333334</v>
      </c>
      <c r="AQ28" s="58">
        <f t="shared" si="4"/>
        <v>0</v>
      </c>
      <c r="AR28" s="58">
        <f t="shared" si="5"/>
        <v>0.16666666666666741</v>
      </c>
      <c r="AS28" s="59">
        <f t="shared" si="6"/>
        <v>0.16666666666666741</v>
      </c>
    </row>
    <row r="29" spans="1:45" ht="15.75" thickBot="1">
      <c r="A29" s="54" t="s">
        <v>367</v>
      </c>
      <c r="B29" s="55" t="str">
        <f>'Alocação 3q'!B28</f>
        <v>BCL0308-15</v>
      </c>
      <c r="C29" s="55" t="str">
        <f>'Alocação 3q'!A28</f>
        <v>Bioquímica: Estrutura, Propriedade e Funções de Biomoléculas</v>
      </c>
      <c r="D29" s="55">
        <f>'Alocação 3q'!C28</f>
        <v>3</v>
      </c>
      <c r="E29" s="55">
        <f>'Alocação 3q'!D28</f>
        <v>2</v>
      </c>
      <c r="F29" s="55">
        <f>'Alocação 3q'!E28</f>
        <v>6</v>
      </c>
      <c r="G29" s="55">
        <f t="shared" si="1"/>
        <v>5</v>
      </c>
      <c r="H29" s="55" t="str">
        <f>'Alocação 3q'!H28</f>
        <v>SBC</v>
      </c>
      <c r="I29" s="55" t="str">
        <f>'Alocação 3q'!J28</f>
        <v>B</v>
      </c>
      <c r="J29" s="55" t="str">
        <f>'Alocação 3q'!I28</f>
        <v>Noturno</v>
      </c>
      <c r="K29" s="55">
        <f>'Alocação 3q'!K28</f>
        <v>30</v>
      </c>
      <c r="L29" s="55">
        <f>'Alocação 3q'!L28</f>
        <v>0</v>
      </c>
      <c r="M29" s="56">
        <f>'Alocação 3q'!M28</f>
        <v>0</v>
      </c>
      <c r="N29" s="56">
        <f>'Alocação 3q'!N28</f>
        <v>0</v>
      </c>
      <c r="O29" s="55">
        <f>'Alocação 3q'!O28</f>
        <v>0</v>
      </c>
      <c r="P29" s="55"/>
      <c r="Q29" s="55">
        <f>'Alocação 3q'!P28</f>
        <v>0</v>
      </c>
      <c r="R29" s="56">
        <f>'Alocação 3q'!Q28</f>
        <v>0</v>
      </c>
      <c r="S29" s="56">
        <f>'Alocação 3q'!R28</f>
        <v>0</v>
      </c>
      <c r="T29" s="55">
        <f>'Alocação 3q'!S28</f>
        <v>0</v>
      </c>
      <c r="U29" s="55"/>
      <c r="V29" s="55">
        <f>'Alocação 3q'!T28</f>
        <v>0</v>
      </c>
      <c r="W29" s="56">
        <f>'Alocação 3q'!U28</f>
        <v>0</v>
      </c>
      <c r="X29" s="56">
        <f>'Alocação 3q'!V28</f>
        <v>0</v>
      </c>
      <c r="Y29" s="55">
        <f>'Alocação 3q'!W28</f>
        <v>0</v>
      </c>
      <c r="Z29" s="55"/>
      <c r="AA29" s="57">
        <f>'Alocação 3q'!Y28</f>
        <v>0</v>
      </c>
      <c r="AB29" s="55" t="str">
        <f>'Alocação 3q'!Z28</f>
        <v>Sextas</v>
      </c>
      <c r="AC29" s="56">
        <f>'Alocação 3q'!AA28</f>
        <v>0.79166666666666696</v>
      </c>
      <c r="AD29" s="56">
        <f>'Alocação 3q'!AB28</f>
        <v>0.875000000000001</v>
      </c>
      <c r="AE29" s="55" t="str">
        <f>'Alocação 3q'!AC28</f>
        <v>Semanal</v>
      </c>
      <c r="AF29" s="55"/>
      <c r="AG29" s="55"/>
      <c r="AH29" s="55" t="str">
        <f>'Alocação 3q'!Z28</f>
        <v>Sextas</v>
      </c>
      <c r="AI29" s="56">
        <f>'Alocação 3q'!AA28</f>
        <v>0.79166666666666696</v>
      </c>
      <c r="AJ29" s="56">
        <f>'Alocação 3q'!AB28</f>
        <v>0.875000000000001</v>
      </c>
      <c r="AK29" s="55" t="str">
        <f>'Alocação 3q'!AC28</f>
        <v>Semanal</v>
      </c>
      <c r="AL29" s="55"/>
      <c r="AM29" s="55"/>
      <c r="AN29" s="55" t="str">
        <f>'Alocação 3q'!AJ28</f>
        <v>Viviane Viana Silva</v>
      </c>
      <c r="AO29" s="58" t="str">
        <f t="shared" si="2"/>
        <v>HORAS A MENOS ALOCADAS</v>
      </c>
      <c r="AP29" s="58">
        <f t="shared" si="3"/>
        <v>0.20833333333333334</v>
      </c>
      <c r="AQ29" s="58">
        <f t="shared" si="4"/>
        <v>0</v>
      </c>
      <c r="AR29" s="58">
        <f t="shared" si="5"/>
        <v>0.16666666666666807</v>
      </c>
      <c r="AS29" s="59">
        <f t="shared" si="6"/>
        <v>0.16666666666666807</v>
      </c>
    </row>
    <row r="30" spans="1:45" ht="15.75" thickBot="1">
      <c r="A30" s="54" t="s">
        <v>367</v>
      </c>
      <c r="B30" s="55" t="str">
        <f>'Alocação 3q'!B29</f>
        <v>BCL0308-15</v>
      </c>
      <c r="C30" s="55" t="str">
        <f>'Alocação 3q'!A29</f>
        <v>Bioquímica: Estrutura, Propriedade e Funções de Biomoléculas</v>
      </c>
      <c r="D30" s="55">
        <f>'Alocação 3q'!C29</f>
        <v>3</v>
      </c>
      <c r="E30" s="55">
        <f>'Alocação 3q'!D29</f>
        <v>2</v>
      </c>
      <c r="F30" s="55">
        <f>'Alocação 3q'!E29</f>
        <v>6</v>
      </c>
      <c r="G30" s="55">
        <f t="shared" si="1"/>
        <v>5</v>
      </c>
      <c r="H30" s="55" t="str">
        <f>'Alocação 3q'!H29</f>
        <v>SA</v>
      </c>
      <c r="I30" s="55" t="str">
        <f>'Alocação 3q'!J29</f>
        <v>C</v>
      </c>
      <c r="J30" s="55" t="str">
        <f>'Alocação 3q'!I29</f>
        <v>Noturno</v>
      </c>
      <c r="K30" s="55">
        <f>'Alocação 3q'!K29</f>
        <v>30</v>
      </c>
      <c r="L30" s="55">
        <f>'Alocação 3q'!L29</f>
        <v>0</v>
      </c>
      <c r="M30" s="56">
        <f>'Alocação 3q'!M29</f>
        <v>0</v>
      </c>
      <c r="N30" s="56">
        <f>'Alocação 3q'!N29</f>
        <v>0</v>
      </c>
      <c r="O30" s="55">
        <f>'Alocação 3q'!O29</f>
        <v>0</v>
      </c>
      <c r="P30" s="55"/>
      <c r="Q30" s="55">
        <f>'Alocação 3q'!P29</f>
        <v>0</v>
      </c>
      <c r="R30" s="56">
        <f>'Alocação 3q'!Q29</f>
        <v>0</v>
      </c>
      <c r="S30" s="56">
        <f>'Alocação 3q'!R29</f>
        <v>0</v>
      </c>
      <c r="T30" s="55">
        <f>'Alocação 3q'!S29</f>
        <v>0</v>
      </c>
      <c r="U30" s="55"/>
      <c r="V30" s="55">
        <f>'Alocação 3q'!T29</f>
        <v>0</v>
      </c>
      <c r="W30" s="56">
        <f>'Alocação 3q'!U29</f>
        <v>0</v>
      </c>
      <c r="X30" s="56">
        <f>'Alocação 3q'!V29</f>
        <v>0</v>
      </c>
      <c r="Y30" s="55">
        <f>'Alocação 3q'!W29</f>
        <v>0</v>
      </c>
      <c r="Z30" s="55"/>
      <c r="AA30" s="57">
        <f>'Alocação 3q'!Y29</f>
        <v>0</v>
      </c>
      <c r="AB30" s="55" t="str">
        <f>'Alocação 3q'!Z29</f>
        <v>Terças</v>
      </c>
      <c r="AC30" s="56">
        <f>'Alocação 3q'!AA29</f>
        <v>0.79166666666666696</v>
      </c>
      <c r="AD30" s="56">
        <f>'Alocação 3q'!AB29</f>
        <v>0.875000000000001</v>
      </c>
      <c r="AE30" s="55" t="str">
        <f>'Alocação 3q'!AC29</f>
        <v>Semanal</v>
      </c>
      <c r="AF30" s="55"/>
      <c r="AG30" s="55"/>
      <c r="AH30" s="55" t="str">
        <f>'Alocação 3q'!Z29</f>
        <v>Terças</v>
      </c>
      <c r="AI30" s="56">
        <f>'Alocação 3q'!AA29</f>
        <v>0.79166666666666696</v>
      </c>
      <c r="AJ30" s="56">
        <f>'Alocação 3q'!AB29</f>
        <v>0.875000000000001</v>
      </c>
      <c r="AK30" s="55" t="str">
        <f>'Alocação 3q'!AC29</f>
        <v>Semanal</v>
      </c>
      <c r="AL30" s="55"/>
      <c r="AM30" s="55"/>
      <c r="AN30" s="55" t="str">
        <f>'Alocação 3q'!AJ29</f>
        <v>Débora Alvim</v>
      </c>
      <c r="AO30" s="58" t="str">
        <f t="shared" si="2"/>
        <v>HORAS A MENOS ALOCADAS</v>
      </c>
      <c r="AP30" s="58">
        <f t="shared" si="3"/>
        <v>0.20833333333333334</v>
      </c>
      <c r="AQ30" s="58">
        <f t="shared" si="4"/>
        <v>0</v>
      </c>
      <c r="AR30" s="58">
        <f t="shared" si="5"/>
        <v>0.16666666666666807</v>
      </c>
      <c r="AS30" s="59">
        <f t="shared" si="6"/>
        <v>0.16666666666666807</v>
      </c>
    </row>
    <row r="31" spans="1:45" ht="15.75" thickBot="1">
      <c r="A31" s="54" t="s">
        <v>367</v>
      </c>
      <c r="B31" s="55" t="str">
        <f>'Alocação 3q'!B30</f>
        <v>BCL0308-15</v>
      </c>
      <c r="C31" s="55" t="str">
        <f>'Alocação 3q'!A30</f>
        <v>Bioquímica: Estrutura, Propriedade e Funções de Biomoléculas</v>
      </c>
      <c r="D31" s="55">
        <f>'Alocação 3q'!C30</f>
        <v>3</v>
      </c>
      <c r="E31" s="55">
        <f>'Alocação 3q'!D30</f>
        <v>2</v>
      </c>
      <c r="F31" s="55">
        <f>'Alocação 3q'!E30</f>
        <v>6</v>
      </c>
      <c r="G31" s="55">
        <f t="shared" si="1"/>
        <v>5</v>
      </c>
      <c r="H31" s="55" t="str">
        <f>'Alocação 3q'!H30</f>
        <v>SA</v>
      </c>
      <c r="I31" s="55" t="str">
        <f>'Alocação 3q'!J30</f>
        <v>D</v>
      </c>
      <c r="J31" s="55" t="str">
        <f>'Alocação 3q'!I30</f>
        <v>Noturno</v>
      </c>
      <c r="K31" s="55">
        <f>'Alocação 3q'!K30</f>
        <v>30</v>
      </c>
      <c r="L31" s="55">
        <f>'Alocação 3q'!L30</f>
        <v>0</v>
      </c>
      <c r="M31" s="56">
        <f>'Alocação 3q'!M30</f>
        <v>0</v>
      </c>
      <c r="N31" s="56">
        <f>'Alocação 3q'!N30</f>
        <v>0</v>
      </c>
      <c r="O31" s="55">
        <f>'Alocação 3q'!O30</f>
        <v>0</v>
      </c>
      <c r="P31" s="55"/>
      <c r="Q31" s="55">
        <f>'Alocação 3q'!P30</f>
        <v>0</v>
      </c>
      <c r="R31" s="56">
        <f>'Alocação 3q'!Q30</f>
        <v>0</v>
      </c>
      <c r="S31" s="56">
        <f>'Alocação 3q'!R30</f>
        <v>0</v>
      </c>
      <c r="T31" s="55">
        <f>'Alocação 3q'!S30</f>
        <v>0</v>
      </c>
      <c r="U31" s="55"/>
      <c r="V31" s="55">
        <f>'Alocação 3q'!T30</f>
        <v>0</v>
      </c>
      <c r="W31" s="56">
        <f>'Alocação 3q'!U30</f>
        <v>0</v>
      </c>
      <c r="X31" s="56">
        <f>'Alocação 3q'!V30</f>
        <v>0</v>
      </c>
      <c r="Y31" s="55">
        <f>'Alocação 3q'!W30</f>
        <v>0</v>
      </c>
      <c r="Z31" s="55"/>
      <c r="AA31" s="57">
        <f>'Alocação 3q'!Y30</f>
        <v>0</v>
      </c>
      <c r="AB31" s="55" t="str">
        <f>'Alocação 3q'!Z30</f>
        <v>Terças</v>
      </c>
      <c r="AC31" s="56">
        <f>'Alocação 3q'!AA30</f>
        <v>0.875000000000001</v>
      </c>
      <c r="AD31" s="56">
        <f>'Alocação 3q'!AB30</f>
        <v>0.95833333333333404</v>
      </c>
      <c r="AE31" s="55" t="str">
        <f>'Alocação 3q'!AC30</f>
        <v>Semanal</v>
      </c>
      <c r="AF31" s="55"/>
      <c r="AG31" s="55"/>
      <c r="AH31" s="55" t="str">
        <f>'Alocação 3q'!Z30</f>
        <v>Terças</v>
      </c>
      <c r="AI31" s="56">
        <f>'Alocação 3q'!AA30</f>
        <v>0.875000000000001</v>
      </c>
      <c r="AJ31" s="56">
        <f>'Alocação 3q'!AB30</f>
        <v>0.95833333333333404</v>
      </c>
      <c r="AK31" s="55" t="str">
        <f>'Alocação 3q'!AC30</f>
        <v>Semanal</v>
      </c>
      <c r="AL31" s="55"/>
      <c r="AM31" s="55"/>
      <c r="AN31" s="55" t="str">
        <f>'Alocação 3q'!AJ30</f>
        <v>Débora Alvim</v>
      </c>
      <c r="AO31" s="58" t="str">
        <f t="shared" si="2"/>
        <v>HORAS A MENOS ALOCADAS</v>
      </c>
      <c r="AP31" s="58">
        <f t="shared" si="3"/>
        <v>0.20833333333333334</v>
      </c>
      <c r="AQ31" s="58">
        <f t="shared" si="4"/>
        <v>0</v>
      </c>
      <c r="AR31" s="58">
        <f t="shared" si="5"/>
        <v>0.16666666666666607</v>
      </c>
      <c r="AS31" s="59">
        <f t="shared" si="6"/>
        <v>0.16666666666666607</v>
      </c>
    </row>
    <row r="32" spans="1:45" ht="15.75" thickBot="1">
      <c r="A32" s="54" t="s">
        <v>367</v>
      </c>
      <c r="B32" s="55" t="str">
        <f>'Alocação 3q'!B31</f>
        <v>BCL0308-15</v>
      </c>
      <c r="C32" s="55" t="str">
        <f>'Alocação 3q'!A31</f>
        <v>Bioquímica: Estrutura, Propriedade e Funções de Biomoléculas</v>
      </c>
      <c r="D32" s="55">
        <f>'Alocação 3q'!C31</f>
        <v>3</v>
      </c>
      <c r="E32" s="55">
        <f>'Alocação 3q'!D31</f>
        <v>2</v>
      </c>
      <c r="F32" s="55">
        <f>'Alocação 3q'!E31</f>
        <v>6</v>
      </c>
      <c r="G32" s="55">
        <f t="shared" si="1"/>
        <v>5</v>
      </c>
      <c r="H32" s="55" t="str">
        <f>'Alocação 3q'!H31</f>
        <v>SBC</v>
      </c>
      <c r="I32" s="55" t="str">
        <f>'Alocação 3q'!J31</f>
        <v>A</v>
      </c>
      <c r="J32" s="55" t="str">
        <f>'Alocação 3q'!I31</f>
        <v>Matutino</v>
      </c>
      <c r="K32" s="55">
        <f>'Alocação 3q'!K31</f>
        <v>90</v>
      </c>
      <c r="L32" s="55" t="str">
        <f>'Alocação 3q'!L31</f>
        <v>Terças</v>
      </c>
      <c r="M32" s="56">
        <f>'Alocação 3q'!M31</f>
        <v>0.33333333333333331</v>
      </c>
      <c r="N32" s="56">
        <f>'Alocação 3q'!N31</f>
        <v>0.41666666666666702</v>
      </c>
      <c r="O32" s="55" t="str">
        <f>'Alocação 3q'!O31</f>
        <v>Semanal</v>
      </c>
      <c r="P32" s="55"/>
      <c r="Q32" s="55" t="str">
        <f>'Alocação 3q'!P31</f>
        <v>Sextas</v>
      </c>
      <c r="R32" s="56">
        <f>'Alocação 3q'!Q31</f>
        <v>0.33333333333333331</v>
      </c>
      <c r="S32" s="56">
        <f>'Alocação 3q'!R31</f>
        <v>0.41666666666666702</v>
      </c>
      <c r="T32" s="55" t="str">
        <f>'Alocação 3q'!S31</f>
        <v>Quinzenal I</v>
      </c>
      <c r="U32" s="55"/>
      <c r="V32" s="55">
        <f>'Alocação 3q'!T31</f>
        <v>0</v>
      </c>
      <c r="W32" s="56">
        <f>'Alocação 3q'!U31</f>
        <v>0</v>
      </c>
      <c r="X32" s="56">
        <f>'Alocação 3q'!V31</f>
        <v>0</v>
      </c>
      <c r="Y32" s="55">
        <f>'Alocação 3q'!W31</f>
        <v>0</v>
      </c>
      <c r="Z32" s="55"/>
      <c r="AA32" s="57" t="str">
        <f>'Alocação 3q'!Y31</f>
        <v>Douglas Norberto</v>
      </c>
      <c r="AB32" s="55">
        <f>'Alocação 3q'!Z31</f>
        <v>0</v>
      </c>
      <c r="AC32" s="56">
        <f>'Alocação 3q'!AA31</f>
        <v>0</v>
      </c>
      <c r="AD32" s="56">
        <f>'Alocação 3q'!AB31</f>
        <v>0</v>
      </c>
      <c r="AE32" s="55">
        <f>'Alocação 3q'!AC31</f>
        <v>0</v>
      </c>
      <c r="AF32" s="55"/>
      <c r="AG32" s="55"/>
      <c r="AH32" s="55">
        <f>'Alocação 3q'!Z31</f>
        <v>0</v>
      </c>
      <c r="AI32" s="56">
        <f>'Alocação 3q'!AA31</f>
        <v>0</v>
      </c>
      <c r="AJ32" s="56">
        <f>'Alocação 3q'!AB31</f>
        <v>0</v>
      </c>
      <c r="AK32" s="55">
        <f>'Alocação 3q'!AC31</f>
        <v>0</v>
      </c>
      <c r="AL32" s="55"/>
      <c r="AM32" s="55"/>
      <c r="AN32" s="55">
        <f>'Alocação 3q'!AJ31</f>
        <v>0</v>
      </c>
      <c r="AO32" s="58" t="str">
        <f t="shared" si="2"/>
        <v>HORAS A MENOS ALOCADAS</v>
      </c>
      <c r="AP32" s="58">
        <f t="shared" si="3"/>
        <v>0.20833333333333334</v>
      </c>
      <c r="AQ32" s="58">
        <f t="shared" si="4"/>
        <v>0.12500000000000056</v>
      </c>
      <c r="AR32" s="58">
        <f t="shared" si="5"/>
        <v>0</v>
      </c>
      <c r="AS32" s="59">
        <f t="shared" si="6"/>
        <v>0.12500000000000056</v>
      </c>
    </row>
    <row r="33" spans="1:45" ht="15.75" thickBot="1">
      <c r="A33" s="54" t="s">
        <v>367</v>
      </c>
      <c r="B33" s="55" t="str">
        <f>'Alocação 3q'!B32</f>
        <v>BCL0308-15</v>
      </c>
      <c r="C33" s="55" t="str">
        <f>'Alocação 3q'!A32</f>
        <v>Bioquímica: Estrutura, Propriedade e Funções de Biomoléculas</v>
      </c>
      <c r="D33" s="55">
        <f>'Alocação 3q'!C32</f>
        <v>3</v>
      </c>
      <c r="E33" s="55">
        <f>'Alocação 3q'!D32</f>
        <v>2</v>
      </c>
      <c r="F33" s="55">
        <f>'Alocação 3q'!E32</f>
        <v>6</v>
      </c>
      <c r="G33" s="55">
        <f t="shared" si="1"/>
        <v>5</v>
      </c>
      <c r="H33" s="55" t="str">
        <f>'Alocação 3q'!H32</f>
        <v>SBC</v>
      </c>
      <c r="I33" s="55" t="str">
        <f>'Alocação 3q'!J32</f>
        <v>B</v>
      </c>
      <c r="J33" s="55" t="str">
        <f>'Alocação 3q'!I32</f>
        <v>Noturno</v>
      </c>
      <c r="K33" s="55">
        <f>'Alocação 3q'!K32</f>
        <v>30</v>
      </c>
      <c r="L33" s="55">
        <f>'Alocação 3q'!L32</f>
        <v>0</v>
      </c>
      <c r="M33" s="56">
        <f>'Alocação 3q'!M32</f>
        <v>0</v>
      </c>
      <c r="N33" s="56">
        <f>'Alocação 3q'!N32</f>
        <v>0</v>
      </c>
      <c r="O33" s="55">
        <f>'Alocação 3q'!O32</f>
        <v>0</v>
      </c>
      <c r="P33" s="55"/>
      <c r="Q33" s="55">
        <f>'Alocação 3q'!P32</f>
        <v>0</v>
      </c>
      <c r="R33" s="56">
        <f>'Alocação 3q'!Q32</f>
        <v>0</v>
      </c>
      <c r="S33" s="56">
        <f>'Alocação 3q'!R32</f>
        <v>0</v>
      </c>
      <c r="T33" s="55">
        <f>'Alocação 3q'!S32</f>
        <v>0</v>
      </c>
      <c r="U33" s="55"/>
      <c r="V33" s="55">
        <f>'Alocação 3q'!T32</f>
        <v>0</v>
      </c>
      <c r="W33" s="56">
        <f>'Alocação 3q'!U32</f>
        <v>0</v>
      </c>
      <c r="X33" s="56">
        <f>'Alocação 3q'!V32</f>
        <v>0</v>
      </c>
      <c r="Y33" s="55">
        <f>'Alocação 3q'!W32</f>
        <v>0</v>
      </c>
      <c r="Z33" s="55"/>
      <c r="AA33" s="57">
        <f>'Alocação 3q'!Y32</f>
        <v>0</v>
      </c>
      <c r="AB33" s="55" t="str">
        <f>'Alocação 3q'!Z32</f>
        <v>Sextas</v>
      </c>
      <c r="AC33" s="56">
        <f>'Alocação 3q'!AA32</f>
        <v>0.875000000000001</v>
      </c>
      <c r="AD33" s="56">
        <f>'Alocação 3q'!AB32</f>
        <v>0.95833333333333404</v>
      </c>
      <c r="AE33" s="55" t="str">
        <f>'Alocação 3q'!AC32</f>
        <v>Semanal</v>
      </c>
      <c r="AF33" s="55"/>
      <c r="AG33" s="55"/>
      <c r="AH33" s="55" t="str">
        <f>'Alocação 3q'!Z32</f>
        <v>Sextas</v>
      </c>
      <c r="AI33" s="56">
        <f>'Alocação 3q'!AA32</f>
        <v>0.875000000000001</v>
      </c>
      <c r="AJ33" s="56">
        <f>'Alocação 3q'!AB32</f>
        <v>0.95833333333333404</v>
      </c>
      <c r="AK33" s="55" t="str">
        <f>'Alocação 3q'!AC32</f>
        <v>Semanal</v>
      </c>
      <c r="AL33" s="55"/>
      <c r="AM33" s="55"/>
      <c r="AN33" s="55" t="str">
        <f>'Alocação 3q'!AJ32</f>
        <v>Mônica Benicia Mamian Lopez</v>
      </c>
      <c r="AO33" s="58" t="str">
        <f t="shared" si="2"/>
        <v>HORAS A MENOS ALOCADAS</v>
      </c>
      <c r="AP33" s="58">
        <f t="shared" si="3"/>
        <v>0.20833333333333334</v>
      </c>
      <c r="AQ33" s="58">
        <f t="shared" si="4"/>
        <v>0</v>
      </c>
      <c r="AR33" s="58">
        <f t="shared" si="5"/>
        <v>0.16666666666666607</v>
      </c>
      <c r="AS33" s="59">
        <f t="shared" si="6"/>
        <v>0.16666666666666607</v>
      </c>
    </row>
    <row r="34" spans="1:45" ht="15.75" thickBot="1">
      <c r="A34" s="54" t="s">
        <v>367</v>
      </c>
      <c r="B34" s="55" t="str">
        <f>'Alocação 3q'!B33</f>
        <v>BCL0308-15</v>
      </c>
      <c r="C34" s="55" t="str">
        <f>'Alocação 3q'!A33</f>
        <v>Bioquímica: Estrutura, Propriedade e Funções de Biomoléculas</v>
      </c>
      <c r="D34" s="55">
        <f>'Alocação 3q'!C33</f>
        <v>3</v>
      </c>
      <c r="E34" s="55">
        <f>'Alocação 3q'!D33</f>
        <v>2</v>
      </c>
      <c r="F34" s="55">
        <f>'Alocação 3q'!E33</f>
        <v>6</v>
      </c>
      <c r="G34" s="55">
        <f t="shared" si="1"/>
        <v>5</v>
      </c>
      <c r="H34" s="55" t="str">
        <f>'Alocação 3q'!H33</f>
        <v>SA</v>
      </c>
      <c r="I34" s="55" t="str">
        <f>'Alocação 3q'!J33</f>
        <v>A</v>
      </c>
      <c r="J34" s="55" t="str">
        <f>'Alocação 3q'!I33</f>
        <v>Noturno</v>
      </c>
      <c r="K34" s="55">
        <f>'Alocação 3q'!K33</f>
        <v>30</v>
      </c>
      <c r="L34" s="55">
        <f>'Alocação 3q'!L33</f>
        <v>0</v>
      </c>
      <c r="M34" s="56">
        <f>'Alocação 3q'!M33</f>
        <v>0</v>
      </c>
      <c r="N34" s="56">
        <f>'Alocação 3q'!N33</f>
        <v>0</v>
      </c>
      <c r="O34" s="55">
        <f>'Alocação 3q'!O33</f>
        <v>0</v>
      </c>
      <c r="P34" s="55"/>
      <c r="Q34" s="55">
        <f>'Alocação 3q'!P33</f>
        <v>0</v>
      </c>
      <c r="R34" s="56">
        <f>'Alocação 3q'!Q33</f>
        <v>0</v>
      </c>
      <c r="S34" s="56">
        <f>'Alocação 3q'!R33</f>
        <v>0</v>
      </c>
      <c r="T34" s="55">
        <f>'Alocação 3q'!S33</f>
        <v>0</v>
      </c>
      <c r="U34" s="55"/>
      <c r="V34" s="55">
        <f>'Alocação 3q'!T33</f>
        <v>0</v>
      </c>
      <c r="W34" s="56">
        <f>'Alocação 3q'!U33</f>
        <v>0</v>
      </c>
      <c r="X34" s="56">
        <f>'Alocação 3q'!V33</f>
        <v>0</v>
      </c>
      <c r="Y34" s="55">
        <f>'Alocação 3q'!W33</f>
        <v>0</v>
      </c>
      <c r="Z34" s="55"/>
      <c r="AA34" s="57">
        <f>'Alocação 3q'!Y33</f>
        <v>0</v>
      </c>
      <c r="AB34" s="55" t="str">
        <f>'Alocação 3q'!Z33</f>
        <v>Sextas</v>
      </c>
      <c r="AC34" s="56">
        <f>'Alocação 3q'!AA33</f>
        <v>0.875000000000001</v>
      </c>
      <c r="AD34" s="56">
        <f>'Alocação 3q'!AB33</f>
        <v>0.95833333333333404</v>
      </c>
      <c r="AE34" s="55" t="str">
        <f>'Alocação 3q'!AC33</f>
        <v>Semanal</v>
      </c>
      <c r="AF34" s="55"/>
      <c r="AG34" s="55"/>
      <c r="AH34" s="55" t="str">
        <f>'Alocação 3q'!Z33</f>
        <v>Sextas</v>
      </c>
      <c r="AI34" s="56">
        <f>'Alocação 3q'!AA33</f>
        <v>0.875000000000001</v>
      </c>
      <c r="AJ34" s="56">
        <f>'Alocação 3q'!AB33</f>
        <v>0.95833333333333404</v>
      </c>
      <c r="AK34" s="55" t="str">
        <f>'Alocação 3q'!AC33</f>
        <v>Semanal</v>
      </c>
      <c r="AL34" s="55"/>
      <c r="AM34" s="55"/>
      <c r="AN34" s="55" t="str">
        <f>'Alocação 3q'!AJ33</f>
        <v>Célio Fernando Figueiredo Angolin</v>
      </c>
      <c r="AO34" s="58" t="str">
        <f t="shared" si="2"/>
        <v>HORAS A MENOS ALOCADAS</v>
      </c>
      <c r="AP34" s="58">
        <f t="shared" si="3"/>
        <v>0.20833333333333334</v>
      </c>
      <c r="AQ34" s="58">
        <f t="shared" si="4"/>
        <v>0</v>
      </c>
      <c r="AR34" s="58">
        <f t="shared" si="5"/>
        <v>0.16666666666666607</v>
      </c>
      <c r="AS34" s="59">
        <f t="shared" si="6"/>
        <v>0.16666666666666607</v>
      </c>
    </row>
    <row r="35" spans="1:45" ht="15.75" thickBot="1">
      <c r="A35" s="54" t="s">
        <v>367</v>
      </c>
      <c r="B35" s="55" t="str">
        <f>'Alocação 3q'!B34</f>
        <v>BCS0002-15</v>
      </c>
      <c r="C35" s="55" t="str">
        <f>'Alocação 3q'!A34</f>
        <v>Projeto Dirigido</v>
      </c>
      <c r="D35" s="55">
        <f>'Alocação 3q'!C34</f>
        <v>0</v>
      </c>
      <c r="E35" s="55">
        <f>'Alocação 3q'!D34</f>
        <v>2</v>
      </c>
      <c r="F35" s="55">
        <f>'Alocação 3q'!E34</f>
        <v>10</v>
      </c>
      <c r="G35" s="55">
        <f t="shared" si="1"/>
        <v>2</v>
      </c>
      <c r="H35" s="55" t="str">
        <f>'Alocação 3q'!H34</f>
        <v>SA</v>
      </c>
      <c r="I35" s="55" t="str">
        <f>'Alocação 3q'!J34</f>
        <v>B</v>
      </c>
      <c r="J35" s="55" t="str">
        <f>'Alocação 3q'!I34</f>
        <v>Noturno</v>
      </c>
      <c r="K35" s="55">
        <f>'Alocação 3q'!K34</f>
        <v>30</v>
      </c>
      <c r="L35" s="55" t="str">
        <f>'Alocação 3q'!L34</f>
        <v>Terças</v>
      </c>
      <c r="M35" s="56">
        <f>'Alocação 3q'!M34</f>
        <v>0.79166666666666696</v>
      </c>
      <c r="N35" s="56">
        <f>'Alocação 3q'!N34</f>
        <v>0.875000000000001</v>
      </c>
      <c r="O35" s="55" t="str">
        <f>'Alocação 3q'!O34</f>
        <v>Semanal</v>
      </c>
      <c r="P35" s="55"/>
      <c r="Q35" s="55">
        <f>'Alocação 3q'!P34</f>
        <v>0</v>
      </c>
      <c r="R35" s="56">
        <f>'Alocação 3q'!Q34</f>
        <v>0</v>
      </c>
      <c r="S35" s="56">
        <f>'Alocação 3q'!R34</f>
        <v>0</v>
      </c>
      <c r="T35" s="55">
        <f>'Alocação 3q'!S34</f>
        <v>0</v>
      </c>
      <c r="U35" s="55"/>
      <c r="V35" s="55">
        <f>'Alocação 3q'!T34</f>
        <v>0</v>
      </c>
      <c r="W35" s="56">
        <f>'Alocação 3q'!U34</f>
        <v>0</v>
      </c>
      <c r="X35" s="56">
        <f>'Alocação 3q'!V34</f>
        <v>0</v>
      </c>
      <c r="Y35" s="55">
        <f>'Alocação 3q'!W34</f>
        <v>0</v>
      </c>
      <c r="Z35" s="55"/>
      <c r="AA35" s="57" t="str">
        <f>'Alocação 3q'!Y34</f>
        <v>Anderson Orzari Ribeiro</v>
      </c>
      <c r="AB35" s="55">
        <f>'Alocação 3q'!Z34</f>
        <v>0</v>
      </c>
      <c r="AC35" s="56">
        <f>'Alocação 3q'!AA34</f>
        <v>0</v>
      </c>
      <c r="AD35" s="56">
        <f>'Alocação 3q'!AB34</f>
        <v>0</v>
      </c>
      <c r="AE35" s="55">
        <f>'Alocação 3q'!AC34</f>
        <v>0</v>
      </c>
      <c r="AF35" s="55"/>
      <c r="AG35" s="55"/>
      <c r="AH35" s="55">
        <f>'Alocação 3q'!Z34</f>
        <v>0</v>
      </c>
      <c r="AI35" s="56">
        <f>'Alocação 3q'!AA34</f>
        <v>0</v>
      </c>
      <c r="AJ35" s="56">
        <f>'Alocação 3q'!AB34</f>
        <v>0</v>
      </c>
      <c r="AK35" s="55">
        <f>'Alocação 3q'!AC34</f>
        <v>0</v>
      </c>
      <c r="AL35" s="55"/>
      <c r="AM35" s="55"/>
      <c r="AN35" s="55">
        <f>'Alocação 3q'!AJ34</f>
        <v>0</v>
      </c>
      <c r="AO35" s="58" t="str">
        <f t="shared" si="2"/>
        <v>HORAS A MAIS ALOCADAS</v>
      </c>
      <c r="AP35" s="58">
        <f t="shared" si="3"/>
        <v>8.3333333333333329E-2</v>
      </c>
      <c r="AQ35" s="58">
        <f t="shared" si="4"/>
        <v>8.3333333333334036E-2</v>
      </c>
      <c r="AR35" s="58">
        <f t="shared" si="5"/>
        <v>0</v>
      </c>
      <c r="AS35" s="59">
        <f t="shared" si="6"/>
        <v>8.3333333333334036E-2</v>
      </c>
    </row>
    <row r="36" spans="1:45" ht="15.75" thickBot="1">
      <c r="A36" s="54" t="s">
        <v>367</v>
      </c>
      <c r="B36" s="55" t="str">
        <f>'Alocação 3q'!B35</f>
        <v>BCS0002-15</v>
      </c>
      <c r="C36" s="55" t="str">
        <f>'Alocação 3q'!A35</f>
        <v>Projeto Dirigido</v>
      </c>
      <c r="D36" s="55">
        <f>'Alocação 3q'!C35</f>
        <v>0</v>
      </c>
      <c r="E36" s="55">
        <f>'Alocação 3q'!D35</f>
        <v>2</v>
      </c>
      <c r="F36" s="55">
        <f>'Alocação 3q'!E35</f>
        <v>10</v>
      </c>
      <c r="G36" s="55">
        <f t="shared" si="1"/>
        <v>2</v>
      </c>
      <c r="H36" s="55" t="str">
        <f>'Alocação 3q'!H35</f>
        <v>SA</v>
      </c>
      <c r="I36" s="55" t="str">
        <f>'Alocação 3q'!J35</f>
        <v>B</v>
      </c>
      <c r="J36" s="55" t="str">
        <f>'Alocação 3q'!I35</f>
        <v>Matutino</v>
      </c>
      <c r="K36" s="55">
        <f>'Alocação 3q'!K35</f>
        <v>30</v>
      </c>
      <c r="L36" s="55" t="str">
        <f>'Alocação 3q'!L35</f>
        <v>Terças</v>
      </c>
      <c r="M36" s="56">
        <f>'Alocação 3q'!M35</f>
        <v>0.33333333333333331</v>
      </c>
      <c r="N36" s="56">
        <f>'Alocação 3q'!N35</f>
        <v>0.41666666666666702</v>
      </c>
      <c r="O36" s="55" t="str">
        <f>'Alocação 3q'!O35</f>
        <v>Semanal</v>
      </c>
      <c r="P36" s="55"/>
      <c r="Q36" s="55">
        <f>'Alocação 3q'!P35</f>
        <v>0</v>
      </c>
      <c r="R36" s="56">
        <f>'Alocação 3q'!Q35</f>
        <v>0</v>
      </c>
      <c r="S36" s="56">
        <f>'Alocação 3q'!R35</f>
        <v>0</v>
      </c>
      <c r="T36" s="55">
        <f>'Alocação 3q'!S35</f>
        <v>0</v>
      </c>
      <c r="U36" s="55"/>
      <c r="V36" s="55">
        <f>'Alocação 3q'!T35</f>
        <v>0</v>
      </c>
      <c r="W36" s="56">
        <f>'Alocação 3q'!U35</f>
        <v>0</v>
      </c>
      <c r="X36" s="56">
        <f>'Alocação 3q'!V35</f>
        <v>0</v>
      </c>
      <c r="Y36" s="55">
        <f>'Alocação 3q'!W35</f>
        <v>0</v>
      </c>
      <c r="Z36" s="55"/>
      <c r="AA36" s="57" t="str">
        <f>'Alocação 3q'!Y35</f>
        <v>Mauro Coelho dos Santos</v>
      </c>
      <c r="AB36" s="55">
        <f>'Alocação 3q'!Z35</f>
        <v>0</v>
      </c>
      <c r="AC36" s="56">
        <f>'Alocação 3q'!AA35</f>
        <v>0</v>
      </c>
      <c r="AD36" s="56">
        <f>'Alocação 3q'!AB35</f>
        <v>0</v>
      </c>
      <c r="AE36" s="55">
        <f>'Alocação 3q'!AC35</f>
        <v>0</v>
      </c>
      <c r="AF36" s="55"/>
      <c r="AG36" s="55"/>
      <c r="AH36" s="55">
        <f>'Alocação 3q'!Z35</f>
        <v>0</v>
      </c>
      <c r="AI36" s="56">
        <f>'Alocação 3q'!AA35</f>
        <v>0</v>
      </c>
      <c r="AJ36" s="56">
        <f>'Alocação 3q'!AB35</f>
        <v>0</v>
      </c>
      <c r="AK36" s="55">
        <f>'Alocação 3q'!AC35</f>
        <v>0</v>
      </c>
      <c r="AL36" s="55"/>
      <c r="AM36" s="55"/>
      <c r="AN36" s="55">
        <f>'Alocação 3q'!AJ35</f>
        <v>0</v>
      </c>
      <c r="AO36" s="58" t="str">
        <f t="shared" si="2"/>
        <v>HORAS A MAIS ALOCADAS</v>
      </c>
      <c r="AP36" s="58">
        <f t="shared" si="3"/>
        <v>8.3333333333333329E-2</v>
      </c>
      <c r="AQ36" s="58">
        <f t="shared" si="4"/>
        <v>8.3333333333333703E-2</v>
      </c>
      <c r="AR36" s="58">
        <f t="shared" si="5"/>
        <v>0</v>
      </c>
      <c r="AS36" s="59">
        <f t="shared" si="6"/>
        <v>8.3333333333333703E-2</v>
      </c>
    </row>
    <row r="37" spans="1:45" ht="15.75" thickBot="1">
      <c r="A37" s="54" t="s">
        <v>367</v>
      </c>
      <c r="B37" s="55" t="str">
        <f>'Alocação 3q'!B36</f>
        <v>-</v>
      </c>
      <c r="C37" s="55">
        <f>'Alocação 3q'!A36</f>
        <v>0</v>
      </c>
      <c r="D37" s="55" t="str">
        <f>'Alocação 3q'!C36</f>
        <v>-</v>
      </c>
      <c r="E37" s="55" t="str">
        <f>'Alocação 3q'!D36</f>
        <v>-</v>
      </c>
      <c r="F37" s="55" t="str">
        <f>'Alocação 3q'!E36</f>
        <v>-</v>
      </c>
      <c r="G37" s="55" t="e">
        <f t="shared" si="1"/>
        <v>#VALUE!</v>
      </c>
      <c r="H37" s="55">
        <f>'Alocação 3q'!H36</f>
        <v>0</v>
      </c>
      <c r="I37" s="55">
        <f>'Alocação 3q'!J36</f>
        <v>0</v>
      </c>
      <c r="J37" s="55">
        <f>'Alocação 3q'!I36</f>
        <v>0</v>
      </c>
      <c r="K37" s="55">
        <f>'Alocação 3q'!K36</f>
        <v>0</v>
      </c>
      <c r="L37" s="55">
        <f>'Alocação 3q'!L36</f>
        <v>0</v>
      </c>
      <c r="M37" s="56">
        <f>'Alocação 3q'!M36</f>
        <v>0</v>
      </c>
      <c r="N37" s="56">
        <f>'Alocação 3q'!N36</f>
        <v>0</v>
      </c>
      <c r="O37" s="55">
        <f>'Alocação 3q'!O36</f>
        <v>0</v>
      </c>
      <c r="P37" s="55"/>
      <c r="Q37" s="55">
        <f>'Alocação 3q'!P36</f>
        <v>0</v>
      </c>
      <c r="R37" s="56">
        <f>'Alocação 3q'!Q36</f>
        <v>0</v>
      </c>
      <c r="S37" s="56">
        <f>'Alocação 3q'!R36</f>
        <v>0</v>
      </c>
      <c r="T37" s="55">
        <f>'Alocação 3q'!S36</f>
        <v>0</v>
      </c>
      <c r="U37" s="55"/>
      <c r="V37" s="55">
        <f>'Alocação 3q'!T36</f>
        <v>0</v>
      </c>
      <c r="W37" s="56">
        <f>'Alocação 3q'!U36</f>
        <v>0</v>
      </c>
      <c r="X37" s="56">
        <f>'Alocação 3q'!V36</f>
        <v>0</v>
      </c>
      <c r="Y37" s="55">
        <f>'Alocação 3q'!W36</f>
        <v>0</v>
      </c>
      <c r="Z37" s="55"/>
      <c r="AA37" s="57">
        <f>'Alocação 3q'!Y36</f>
        <v>0</v>
      </c>
      <c r="AB37" s="55">
        <f>'Alocação 3q'!Z36</f>
        <v>0</v>
      </c>
      <c r="AC37" s="56">
        <f>'Alocação 3q'!AA36</f>
        <v>0</v>
      </c>
      <c r="AD37" s="56">
        <f>'Alocação 3q'!AB36</f>
        <v>0</v>
      </c>
      <c r="AE37" s="55">
        <f>'Alocação 3q'!AC36</f>
        <v>0</v>
      </c>
      <c r="AF37" s="55"/>
      <c r="AG37" s="55"/>
      <c r="AH37" s="55">
        <f>'Alocação 3q'!Z36</f>
        <v>0</v>
      </c>
      <c r="AI37" s="56">
        <f>'Alocação 3q'!AA36</f>
        <v>0</v>
      </c>
      <c r="AJ37" s="56">
        <f>'Alocação 3q'!AB36</f>
        <v>0</v>
      </c>
      <c r="AK37" s="55">
        <f>'Alocação 3q'!AC36</f>
        <v>0</v>
      </c>
      <c r="AL37" s="55"/>
      <c r="AM37" s="55"/>
      <c r="AN37" s="55">
        <f>'Alocação 3q'!AJ36</f>
        <v>0</v>
      </c>
      <c r="AO37" s="58" t="e">
        <f t="shared" si="2"/>
        <v>#VALUE!</v>
      </c>
      <c r="AP37" s="58" t="e">
        <f t="shared" si="3"/>
        <v>#VALUE!</v>
      </c>
      <c r="AQ37" s="58">
        <f t="shared" si="4"/>
        <v>0</v>
      </c>
      <c r="AR37" s="58">
        <f t="shared" si="5"/>
        <v>0</v>
      </c>
      <c r="AS37" s="59">
        <f t="shared" si="6"/>
        <v>0</v>
      </c>
    </row>
    <row r="38" spans="1:45" ht="15.75" thickBot="1">
      <c r="A38" s="54" t="s">
        <v>367</v>
      </c>
      <c r="B38" s="55" t="str">
        <f>'Alocação 3q'!B37</f>
        <v>NHZ4004-15</v>
      </c>
      <c r="C38" s="55" t="str">
        <f>'Alocação 3q'!A37</f>
        <v>Desenho e projeto em Química</v>
      </c>
      <c r="D38" s="55">
        <f>'Alocação 3q'!C37</f>
        <v>3</v>
      </c>
      <c r="E38" s="55">
        <f>'Alocação 3q'!D37</f>
        <v>0</v>
      </c>
      <c r="F38" s="55">
        <f>'Alocação 3q'!E37</f>
        <v>4</v>
      </c>
      <c r="G38" s="55">
        <f t="shared" si="1"/>
        <v>3</v>
      </c>
      <c r="H38" s="55" t="str">
        <f>'Alocação 3q'!H37</f>
        <v>SA</v>
      </c>
      <c r="I38" s="55">
        <f>'Alocação 3q'!J37</f>
        <v>0</v>
      </c>
      <c r="J38" s="55" t="str">
        <f>'Alocação 3q'!I37</f>
        <v>Matutino</v>
      </c>
      <c r="K38" s="55">
        <f>'Alocação 3q'!K37</f>
        <v>60</v>
      </c>
      <c r="L38" s="55" t="str">
        <f>'Alocação 3q'!L37</f>
        <v>Terças</v>
      </c>
      <c r="M38" s="56">
        <f>'Alocação 3q'!M37</f>
        <v>0.33333333333333331</v>
      </c>
      <c r="N38" s="56">
        <f>'Alocação 3q'!N37</f>
        <v>0.45833333333333298</v>
      </c>
      <c r="O38" s="55" t="str">
        <f>'Alocação 3q'!O37</f>
        <v>Semanal</v>
      </c>
      <c r="P38" s="55"/>
      <c r="Q38" s="55">
        <f>'Alocação 3q'!P37</f>
        <v>0</v>
      </c>
      <c r="R38" s="56">
        <f>'Alocação 3q'!Q37</f>
        <v>0</v>
      </c>
      <c r="S38" s="56">
        <f>'Alocação 3q'!R37</f>
        <v>0</v>
      </c>
      <c r="T38" s="55">
        <f>'Alocação 3q'!S37</f>
        <v>0</v>
      </c>
      <c r="U38" s="55"/>
      <c r="V38" s="55">
        <f>'Alocação 3q'!T37</f>
        <v>0</v>
      </c>
      <c r="W38" s="56">
        <f>'Alocação 3q'!U37</f>
        <v>0</v>
      </c>
      <c r="X38" s="56">
        <f>'Alocação 3q'!V37</f>
        <v>0</v>
      </c>
      <c r="Y38" s="55">
        <f>'Alocação 3q'!W37</f>
        <v>0</v>
      </c>
      <c r="Z38" s="55"/>
      <c r="AA38" s="57" t="str">
        <f>'Alocação 3q'!Y37</f>
        <v>Artur Franz Keppler</v>
      </c>
      <c r="AB38" s="55">
        <f>'Alocação 3q'!Z37</f>
        <v>0</v>
      </c>
      <c r="AC38" s="56">
        <f>'Alocação 3q'!AA37</f>
        <v>0</v>
      </c>
      <c r="AD38" s="56">
        <f>'Alocação 3q'!AB37</f>
        <v>0</v>
      </c>
      <c r="AE38" s="55">
        <f>'Alocação 3q'!AC37</f>
        <v>0</v>
      </c>
      <c r="AF38" s="55"/>
      <c r="AG38" s="55"/>
      <c r="AH38" s="55">
        <f>'Alocação 3q'!Z37</f>
        <v>0</v>
      </c>
      <c r="AI38" s="56">
        <f>'Alocação 3q'!AA37</f>
        <v>0</v>
      </c>
      <c r="AJ38" s="56">
        <f>'Alocação 3q'!AB37</f>
        <v>0</v>
      </c>
      <c r="AK38" s="55">
        <f>'Alocação 3q'!AC37</f>
        <v>0</v>
      </c>
      <c r="AL38" s="55"/>
      <c r="AM38" s="55"/>
      <c r="AN38" s="55">
        <f>'Alocação 3q'!AJ37</f>
        <v>0</v>
      </c>
      <c r="AO38" s="58" t="str">
        <f t="shared" si="2"/>
        <v>CORRETO</v>
      </c>
      <c r="AP38" s="58">
        <f t="shared" si="3"/>
        <v>0.125</v>
      </c>
      <c r="AQ38" s="58">
        <f t="shared" si="4"/>
        <v>0.12499999999999967</v>
      </c>
      <c r="AR38" s="58">
        <f t="shared" si="5"/>
        <v>0</v>
      </c>
      <c r="AS38" s="59">
        <f t="shared" si="6"/>
        <v>0.12499999999999967</v>
      </c>
    </row>
    <row r="39" spans="1:45" ht="15.75" thickBot="1">
      <c r="A39" s="54" t="s">
        <v>367</v>
      </c>
      <c r="B39" s="55" t="str">
        <f>'Alocação 3q'!B38</f>
        <v>NHZ4004-15</v>
      </c>
      <c r="C39" s="55" t="str">
        <f>'Alocação 3q'!A38</f>
        <v>Desenho e projeto em Química</v>
      </c>
      <c r="D39" s="55">
        <f>'Alocação 3q'!C38</f>
        <v>3</v>
      </c>
      <c r="E39" s="55">
        <f>'Alocação 3q'!D38</f>
        <v>0</v>
      </c>
      <c r="F39" s="55">
        <f>'Alocação 3q'!E38</f>
        <v>4</v>
      </c>
      <c r="G39" s="55">
        <f t="shared" si="1"/>
        <v>3</v>
      </c>
      <c r="H39" s="55" t="str">
        <f>'Alocação 3q'!H38</f>
        <v>SA</v>
      </c>
      <c r="I39" s="55">
        <f>'Alocação 3q'!J38</f>
        <v>0</v>
      </c>
      <c r="J39" s="55" t="str">
        <f>'Alocação 3q'!I38</f>
        <v>Noturno</v>
      </c>
      <c r="K39" s="55">
        <f>'Alocação 3q'!K38</f>
        <v>60</v>
      </c>
      <c r="L39" s="55" t="str">
        <f>'Alocação 3q'!L38</f>
        <v>Terças</v>
      </c>
      <c r="M39" s="56">
        <f>'Alocação 3q'!M38</f>
        <v>0.79166666666666696</v>
      </c>
      <c r="N39" s="56">
        <f>'Alocação 3q'!N38</f>
        <v>0.91666666666666696</v>
      </c>
      <c r="O39" s="55" t="str">
        <f>'Alocação 3q'!O38</f>
        <v>Semanal</v>
      </c>
      <c r="P39" s="55"/>
      <c r="Q39" s="55">
        <f>'Alocação 3q'!P38</f>
        <v>0</v>
      </c>
      <c r="R39" s="56">
        <f>'Alocação 3q'!Q38</f>
        <v>0</v>
      </c>
      <c r="S39" s="56">
        <f>'Alocação 3q'!R38</f>
        <v>0</v>
      </c>
      <c r="T39" s="55">
        <f>'Alocação 3q'!S38</f>
        <v>0</v>
      </c>
      <c r="U39" s="55"/>
      <c r="V39" s="55">
        <f>'Alocação 3q'!T38</f>
        <v>0</v>
      </c>
      <c r="W39" s="56">
        <f>'Alocação 3q'!U38</f>
        <v>0</v>
      </c>
      <c r="X39" s="56">
        <f>'Alocação 3q'!V38</f>
        <v>0</v>
      </c>
      <c r="Y39" s="55">
        <f>'Alocação 3q'!W38</f>
        <v>0</v>
      </c>
      <c r="Z39" s="55"/>
      <c r="AA39" s="57" t="str">
        <f>'Alocação 3q'!Y38</f>
        <v>Tiago Araújo Mathias</v>
      </c>
      <c r="AB39" s="55">
        <f>'Alocação 3q'!Z38</f>
        <v>0</v>
      </c>
      <c r="AC39" s="56">
        <f>'Alocação 3q'!AA38</f>
        <v>0</v>
      </c>
      <c r="AD39" s="56">
        <f>'Alocação 3q'!AB38</f>
        <v>0</v>
      </c>
      <c r="AE39" s="55">
        <f>'Alocação 3q'!AC38</f>
        <v>0</v>
      </c>
      <c r="AF39" s="55"/>
      <c r="AG39" s="55"/>
      <c r="AH39" s="55">
        <f>'Alocação 3q'!Z38</f>
        <v>0</v>
      </c>
      <c r="AI39" s="56">
        <f>'Alocação 3q'!AA38</f>
        <v>0</v>
      </c>
      <c r="AJ39" s="56">
        <f>'Alocação 3q'!AB38</f>
        <v>0</v>
      </c>
      <c r="AK39" s="55">
        <f>'Alocação 3q'!AC38</f>
        <v>0</v>
      </c>
      <c r="AL39" s="55"/>
      <c r="AM39" s="55"/>
      <c r="AN39" s="55">
        <f>'Alocação 3q'!AJ38</f>
        <v>0</v>
      </c>
      <c r="AO39" s="58" t="str">
        <f t="shared" si="2"/>
        <v>CORRETO</v>
      </c>
      <c r="AP39" s="58">
        <f t="shared" si="3"/>
        <v>0.125</v>
      </c>
      <c r="AQ39" s="58">
        <f t="shared" si="4"/>
        <v>0.125</v>
      </c>
      <c r="AR39" s="58">
        <f t="shared" si="5"/>
        <v>0</v>
      </c>
      <c r="AS39" s="59">
        <f t="shared" si="6"/>
        <v>0.125</v>
      </c>
    </row>
    <row r="40" spans="1:45" ht="15.75" thickBot="1">
      <c r="A40" s="54" t="s">
        <v>367</v>
      </c>
      <c r="B40" s="55" t="str">
        <f>'Alocação 3q'!B39</f>
        <v>-</v>
      </c>
      <c r="C40" s="55">
        <f>'Alocação 3q'!A39</f>
        <v>0</v>
      </c>
      <c r="D40" s="55" t="str">
        <f>'Alocação 3q'!C39</f>
        <v>-</v>
      </c>
      <c r="E40" s="55" t="str">
        <f>'Alocação 3q'!D39</f>
        <v>-</v>
      </c>
      <c r="F40" s="55" t="str">
        <f>'Alocação 3q'!E39</f>
        <v>-</v>
      </c>
      <c r="G40" s="55" t="e">
        <f t="shared" si="1"/>
        <v>#VALUE!</v>
      </c>
      <c r="H40" s="55">
        <f>'Alocação 3q'!H39</f>
        <v>0</v>
      </c>
      <c r="I40" s="55">
        <f>'Alocação 3q'!J39</f>
        <v>0</v>
      </c>
      <c r="J40" s="55">
        <f>'Alocação 3q'!I39</f>
        <v>0</v>
      </c>
      <c r="K40" s="55">
        <f>'Alocação 3q'!K39</f>
        <v>0</v>
      </c>
      <c r="L40" s="55">
        <f>'Alocação 3q'!L39</f>
        <v>0</v>
      </c>
      <c r="M40" s="56">
        <f>'Alocação 3q'!M39</f>
        <v>0</v>
      </c>
      <c r="N40" s="56">
        <f>'Alocação 3q'!N39</f>
        <v>0</v>
      </c>
      <c r="O40" s="55">
        <f>'Alocação 3q'!O39</f>
        <v>0</v>
      </c>
      <c r="P40" s="55"/>
      <c r="Q40" s="55">
        <f>'Alocação 3q'!P39</f>
        <v>0</v>
      </c>
      <c r="R40" s="56">
        <f>'Alocação 3q'!Q39</f>
        <v>0</v>
      </c>
      <c r="S40" s="56">
        <f>'Alocação 3q'!R39</f>
        <v>0</v>
      </c>
      <c r="T40" s="55">
        <f>'Alocação 3q'!S39</f>
        <v>0</v>
      </c>
      <c r="U40" s="55"/>
      <c r="V40" s="55">
        <f>'Alocação 3q'!T39</f>
        <v>0</v>
      </c>
      <c r="W40" s="56">
        <f>'Alocação 3q'!U39</f>
        <v>0</v>
      </c>
      <c r="X40" s="56">
        <f>'Alocação 3q'!V39</f>
        <v>0</v>
      </c>
      <c r="Y40" s="55">
        <f>'Alocação 3q'!W39</f>
        <v>0</v>
      </c>
      <c r="Z40" s="55"/>
      <c r="AA40" s="57">
        <f>'Alocação 3q'!Y39</f>
        <v>0</v>
      </c>
      <c r="AB40" s="55">
        <f>'Alocação 3q'!Z39</f>
        <v>0</v>
      </c>
      <c r="AC40" s="56">
        <f>'Alocação 3q'!AA39</f>
        <v>0</v>
      </c>
      <c r="AD40" s="56">
        <f>'Alocação 3q'!AB39</f>
        <v>0</v>
      </c>
      <c r="AE40" s="55">
        <f>'Alocação 3q'!AC39</f>
        <v>0</v>
      </c>
      <c r="AF40" s="55"/>
      <c r="AG40" s="55"/>
      <c r="AH40" s="55">
        <f>'Alocação 3q'!Z39</f>
        <v>0</v>
      </c>
      <c r="AI40" s="56">
        <f>'Alocação 3q'!AA39</f>
        <v>0</v>
      </c>
      <c r="AJ40" s="56">
        <f>'Alocação 3q'!AB39</f>
        <v>0</v>
      </c>
      <c r="AK40" s="55">
        <f>'Alocação 3q'!AC39</f>
        <v>0</v>
      </c>
      <c r="AL40" s="55"/>
      <c r="AM40" s="55"/>
      <c r="AN40" s="55">
        <f>'Alocação 3q'!AJ39</f>
        <v>0</v>
      </c>
      <c r="AO40" s="58" t="e">
        <f t="shared" si="2"/>
        <v>#VALUE!</v>
      </c>
      <c r="AP40" s="58" t="e">
        <f t="shared" si="3"/>
        <v>#VALUE!</v>
      </c>
      <c r="AQ40" s="58">
        <f t="shared" si="4"/>
        <v>0</v>
      </c>
      <c r="AR40" s="58">
        <f t="shared" si="5"/>
        <v>0</v>
      </c>
      <c r="AS40" s="59">
        <f t="shared" si="6"/>
        <v>0</v>
      </c>
    </row>
    <row r="41" spans="1:45" ht="15.75" thickBot="1">
      <c r="A41" s="54" t="s">
        <v>367</v>
      </c>
      <c r="B41" s="55" t="str">
        <f>'Alocação 3q'!B40</f>
        <v>-</v>
      </c>
      <c r="C41" s="55">
        <f>'Alocação 3q'!A40</f>
        <v>0</v>
      </c>
      <c r="D41" s="55" t="str">
        <f>'Alocação 3q'!C40</f>
        <v>-</v>
      </c>
      <c r="E41" s="55" t="str">
        <f>'Alocação 3q'!D40</f>
        <v>-</v>
      </c>
      <c r="F41" s="55" t="str">
        <f>'Alocação 3q'!E40</f>
        <v>-</v>
      </c>
      <c r="G41" s="55" t="e">
        <f t="shared" si="1"/>
        <v>#VALUE!</v>
      </c>
      <c r="H41" s="55">
        <f>'Alocação 3q'!H40</f>
        <v>0</v>
      </c>
      <c r="I41" s="55">
        <f>'Alocação 3q'!J40</f>
        <v>0</v>
      </c>
      <c r="J41" s="55">
        <f>'Alocação 3q'!I40</f>
        <v>0</v>
      </c>
      <c r="K41" s="55">
        <f>'Alocação 3q'!K40</f>
        <v>0</v>
      </c>
      <c r="L41" s="55">
        <f>'Alocação 3q'!L40</f>
        <v>0</v>
      </c>
      <c r="M41" s="56">
        <f>'Alocação 3q'!M40</f>
        <v>0</v>
      </c>
      <c r="N41" s="56">
        <f>'Alocação 3q'!N40</f>
        <v>0</v>
      </c>
      <c r="O41" s="55">
        <f>'Alocação 3q'!O40</f>
        <v>0</v>
      </c>
      <c r="P41" s="55"/>
      <c r="Q41" s="55">
        <f>'Alocação 3q'!P40</f>
        <v>0</v>
      </c>
      <c r="R41" s="56">
        <f>'Alocação 3q'!Q40</f>
        <v>0</v>
      </c>
      <c r="S41" s="56">
        <f>'Alocação 3q'!R40</f>
        <v>0</v>
      </c>
      <c r="T41" s="55">
        <f>'Alocação 3q'!S40</f>
        <v>0</v>
      </c>
      <c r="U41" s="55"/>
      <c r="V41" s="55">
        <f>'Alocação 3q'!T40</f>
        <v>0</v>
      </c>
      <c r="W41" s="56">
        <f>'Alocação 3q'!U40</f>
        <v>0</v>
      </c>
      <c r="X41" s="56">
        <f>'Alocação 3q'!V40</f>
        <v>0</v>
      </c>
      <c r="Y41" s="55">
        <f>'Alocação 3q'!W40</f>
        <v>0</v>
      </c>
      <c r="Z41" s="55"/>
      <c r="AA41" s="57">
        <f>'Alocação 3q'!Y40</f>
        <v>0</v>
      </c>
      <c r="AB41" s="55">
        <f>'Alocação 3q'!Z40</f>
        <v>0</v>
      </c>
      <c r="AC41" s="56">
        <f>'Alocação 3q'!AA40</f>
        <v>0</v>
      </c>
      <c r="AD41" s="56">
        <f>'Alocação 3q'!AB40</f>
        <v>0</v>
      </c>
      <c r="AE41" s="55">
        <f>'Alocação 3q'!AC40</f>
        <v>0</v>
      </c>
      <c r="AF41" s="55"/>
      <c r="AG41" s="55"/>
      <c r="AH41" s="55">
        <f>'Alocação 3q'!Z40</f>
        <v>0</v>
      </c>
      <c r="AI41" s="56">
        <f>'Alocação 3q'!AA40</f>
        <v>0</v>
      </c>
      <c r="AJ41" s="56">
        <f>'Alocação 3q'!AB40</f>
        <v>0</v>
      </c>
      <c r="AK41" s="55">
        <f>'Alocação 3q'!AC40</f>
        <v>0</v>
      </c>
      <c r="AL41" s="55"/>
      <c r="AM41" s="55"/>
      <c r="AN41" s="55">
        <f>'Alocação 3q'!AJ40</f>
        <v>0</v>
      </c>
      <c r="AO41" s="58" t="e">
        <f t="shared" si="2"/>
        <v>#VALUE!</v>
      </c>
      <c r="AP41" s="58" t="e">
        <f t="shared" si="3"/>
        <v>#VALUE!</v>
      </c>
      <c r="AQ41" s="58">
        <f t="shared" si="4"/>
        <v>0</v>
      </c>
      <c r="AR41" s="58">
        <f t="shared" si="5"/>
        <v>0</v>
      </c>
      <c r="AS41" s="59">
        <f t="shared" si="6"/>
        <v>0</v>
      </c>
    </row>
    <row r="42" spans="1:45" ht="15.75" thickBot="1">
      <c r="A42" s="54" t="s">
        <v>367</v>
      </c>
      <c r="B42" s="55" t="str">
        <f>'Alocação 3q'!B41</f>
        <v>NHT4051-15</v>
      </c>
      <c r="C42" s="55" t="str">
        <f>'Alocação 3q'!A41</f>
        <v>Química Analítica Clássica I</v>
      </c>
      <c r="D42" s="55">
        <f>'Alocação 3q'!C41</f>
        <v>3</v>
      </c>
      <c r="E42" s="55">
        <f>'Alocação 3q'!D41</f>
        <v>3</v>
      </c>
      <c r="F42" s="55">
        <f>'Alocação 3q'!E41</f>
        <v>6</v>
      </c>
      <c r="G42" s="55">
        <f t="shared" si="1"/>
        <v>6</v>
      </c>
      <c r="H42" s="55" t="str">
        <f>'Alocação 3q'!H41</f>
        <v>SA</v>
      </c>
      <c r="I42" s="55">
        <f>'Alocação 3q'!J41</f>
        <v>0</v>
      </c>
      <c r="J42" s="55" t="str">
        <f>'Alocação 3q'!I41</f>
        <v>Matutino</v>
      </c>
      <c r="K42" s="55">
        <f>'Alocação 3q'!K41</f>
        <v>30</v>
      </c>
      <c r="L42" s="55" t="str">
        <f>'Alocação 3q'!L41</f>
        <v>Segundas</v>
      </c>
      <c r="M42" s="56">
        <f>'Alocação 3q'!M41</f>
        <v>0.33333333333333331</v>
      </c>
      <c r="N42" s="56">
        <f>'Alocação 3q'!N41</f>
        <v>0.41666666666666702</v>
      </c>
      <c r="O42" s="55" t="str">
        <f>'Alocação 3q'!O41</f>
        <v>Semanal</v>
      </c>
      <c r="P42" s="55"/>
      <c r="Q42" s="55" t="str">
        <f>'Alocação 3q'!P41</f>
        <v>Terças</v>
      </c>
      <c r="R42" s="56">
        <f>'Alocação 3q'!Q41</f>
        <v>0.33333333333333331</v>
      </c>
      <c r="S42" s="56">
        <f>'Alocação 3q'!R41</f>
        <v>0.41666666666666702</v>
      </c>
      <c r="T42" s="55" t="str">
        <f>'Alocação 3q'!S41</f>
        <v>Quinzenal I</v>
      </c>
      <c r="U42" s="55"/>
      <c r="V42" s="55">
        <f>'Alocação 3q'!T41</f>
        <v>0</v>
      </c>
      <c r="W42" s="56">
        <f>'Alocação 3q'!U41</f>
        <v>0</v>
      </c>
      <c r="X42" s="56">
        <f>'Alocação 3q'!V41</f>
        <v>0</v>
      </c>
      <c r="Y42" s="55">
        <f>'Alocação 3q'!W41</f>
        <v>0</v>
      </c>
      <c r="Z42" s="55"/>
      <c r="AA42" s="57" t="str">
        <f>'Alocação 3q'!Y41</f>
        <v>Patrícia Dantoni</v>
      </c>
      <c r="AB42" s="55" t="str">
        <f>'Alocação 3q'!Z41</f>
        <v>Terças</v>
      </c>
      <c r="AC42" s="56">
        <f>'Alocação 3q'!AA41</f>
        <v>0.33333333333333331</v>
      </c>
      <c r="AD42" s="56">
        <f>'Alocação 3q'!AB41</f>
        <v>0.41666666666666702</v>
      </c>
      <c r="AE42" s="55" t="str">
        <f>'Alocação 3q'!AC41</f>
        <v>Quinzenal II</v>
      </c>
      <c r="AF42" s="55"/>
      <c r="AG42" s="55"/>
      <c r="AH42" s="55" t="str">
        <f>'Alocação 3q'!Z41</f>
        <v>Terças</v>
      </c>
      <c r="AI42" s="56">
        <f>'Alocação 3q'!AA41</f>
        <v>0.33333333333333331</v>
      </c>
      <c r="AJ42" s="56">
        <f>'Alocação 3q'!AB41</f>
        <v>0.41666666666666702</v>
      </c>
      <c r="AK42" s="55" t="str">
        <f>'Alocação 3q'!AC41</f>
        <v>Quinzenal II</v>
      </c>
      <c r="AL42" s="55"/>
      <c r="AM42" s="55"/>
      <c r="AN42" s="55" t="str">
        <f>'Alocação 3q'!AJ41</f>
        <v>Diogo Librandi da Rocha</v>
      </c>
      <c r="AO42" s="58" t="str">
        <f t="shared" si="2"/>
        <v>HORAS A MENOS ALOCADAS</v>
      </c>
      <c r="AP42" s="58">
        <f t="shared" si="3"/>
        <v>0.25</v>
      </c>
      <c r="AQ42" s="58">
        <f t="shared" si="4"/>
        <v>0.12500000000000056</v>
      </c>
      <c r="AR42" s="58">
        <f t="shared" si="5"/>
        <v>8.3333333333333703E-2</v>
      </c>
      <c r="AS42" s="59">
        <f t="shared" si="6"/>
        <v>0.20833333333333426</v>
      </c>
    </row>
    <row r="43" spans="1:45" ht="15.75" thickBot="1">
      <c r="A43" s="54" t="s">
        <v>367</v>
      </c>
      <c r="B43" s="55" t="str">
        <f>'Alocação 3q'!B42</f>
        <v>NHT4051-15</v>
      </c>
      <c r="C43" s="55" t="str">
        <f>'Alocação 3q'!A42</f>
        <v>Química Analítica Clássica I</v>
      </c>
      <c r="D43" s="55">
        <f>'Alocação 3q'!C42</f>
        <v>3</v>
      </c>
      <c r="E43" s="55">
        <f>'Alocação 3q'!D42</f>
        <v>3</v>
      </c>
      <c r="F43" s="55">
        <f>'Alocação 3q'!E42</f>
        <v>6</v>
      </c>
      <c r="G43" s="55">
        <f t="shared" si="1"/>
        <v>6</v>
      </c>
      <c r="H43" s="55" t="str">
        <f>'Alocação 3q'!H42</f>
        <v>SA</v>
      </c>
      <c r="I43" s="55">
        <f>'Alocação 3q'!J42</f>
        <v>0</v>
      </c>
      <c r="J43" s="55" t="str">
        <f>'Alocação 3q'!I42</f>
        <v>Noturno</v>
      </c>
      <c r="K43" s="55">
        <f>'Alocação 3q'!K42</f>
        <v>30</v>
      </c>
      <c r="L43" s="55" t="str">
        <f>'Alocação 3q'!L42</f>
        <v>Segundas</v>
      </c>
      <c r="M43" s="56">
        <f>'Alocação 3q'!M42</f>
        <v>0.79166666666666696</v>
      </c>
      <c r="N43" s="56">
        <f>'Alocação 3q'!N42</f>
        <v>0.875000000000001</v>
      </c>
      <c r="O43" s="55" t="str">
        <f>'Alocação 3q'!O42</f>
        <v>Semanal</v>
      </c>
      <c r="P43" s="55"/>
      <c r="Q43" s="55" t="str">
        <f>'Alocação 3q'!P42</f>
        <v>Terças</v>
      </c>
      <c r="R43" s="56">
        <f>'Alocação 3q'!Q42</f>
        <v>0.79166666666666696</v>
      </c>
      <c r="S43" s="56">
        <f>'Alocação 3q'!R42</f>
        <v>0.875000000000001</v>
      </c>
      <c r="T43" s="55" t="str">
        <f>'Alocação 3q'!S42</f>
        <v>Quinzenal I</v>
      </c>
      <c r="U43" s="55"/>
      <c r="V43" s="55">
        <f>'Alocação 3q'!T42</f>
        <v>0</v>
      </c>
      <c r="W43" s="56">
        <f>'Alocação 3q'!U42</f>
        <v>0</v>
      </c>
      <c r="X43" s="56">
        <f>'Alocação 3q'!V42</f>
        <v>0</v>
      </c>
      <c r="Y43" s="55">
        <f>'Alocação 3q'!W42</f>
        <v>0</v>
      </c>
      <c r="Z43" s="55"/>
      <c r="AA43" s="57" t="str">
        <f>'Alocação 3q'!Y42</f>
        <v>Ivanise Gaubeur</v>
      </c>
      <c r="AB43" s="55" t="str">
        <f>'Alocação 3q'!Z42</f>
        <v>Terças</v>
      </c>
      <c r="AC43" s="56">
        <f>'Alocação 3q'!AA42</f>
        <v>0.79166666666666696</v>
      </c>
      <c r="AD43" s="56">
        <f>'Alocação 3q'!AB42</f>
        <v>0.875000000000001</v>
      </c>
      <c r="AE43" s="55" t="str">
        <f>'Alocação 3q'!AC42</f>
        <v>Quinzenal II</v>
      </c>
      <c r="AF43" s="55"/>
      <c r="AG43" s="55"/>
      <c r="AH43" s="55" t="str">
        <f>'Alocação 3q'!Z42</f>
        <v>Terças</v>
      </c>
      <c r="AI43" s="56">
        <f>'Alocação 3q'!AA42</f>
        <v>0.79166666666666696</v>
      </c>
      <c r="AJ43" s="56">
        <f>'Alocação 3q'!AB42</f>
        <v>0.875000000000001</v>
      </c>
      <c r="AK43" s="55" t="str">
        <f>'Alocação 3q'!AC42</f>
        <v>Quinzenal II</v>
      </c>
      <c r="AL43" s="55"/>
      <c r="AM43" s="55"/>
      <c r="AN43" s="55" t="str">
        <f>'Alocação 3q'!AJ42</f>
        <v xml:space="preserve">Elizabete Campos de Lima  </v>
      </c>
      <c r="AO43" s="58" t="str">
        <f t="shared" si="2"/>
        <v>HORAS A MENOS ALOCADAS</v>
      </c>
      <c r="AP43" s="58">
        <f t="shared" si="3"/>
        <v>0.25</v>
      </c>
      <c r="AQ43" s="58">
        <f t="shared" si="4"/>
        <v>0.12500000000000105</v>
      </c>
      <c r="AR43" s="58">
        <f t="shared" si="5"/>
        <v>8.3333333333334036E-2</v>
      </c>
      <c r="AS43" s="59">
        <f t="shared" si="6"/>
        <v>0.20833333333333509</v>
      </c>
    </row>
    <row r="44" spans="1:45" ht="15.75" thickBot="1">
      <c r="A44" s="54" t="s">
        <v>367</v>
      </c>
      <c r="B44" s="55" t="str">
        <f>'Alocação 3q'!B43</f>
        <v>-</v>
      </c>
      <c r="C44" s="55">
        <f>'Alocação 3q'!A43</f>
        <v>0</v>
      </c>
      <c r="D44" s="55" t="str">
        <f>'Alocação 3q'!C43</f>
        <v>-</v>
      </c>
      <c r="E44" s="55" t="str">
        <f>'Alocação 3q'!D43</f>
        <v>-</v>
      </c>
      <c r="F44" s="55" t="str">
        <f>'Alocação 3q'!E43</f>
        <v>-</v>
      </c>
      <c r="G44" s="55" t="e">
        <f t="shared" si="1"/>
        <v>#VALUE!</v>
      </c>
      <c r="H44" s="55">
        <f>'Alocação 3q'!H43</f>
        <v>0</v>
      </c>
      <c r="I44" s="55">
        <f>'Alocação 3q'!J43</f>
        <v>0</v>
      </c>
      <c r="J44" s="55">
        <f>'Alocação 3q'!I43</f>
        <v>0</v>
      </c>
      <c r="K44" s="55">
        <f>'Alocação 3q'!K43</f>
        <v>0</v>
      </c>
      <c r="L44" s="55">
        <f>'Alocação 3q'!L43</f>
        <v>0</v>
      </c>
      <c r="M44" s="56">
        <f>'Alocação 3q'!M43</f>
        <v>0</v>
      </c>
      <c r="N44" s="56">
        <f>'Alocação 3q'!N43</f>
        <v>0</v>
      </c>
      <c r="O44" s="55">
        <f>'Alocação 3q'!O43</f>
        <v>0</v>
      </c>
      <c r="P44" s="55"/>
      <c r="Q44" s="55">
        <f>'Alocação 3q'!P43</f>
        <v>0</v>
      </c>
      <c r="R44" s="56">
        <f>'Alocação 3q'!Q43</f>
        <v>0</v>
      </c>
      <c r="S44" s="56">
        <f>'Alocação 3q'!R43</f>
        <v>0</v>
      </c>
      <c r="T44" s="55">
        <f>'Alocação 3q'!S43</f>
        <v>0</v>
      </c>
      <c r="U44" s="55"/>
      <c r="V44" s="55">
        <f>'Alocação 3q'!T43</f>
        <v>0</v>
      </c>
      <c r="W44" s="56">
        <f>'Alocação 3q'!U43</f>
        <v>0</v>
      </c>
      <c r="X44" s="56">
        <f>'Alocação 3q'!V43</f>
        <v>0</v>
      </c>
      <c r="Y44" s="55">
        <f>'Alocação 3q'!W43</f>
        <v>0</v>
      </c>
      <c r="Z44" s="55"/>
      <c r="AA44" s="57">
        <f>'Alocação 3q'!Y43</f>
        <v>0</v>
      </c>
      <c r="AB44" s="55">
        <f>'Alocação 3q'!Z43</f>
        <v>0</v>
      </c>
      <c r="AC44" s="56">
        <f>'Alocação 3q'!AA43</f>
        <v>0</v>
      </c>
      <c r="AD44" s="56">
        <f>'Alocação 3q'!AB43</f>
        <v>0</v>
      </c>
      <c r="AE44" s="55">
        <f>'Alocação 3q'!AC43</f>
        <v>0</v>
      </c>
      <c r="AF44" s="55"/>
      <c r="AG44" s="55"/>
      <c r="AH44" s="55">
        <f>'Alocação 3q'!Z43</f>
        <v>0</v>
      </c>
      <c r="AI44" s="56">
        <f>'Alocação 3q'!AA43</f>
        <v>0</v>
      </c>
      <c r="AJ44" s="56">
        <f>'Alocação 3q'!AB43</f>
        <v>0</v>
      </c>
      <c r="AK44" s="55">
        <f>'Alocação 3q'!AC43</f>
        <v>0</v>
      </c>
      <c r="AL44" s="55"/>
      <c r="AM44" s="55"/>
      <c r="AN44" s="55">
        <f>'Alocação 3q'!AJ43</f>
        <v>0</v>
      </c>
      <c r="AO44" s="58" t="e">
        <f t="shared" si="2"/>
        <v>#VALUE!</v>
      </c>
      <c r="AP44" s="58" t="e">
        <f t="shared" si="3"/>
        <v>#VALUE!</v>
      </c>
      <c r="AQ44" s="58">
        <f t="shared" si="4"/>
        <v>0</v>
      </c>
      <c r="AR44" s="58">
        <f t="shared" si="5"/>
        <v>0</v>
      </c>
      <c r="AS44" s="59">
        <f t="shared" si="6"/>
        <v>0</v>
      </c>
    </row>
    <row r="45" spans="1:45" ht="15.75" thickBot="1">
      <c r="A45" s="54" t="s">
        <v>367</v>
      </c>
      <c r="B45" s="55" t="str">
        <f>'Alocação 3q'!B44</f>
        <v>-</v>
      </c>
      <c r="C45" s="55">
        <f>'Alocação 3q'!A44</f>
        <v>0</v>
      </c>
      <c r="D45" s="55" t="str">
        <f>'Alocação 3q'!C44</f>
        <v>-</v>
      </c>
      <c r="E45" s="55" t="str">
        <f>'Alocação 3q'!D44</f>
        <v>-</v>
      </c>
      <c r="F45" s="55" t="str">
        <f>'Alocação 3q'!E44</f>
        <v>-</v>
      </c>
      <c r="G45" s="55" t="e">
        <f t="shared" si="1"/>
        <v>#VALUE!</v>
      </c>
      <c r="H45" s="55">
        <f>'Alocação 3q'!H44</f>
        <v>0</v>
      </c>
      <c r="I45" s="55">
        <f>'Alocação 3q'!J44</f>
        <v>0</v>
      </c>
      <c r="J45" s="55">
        <f>'Alocação 3q'!I44</f>
        <v>0</v>
      </c>
      <c r="K45" s="55">
        <f>'Alocação 3q'!K44</f>
        <v>0</v>
      </c>
      <c r="L45" s="55">
        <f>'Alocação 3q'!L44</f>
        <v>0</v>
      </c>
      <c r="M45" s="56">
        <f>'Alocação 3q'!M44</f>
        <v>0</v>
      </c>
      <c r="N45" s="56">
        <f>'Alocação 3q'!N44</f>
        <v>0</v>
      </c>
      <c r="O45" s="55">
        <f>'Alocação 3q'!O44</f>
        <v>0</v>
      </c>
      <c r="P45" s="55"/>
      <c r="Q45" s="55">
        <f>'Alocação 3q'!P44</f>
        <v>0</v>
      </c>
      <c r="R45" s="56">
        <f>'Alocação 3q'!Q44</f>
        <v>0</v>
      </c>
      <c r="S45" s="56">
        <f>'Alocação 3q'!R44</f>
        <v>0</v>
      </c>
      <c r="T45" s="55">
        <f>'Alocação 3q'!S44</f>
        <v>0</v>
      </c>
      <c r="U45" s="55"/>
      <c r="V45" s="55">
        <f>'Alocação 3q'!T44</f>
        <v>0</v>
      </c>
      <c r="W45" s="56">
        <f>'Alocação 3q'!U44</f>
        <v>0</v>
      </c>
      <c r="X45" s="56">
        <f>'Alocação 3q'!V44</f>
        <v>0</v>
      </c>
      <c r="Y45" s="55">
        <f>'Alocação 3q'!W44</f>
        <v>0</v>
      </c>
      <c r="Z45" s="55"/>
      <c r="AA45" s="57">
        <f>'Alocação 3q'!Y44</f>
        <v>0</v>
      </c>
      <c r="AB45" s="55">
        <f>'Alocação 3q'!Z44</f>
        <v>0</v>
      </c>
      <c r="AC45" s="56">
        <f>'Alocação 3q'!AA44</f>
        <v>0</v>
      </c>
      <c r="AD45" s="56">
        <f>'Alocação 3q'!AB44</f>
        <v>0</v>
      </c>
      <c r="AE45" s="55">
        <f>'Alocação 3q'!AC44</f>
        <v>0</v>
      </c>
      <c r="AF45" s="55"/>
      <c r="AG45" s="55"/>
      <c r="AH45" s="55">
        <f>'Alocação 3q'!Z44</f>
        <v>0</v>
      </c>
      <c r="AI45" s="56">
        <f>'Alocação 3q'!AA44</f>
        <v>0</v>
      </c>
      <c r="AJ45" s="56">
        <f>'Alocação 3q'!AB44</f>
        <v>0</v>
      </c>
      <c r="AK45" s="55">
        <f>'Alocação 3q'!AC44</f>
        <v>0</v>
      </c>
      <c r="AL45" s="55"/>
      <c r="AM45" s="55"/>
      <c r="AN45" s="55">
        <f>'Alocação 3q'!AJ44</f>
        <v>0</v>
      </c>
      <c r="AO45" s="58" t="e">
        <f t="shared" si="2"/>
        <v>#VALUE!</v>
      </c>
      <c r="AP45" s="58" t="e">
        <f t="shared" si="3"/>
        <v>#VALUE!</v>
      </c>
      <c r="AQ45" s="58">
        <f t="shared" si="4"/>
        <v>0</v>
      </c>
      <c r="AR45" s="58">
        <f t="shared" si="5"/>
        <v>0</v>
      </c>
      <c r="AS45" s="59">
        <f t="shared" si="6"/>
        <v>0</v>
      </c>
    </row>
    <row r="46" spans="1:45" ht="15.75" thickBot="1">
      <c r="A46" s="54" t="s">
        <v>367</v>
      </c>
      <c r="B46" s="55" t="str">
        <f>'Alocação 3q'!B45</f>
        <v>NHZ4035-15</v>
      </c>
      <c r="C46" s="55" t="str">
        <f>'Alocação 3q'!A45</f>
        <v>Processos Industriais Orgânicos e Inorgânicos</v>
      </c>
      <c r="D46" s="55">
        <f>'Alocação 3q'!C45</f>
        <v>4</v>
      </c>
      <c r="E46" s="55">
        <f>'Alocação 3q'!D45</f>
        <v>0</v>
      </c>
      <c r="F46" s="55">
        <f>'Alocação 3q'!E45</f>
        <v>4</v>
      </c>
      <c r="G46" s="55">
        <f t="shared" si="1"/>
        <v>4</v>
      </c>
      <c r="H46" s="55" t="str">
        <f>'Alocação 3q'!H45</f>
        <v>SA</v>
      </c>
      <c r="I46" s="55">
        <f>'Alocação 3q'!J45</f>
        <v>0</v>
      </c>
      <c r="J46" s="55" t="str">
        <f>'Alocação 3q'!I45</f>
        <v>Matutino</v>
      </c>
      <c r="K46" s="55">
        <f>'Alocação 3q'!K45</f>
        <v>60</v>
      </c>
      <c r="L46" s="55" t="str">
        <f>'Alocação 3q'!L45</f>
        <v>Terças</v>
      </c>
      <c r="M46" s="56">
        <f>'Alocação 3q'!M45</f>
        <v>0.41666666666666702</v>
      </c>
      <c r="N46" s="56">
        <f>'Alocação 3q'!N45</f>
        <v>0.5</v>
      </c>
      <c r="O46" s="55" t="str">
        <f>'Alocação 3q'!O45</f>
        <v>Semanal</v>
      </c>
      <c r="P46" s="55"/>
      <c r="Q46" s="55" t="str">
        <f>'Alocação 3q'!P45</f>
        <v>Quintas</v>
      </c>
      <c r="R46" s="56">
        <f>'Alocação 3q'!Q45</f>
        <v>0.41666666666666702</v>
      </c>
      <c r="S46" s="56">
        <f>'Alocação 3q'!R45</f>
        <v>0.5</v>
      </c>
      <c r="T46" s="55" t="str">
        <f>'Alocação 3q'!S45</f>
        <v>Semanal</v>
      </c>
      <c r="U46" s="55"/>
      <c r="V46" s="55">
        <f>'Alocação 3q'!T45</f>
        <v>0</v>
      </c>
      <c r="W46" s="56">
        <f>'Alocação 3q'!U45</f>
        <v>0</v>
      </c>
      <c r="X46" s="56">
        <f>'Alocação 3q'!V45</f>
        <v>0</v>
      </c>
      <c r="Y46" s="55">
        <f>'Alocação 3q'!W45</f>
        <v>0</v>
      </c>
      <c r="Z46" s="55"/>
      <c r="AA46" s="57" t="str">
        <f>'Alocação 3q'!Y45</f>
        <v xml:space="preserve">Elizabete Campos de Lima  </v>
      </c>
      <c r="AB46" s="55">
        <f>'Alocação 3q'!Z45</f>
        <v>0</v>
      </c>
      <c r="AC46" s="56">
        <f>'Alocação 3q'!AA45</f>
        <v>0</v>
      </c>
      <c r="AD46" s="56">
        <f>'Alocação 3q'!AB45</f>
        <v>0</v>
      </c>
      <c r="AE46" s="55">
        <f>'Alocação 3q'!AC45</f>
        <v>0</v>
      </c>
      <c r="AF46" s="55"/>
      <c r="AG46" s="55"/>
      <c r="AH46" s="55">
        <f>'Alocação 3q'!Z45</f>
        <v>0</v>
      </c>
      <c r="AI46" s="56">
        <f>'Alocação 3q'!AA45</f>
        <v>0</v>
      </c>
      <c r="AJ46" s="56">
        <f>'Alocação 3q'!AB45</f>
        <v>0</v>
      </c>
      <c r="AK46" s="55">
        <f>'Alocação 3q'!AC45</f>
        <v>0</v>
      </c>
      <c r="AL46" s="55"/>
      <c r="AM46" s="55"/>
      <c r="AN46" s="55">
        <f>'Alocação 3q'!AJ45</f>
        <v>0</v>
      </c>
      <c r="AO46" s="58" t="str">
        <f t="shared" si="2"/>
        <v>HORAS A MENOS ALOCADAS</v>
      </c>
      <c r="AP46" s="58">
        <f t="shared" si="3"/>
        <v>0.16666666666666666</v>
      </c>
      <c r="AQ46" s="58">
        <f t="shared" si="4"/>
        <v>0.16666666666666596</v>
      </c>
      <c r="AR46" s="58">
        <f t="shared" si="5"/>
        <v>0</v>
      </c>
      <c r="AS46" s="59">
        <f t="shared" si="6"/>
        <v>0.16666666666666596</v>
      </c>
    </row>
    <row r="47" spans="1:45" ht="15.75" thickBot="1">
      <c r="A47" s="54" t="s">
        <v>367</v>
      </c>
      <c r="B47" s="55" t="str">
        <f>'Alocação 3q'!B46</f>
        <v>-</v>
      </c>
      <c r="C47" s="55">
        <f>'Alocação 3q'!A46</f>
        <v>0</v>
      </c>
      <c r="D47" s="55" t="str">
        <f>'Alocação 3q'!C46</f>
        <v>-</v>
      </c>
      <c r="E47" s="55" t="str">
        <f>'Alocação 3q'!D46</f>
        <v>-</v>
      </c>
      <c r="F47" s="55" t="str">
        <f>'Alocação 3q'!E46</f>
        <v>-</v>
      </c>
      <c r="G47" s="55" t="e">
        <f t="shared" si="1"/>
        <v>#VALUE!</v>
      </c>
      <c r="H47" s="55">
        <f>'Alocação 3q'!H46</f>
        <v>0</v>
      </c>
      <c r="I47" s="55">
        <f>'Alocação 3q'!J46</f>
        <v>0</v>
      </c>
      <c r="J47" s="55">
        <f>'Alocação 3q'!I46</f>
        <v>0</v>
      </c>
      <c r="K47" s="55">
        <f>'Alocação 3q'!K46</f>
        <v>0</v>
      </c>
      <c r="L47" s="55">
        <f>'Alocação 3q'!L46</f>
        <v>0</v>
      </c>
      <c r="M47" s="56">
        <f>'Alocação 3q'!M46</f>
        <v>0</v>
      </c>
      <c r="N47" s="56">
        <f>'Alocação 3q'!N46</f>
        <v>0</v>
      </c>
      <c r="O47" s="55">
        <f>'Alocação 3q'!O46</f>
        <v>0</v>
      </c>
      <c r="P47" s="55"/>
      <c r="Q47" s="55">
        <f>'Alocação 3q'!P46</f>
        <v>0</v>
      </c>
      <c r="R47" s="56">
        <f>'Alocação 3q'!Q46</f>
        <v>0</v>
      </c>
      <c r="S47" s="56">
        <f>'Alocação 3q'!R46</f>
        <v>0</v>
      </c>
      <c r="T47" s="55">
        <f>'Alocação 3q'!S46</f>
        <v>0</v>
      </c>
      <c r="U47" s="55"/>
      <c r="V47" s="55">
        <f>'Alocação 3q'!T46</f>
        <v>0</v>
      </c>
      <c r="W47" s="56">
        <f>'Alocação 3q'!U46</f>
        <v>0</v>
      </c>
      <c r="X47" s="56">
        <f>'Alocação 3q'!V46</f>
        <v>0</v>
      </c>
      <c r="Y47" s="55">
        <f>'Alocação 3q'!W46</f>
        <v>0</v>
      </c>
      <c r="Z47" s="55"/>
      <c r="AA47" s="57">
        <f>'Alocação 3q'!Y46</f>
        <v>0</v>
      </c>
      <c r="AB47" s="55">
        <f>'Alocação 3q'!Z46</f>
        <v>0</v>
      </c>
      <c r="AC47" s="56">
        <f>'Alocação 3q'!AA46</f>
        <v>0</v>
      </c>
      <c r="AD47" s="56">
        <f>'Alocação 3q'!AB46</f>
        <v>0</v>
      </c>
      <c r="AE47" s="55">
        <f>'Alocação 3q'!AC46</f>
        <v>0</v>
      </c>
      <c r="AF47" s="55"/>
      <c r="AG47" s="55"/>
      <c r="AH47" s="55">
        <f>'Alocação 3q'!Z46</f>
        <v>0</v>
      </c>
      <c r="AI47" s="56">
        <f>'Alocação 3q'!AA46</f>
        <v>0</v>
      </c>
      <c r="AJ47" s="56">
        <f>'Alocação 3q'!AB46</f>
        <v>0</v>
      </c>
      <c r="AK47" s="55">
        <f>'Alocação 3q'!AC46</f>
        <v>0</v>
      </c>
      <c r="AL47" s="55"/>
      <c r="AM47" s="55"/>
      <c r="AN47" s="55">
        <f>'Alocação 3q'!AJ46</f>
        <v>0</v>
      </c>
      <c r="AO47" s="58" t="e">
        <f t="shared" si="2"/>
        <v>#VALUE!</v>
      </c>
      <c r="AP47" s="58" t="e">
        <f t="shared" si="3"/>
        <v>#VALUE!</v>
      </c>
      <c r="AQ47" s="58">
        <f t="shared" si="4"/>
        <v>0</v>
      </c>
      <c r="AR47" s="58">
        <f t="shared" si="5"/>
        <v>0</v>
      </c>
      <c r="AS47" s="59">
        <f t="shared" si="6"/>
        <v>0</v>
      </c>
    </row>
    <row r="48" spans="1:45" ht="15.75" thickBot="1">
      <c r="A48" s="54" t="s">
        <v>367</v>
      </c>
      <c r="B48" s="55" t="str">
        <f>'Alocação 3q'!B47</f>
        <v>-</v>
      </c>
      <c r="C48" s="55">
        <f>'Alocação 3q'!A47</f>
        <v>0</v>
      </c>
      <c r="D48" s="55" t="str">
        <f>'Alocação 3q'!C47</f>
        <v>-</v>
      </c>
      <c r="E48" s="55" t="str">
        <f>'Alocação 3q'!D47</f>
        <v>-</v>
      </c>
      <c r="F48" s="55" t="str">
        <f>'Alocação 3q'!E47</f>
        <v>-</v>
      </c>
      <c r="G48" s="55" t="e">
        <f t="shared" si="1"/>
        <v>#VALUE!</v>
      </c>
      <c r="H48" s="55">
        <f>'Alocação 3q'!H47</f>
        <v>0</v>
      </c>
      <c r="I48" s="55">
        <f>'Alocação 3q'!J47</f>
        <v>0</v>
      </c>
      <c r="J48" s="55">
        <f>'Alocação 3q'!I47</f>
        <v>0</v>
      </c>
      <c r="K48" s="55">
        <f>'Alocação 3q'!K47</f>
        <v>0</v>
      </c>
      <c r="L48" s="55">
        <f>'Alocação 3q'!L47</f>
        <v>0</v>
      </c>
      <c r="M48" s="56">
        <f>'Alocação 3q'!M47</f>
        <v>0</v>
      </c>
      <c r="N48" s="56">
        <f>'Alocação 3q'!N47</f>
        <v>0</v>
      </c>
      <c r="O48" s="55">
        <f>'Alocação 3q'!O47</f>
        <v>0</v>
      </c>
      <c r="P48" s="55"/>
      <c r="Q48" s="55">
        <f>'Alocação 3q'!P47</f>
        <v>0</v>
      </c>
      <c r="R48" s="56">
        <f>'Alocação 3q'!Q47</f>
        <v>0</v>
      </c>
      <c r="S48" s="56">
        <f>'Alocação 3q'!R47</f>
        <v>0</v>
      </c>
      <c r="T48" s="55">
        <f>'Alocação 3q'!S47</f>
        <v>0</v>
      </c>
      <c r="U48" s="55"/>
      <c r="V48" s="55">
        <f>'Alocação 3q'!T47</f>
        <v>0</v>
      </c>
      <c r="W48" s="56">
        <f>'Alocação 3q'!U47</f>
        <v>0</v>
      </c>
      <c r="X48" s="56">
        <f>'Alocação 3q'!V47</f>
        <v>0</v>
      </c>
      <c r="Y48" s="55">
        <f>'Alocação 3q'!W47</f>
        <v>0</v>
      </c>
      <c r="Z48" s="55"/>
      <c r="AA48" s="57">
        <f>'Alocação 3q'!Y47</f>
        <v>0</v>
      </c>
      <c r="AB48" s="55">
        <f>'Alocação 3q'!Z47</f>
        <v>0</v>
      </c>
      <c r="AC48" s="56">
        <f>'Alocação 3q'!AA47</f>
        <v>0</v>
      </c>
      <c r="AD48" s="56">
        <f>'Alocação 3q'!AB47</f>
        <v>0</v>
      </c>
      <c r="AE48" s="55">
        <f>'Alocação 3q'!AC47</f>
        <v>0</v>
      </c>
      <c r="AF48" s="55"/>
      <c r="AG48" s="55"/>
      <c r="AH48" s="55">
        <f>'Alocação 3q'!Z47</f>
        <v>0</v>
      </c>
      <c r="AI48" s="56">
        <f>'Alocação 3q'!AA47</f>
        <v>0</v>
      </c>
      <c r="AJ48" s="56">
        <f>'Alocação 3q'!AB47</f>
        <v>0</v>
      </c>
      <c r="AK48" s="55">
        <f>'Alocação 3q'!AC47</f>
        <v>0</v>
      </c>
      <c r="AL48" s="55"/>
      <c r="AM48" s="55"/>
      <c r="AN48" s="55">
        <f>'Alocação 3q'!AJ47</f>
        <v>0</v>
      </c>
      <c r="AO48" s="58" t="e">
        <f t="shared" si="2"/>
        <v>#VALUE!</v>
      </c>
      <c r="AP48" s="58" t="e">
        <f t="shared" si="3"/>
        <v>#VALUE!</v>
      </c>
      <c r="AQ48" s="58">
        <f t="shared" si="4"/>
        <v>0</v>
      </c>
      <c r="AR48" s="58">
        <f t="shared" si="5"/>
        <v>0</v>
      </c>
      <c r="AS48" s="59">
        <f t="shared" si="6"/>
        <v>0</v>
      </c>
    </row>
    <row r="49" spans="1:45" ht="15.75" thickBot="1">
      <c r="A49" s="54" t="s">
        <v>367</v>
      </c>
      <c r="B49" s="55" t="str">
        <f>'Alocação 3q'!B48</f>
        <v>-</v>
      </c>
      <c r="C49" s="55">
        <f>'Alocação 3q'!A48</f>
        <v>0</v>
      </c>
      <c r="D49" s="55" t="str">
        <f>'Alocação 3q'!C48</f>
        <v>-</v>
      </c>
      <c r="E49" s="55" t="str">
        <f>'Alocação 3q'!D48</f>
        <v>-</v>
      </c>
      <c r="F49" s="55" t="str">
        <f>'Alocação 3q'!E48</f>
        <v>-</v>
      </c>
      <c r="G49" s="55" t="e">
        <f t="shared" si="1"/>
        <v>#VALUE!</v>
      </c>
      <c r="H49" s="55">
        <f>'Alocação 3q'!H48</f>
        <v>0</v>
      </c>
      <c r="I49" s="55">
        <f>'Alocação 3q'!J48</f>
        <v>0</v>
      </c>
      <c r="J49" s="55">
        <f>'Alocação 3q'!I48</f>
        <v>0</v>
      </c>
      <c r="K49" s="55">
        <f>'Alocação 3q'!K48</f>
        <v>0</v>
      </c>
      <c r="L49" s="55">
        <f>'Alocação 3q'!L48</f>
        <v>0</v>
      </c>
      <c r="M49" s="56">
        <f>'Alocação 3q'!M48</f>
        <v>0</v>
      </c>
      <c r="N49" s="56">
        <f>'Alocação 3q'!N48</f>
        <v>0</v>
      </c>
      <c r="O49" s="55">
        <f>'Alocação 3q'!O48</f>
        <v>0</v>
      </c>
      <c r="P49" s="55"/>
      <c r="Q49" s="55">
        <f>'Alocação 3q'!P48</f>
        <v>0</v>
      </c>
      <c r="R49" s="56">
        <f>'Alocação 3q'!Q48</f>
        <v>0</v>
      </c>
      <c r="S49" s="56">
        <f>'Alocação 3q'!R48</f>
        <v>0</v>
      </c>
      <c r="T49" s="55">
        <f>'Alocação 3q'!S48</f>
        <v>0</v>
      </c>
      <c r="U49" s="55"/>
      <c r="V49" s="55">
        <f>'Alocação 3q'!T48</f>
        <v>0</v>
      </c>
      <c r="W49" s="56">
        <f>'Alocação 3q'!U48</f>
        <v>0</v>
      </c>
      <c r="X49" s="56">
        <f>'Alocação 3q'!V48</f>
        <v>0</v>
      </c>
      <c r="Y49" s="55">
        <f>'Alocação 3q'!W48</f>
        <v>0</v>
      </c>
      <c r="Z49" s="55"/>
      <c r="AA49" s="57">
        <f>'Alocação 3q'!Y48</f>
        <v>0</v>
      </c>
      <c r="AB49" s="55">
        <f>'Alocação 3q'!Z48</f>
        <v>0</v>
      </c>
      <c r="AC49" s="56">
        <f>'Alocação 3q'!AA48</f>
        <v>0</v>
      </c>
      <c r="AD49" s="56">
        <f>'Alocação 3q'!AB48</f>
        <v>0</v>
      </c>
      <c r="AE49" s="55">
        <f>'Alocação 3q'!AC48</f>
        <v>0</v>
      </c>
      <c r="AF49" s="55"/>
      <c r="AG49" s="55"/>
      <c r="AH49" s="55">
        <f>'Alocação 3q'!Z48</f>
        <v>0</v>
      </c>
      <c r="AI49" s="56">
        <f>'Alocação 3q'!AA48</f>
        <v>0</v>
      </c>
      <c r="AJ49" s="56">
        <f>'Alocação 3q'!AB48</f>
        <v>0</v>
      </c>
      <c r="AK49" s="55">
        <f>'Alocação 3q'!AC48</f>
        <v>0</v>
      </c>
      <c r="AL49" s="55"/>
      <c r="AM49" s="55"/>
      <c r="AN49" s="55">
        <f>'Alocação 3q'!AJ48</f>
        <v>0</v>
      </c>
      <c r="AO49" s="58" t="e">
        <f t="shared" si="2"/>
        <v>#VALUE!</v>
      </c>
      <c r="AP49" s="58" t="e">
        <f t="shared" si="3"/>
        <v>#VALUE!</v>
      </c>
      <c r="AQ49" s="58">
        <f t="shared" si="4"/>
        <v>0</v>
      </c>
      <c r="AR49" s="58">
        <f t="shared" si="5"/>
        <v>0</v>
      </c>
      <c r="AS49" s="59">
        <f t="shared" si="6"/>
        <v>0</v>
      </c>
    </row>
    <row r="50" spans="1:45" ht="15.75" thickBot="1">
      <c r="A50" s="54" t="s">
        <v>367</v>
      </c>
      <c r="B50" s="55" t="str">
        <f>'Alocação 3q'!B49</f>
        <v>-</v>
      </c>
      <c r="C50" s="55">
        <f>'Alocação 3q'!A49</f>
        <v>0</v>
      </c>
      <c r="D50" s="55" t="str">
        <f>'Alocação 3q'!C49</f>
        <v>-</v>
      </c>
      <c r="E50" s="55" t="str">
        <f>'Alocação 3q'!D49</f>
        <v>-</v>
      </c>
      <c r="F50" s="55" t="str">
        <f>'Alocação 3q'!E49</f>
        <v>-</v>
      </c>
      <c r="G50" s="55" t="e">
        <f t="shared" si="1"/>
        <v>#VALUE!</v>
      </c>
      <c r="H50" s="55">
        <f>'Alocação 3q'!H49</f>
        <v>0</v>
      </c>
      <c r="I50" s="55">
        <f>'Alocação 3q'!J49</f>
        <v>0</v>
      </c>
      <c r="J50" s="55">
        <f>'Alocação 3q'!I49</f>
        <v>0</v>
      </c>
      <c r="K50" s="55">
        <f>'Alocação 3q'!K49</f>
        <v>0</v>
      </c>
      <c r="L50" s="55">
        <f>'Alocação 3q'!L49</f>
        <v>0</v>
      </c>
      <c r="M50" s="56">
        <f>'Alocação 3q'!M49</f>
        <v>0</v>
      </c>
      <c r="N50" s="56">
        <f>'Alocação 3q'!N49</f>
        <v>0</v>
      </c>
      <c r="O50" s="55">
        <f>'Alocação 3q'!O49</f>
        <v>0</v>
      </c>
      <c r="P50" s="55"/>
      <c r="Q50" s="55">
        <f>'Alocação 3q'!P49</f>
        <v>0</v>
      </c>
      <c r="R50" s="56">
        <f>'Alocação 3q'!Q49</f>
        <v>0</v>
      </c>
      <c r="S50" s="56">
        <f>'Alocação 3q'!R49</f>
        <v>0</v>
      </c>
      <c r="T50" s="55">
        <f>'Alocação 3q'!S49</f>
        <v>0</v>
      </c>
      <c r="U50" s="55"/>
      <c r="V50" s="55">
        <f>'Alocação 3q'!T49</f>
        <v>0</v>
      </c>
      <c r="W50" s="56">
        <f>'Alocação 3q'!U49</f>
        <v>0</v>
      </c>
      <c r="X50" s="56">
        <f>'Alocação 3q'!V49</f>
        <v>0</v>
      </c>
      <c r="Y50" s="55">
        <f>'Alocação 3q'!W49</f>
        <v>0</v>
      </c>
      <c r="Z50" s="55"/>
      <c r="AA50" s="57">
        <f>'Alocação 3q'!Y49</f>
        <v>0</v>
      </c>
      <c r="AB50" s="55">
        <f>'Alocação 3q'!Z49</f>
        <v>0</v>
      </c>
      <c r="AC50" s="56">
        <f>'Alocação 3q'!AA49</f>
        <v>0</v>
      </c>
      <c r="AD50" s="56">
        <f>'Alocação 3q'!AB49</f>
        <v>0</v>
      </c>
      <c r="AE50" s="55">
        <f>'Alocação 3q'!AC49</f>
        <v>0</v>
      </c>
      <c r="AF50" s="55"/>
      <c r="AG50" s="55"/>
      <c r="AH50" s="55">
        <f>'Alocação 3q'!Z49</f>
        <v>0</v>
      </c>
      <c r="AI50" s="56">
        <f>'Alocação 3q'!AA49</f>
        <v>0</v>
      </c>
      <c r="AJ50" s="56">
        <f>'Alocação 3q'!AB49</f>
        <v>0</v>
      </c>
      <c r="AK50" s="55">
        <f>'Alocação 3q'!AC49</f>
        <v>0</v>
      </c>
      <c r="AL50" s="55"/>
      <c r="AM50" s="55"/>
      <c r="AN50" s="55">
        <f>'Alocação 3q'!AJ49</f>
        <v>0</v>
      </c>
      <c r="AO50" s="58" t="e">
        <f t="shared" si="2"/>
        <v>#VALUE!</v>
      </c>
      <c r="AP50" s="58" t="e">
        <f t="shared" si="3"/>
        <v>#VALUE!</v>
      </c>
      <c r="AQ50" s="58">
        <f t="shared" si="4"/>
        <v>0</v>
      </c>
      <c r="AR50" s="58">
        <f t="shared" si="5"/>
        <v>0</v>
      </c>
      <c r="AS50" s="59">
        <f t="shared" si="6"/>
        <v>0</v>
      </c>
    </row>
    <row r="51" spans="1:45" ht="15.75" thickBot="1">
      <c r="A51" s="54" t="s">
        <v>367</v>
      </c>
      <c r="B51" s="55" t="str">
        <f>'Alocação 3q'!B50</f>
        <v>NHT4002-13</v>
      </c>
      <c r="C51" s="55" t="str">
        <f>'Alocação 3q'!A50</f>
        <v>Bioquímica Experimental</v>
      </c>
      <c r="D51" s="55">
        <f>'Alocação 3q'!C50</f>
        <v>2</v>
      </c>
      <c r="E51" s="55">
        <f>'Alocação 3q'!D50</f>
        <v>4</v>
      </c>
      <c r="F51" s="55">
        <f>'Alocação 3q'!E50</f>
        <v>6</v>
      </c>
      <c r="G51" s="55">
        <f t="shared" si="1"/>
        <v>6</v>
      </c>
      <c r="H51" s="55" t="str">
        <f>'Alocação 3q'!H50</f>
        <v>SA</v>
      </c>
      <c r="I51" s="55">
        <f>'Alocação 3q'!J50</f>
        <v>0</v>
      </c>
      <c r="J51" s="55" t="str">
        <f>'Alocação 3q'!I50</f>
        <v>Matutino</v>
      </c>
      <c r="K51" s="55">
        <f>'Alocação 3q'!K50</f>
        <v>30</v>
      </c>
      <c r="L51" s="55" t="str">
        <f>'Alocação 3q'!L50</f>
        <v>Segundas</v>
      </c>
      <c r="M51" s="56">
        <f>'Alocação 3q'!M50</f>
        <v>0.33333333333333331</v>
      </c>
      <c r="N51" s="56">
        <f>'Alocação 3q'!N50</f>
        <v>0.41666666666666702</v>
      </c>
      <c r="O51" s="55" t="str">
        <f>'Alocação 3q'!O50</f>
        <v>Semanal</v>
      </c>
      <c r="P51" s="55"/>
      <c r="Q51" s="55">
        <f>'Alocação 3q'!P50</f>
        <v>0</v>
      </c>
      <c r="R51" s="56">
        <f>'Alocação 3q'!Q50</f>
        <v>0</v>
      </c>
      <c r="S51" s="56">
        <f>'Alocação 3q'!R50</f>
        <v>0</v>
      </c>
      <c r="T51" s="55">
        <f>'Alocação 3q'!S50</f>
        <v>0</v>
      </c>
      <c r="U51" s="55"/>
      <c r="V51" s="55">
        <f>'Alocação 3q'!T50</f>
        <v>0</v>
      </c>
      <c r="W51" s="56">
        <f>'Alocação 3q'!U50</f>
        <v>0</v>
      </c>
      <c r="X51" s="56">
        <f>'Alocação 3q'!V50</f>
        <v>0</v>
      </c>
      <c r="Y51" s="55">
        <f>'Alocação 3q'!W50</f>
        <v>0</v>
      </c>
      <c r="Z51" s="55"/>
      <c r="AA51" s="57" t="str">
        <f>'Alocação 3q'!Y50</f>
        <v>Luciano Puzer</v>
      </c>
      <c r="AB51" s="55" t="str">
        <f>'Alocação 3q'!Z50</f>
        <v>Quintas</v>
      </c>
      <c r="AC51" s="56">
        <f>'Alocação 3q'!AA50</f>
        <v>0.33333333333333331</v>
      </c>
      <c r="AD51" s="56">
        <f>'Alocação 3q'!AB50</f>
        <v>0.5</v>
      </c>
      <c r="AE51" s="55" t="str">
        <f>'Alocação 3q'!AC50</f>
        <v>Semanal</v>
      </c>
      <c r="AF51" s="55"/>
      <c r="AG51" s="55"/>
      <c r="AH51" s="55" t="str">
        <f>'Alocação 3q'!Z50</f>
        <v>Quintas</v>
      </c>
      <c r="AI51" s="56">
        <f>'Alocação 3q'!AA50</f>
        <v>0.33333333333333331</v>
      </c>
      <c r="AJ51" s="56">
        <f>'Alocação 3q'!AB50</f>
        <v>0.5</v>
      </c>
      <c r="AK51" s="55" t="str">
        <f>'Alocação 3q'!AC50</f>
        <v>Semanal</v>
      </c>
      <c r="AL51" s="55"/>
      <c r="AM51" s="55"/>
      <c r="AN51" s="55" t="str">
        <f>'Alocação 3q'!AJ50</f>
        <v>Vani Xavier de Oliveira Junior</v>
      </c>
      <c r="AO51" s="58" t="str">
        <f t="shared" si="2"/>
        <v>HORAS A MAIS ALOCADAS</v>
      </c>
      <c r="AP51" s="58">
        <f t="shared" si="3"/>
        <v>0.25</v>
      </c>
      <c r="AQ51" s="58">
        <f t="shared" si="4"/>
        <v>8.3333333333333703E-2</v>
      </c>
      <c r="AR51" s="58">
        <f t="shared" si="5"/>
        <v>0.33333333333333337</v>
      </c>
      <c r="AS51" s="59">
        <f t="shared" si="6"/>
        <v>0.41666666666666707</v>
      </c>
    </row>
    <row r="52" spans="1:45" ht="15.75" thickBot="1">
      <c r="A52" s="54" t="s">
        <v>367</v>
      </c>
      <c r="B52" s="55" t="str">
        <f>'Alocação 3q'!B51</f>
        <v>NHT4002-13</v>
      </c>
      <c r="C52" s="55" t="str">
        <f>'Alocação 3q'!A51</f>
        <v>Bioquímica Experimental</v>
      </c>
      <c r="D52" s="55">
        <f>'Alocação 3q'!C51</f>
        <v>2</v>
      </c>
      <c r="E52" s="55">
        <f>'Alocação 3q'!D51</f>
        <v>4</v>
      </c>
      <c r="F52" s="55">
        <f>'Alocação 3q'!E51</f>
        <v>6</v>
      </c>
      <c r="G52" s="55">
        <f t="shared" si="1"/>
        <v>6</v>
      </c>
      <c r="H52" s="55" t="str">
        <f>'Alocação 3q'!H51</f>
        <v>SA</v>
      </c>
      <c r="I52" s="55">
        <f>'Alocação 3q'!J51</f>
        <v>0</v>
      </c>
      <c r="J52" s="55" t="str">
        <f>'Alocação 3q'!I51</f>
        <v>Noturno</v>
      </c>
      <c r="K52" s="55">
        <f>'Alocação 3q'!K51</f>
        <v>30</v>
      </c>
      <c r="L52" s="55" t="str">
        <f>'Alocação 3q'!L51</f>
        <v>Segundas</v>
      </c>
      <c r="M52" s="56">
        <f>'Alocação 3q'!M51</f>
        <v>0.79166666666666696</v>
      </c>
      <c r="N52" s="56">
        <f>'Alocação 3q'!N51</f>
        <v>0.875000000000001</v>
      </c>
      <c r="O52" s="55" t="str">
        <f>'Alocação 3q'!O51</f>
        <v>Semanal</v>
      </c>
      <c r="P52" s="55"/>
      <c r="Q52" s="55">
        <f>'Alocação 3q'!P51</f>
        <v>0</v>
      </c>
      <c r="R52" s="56">
        <f>'Alocação 3q'!Q51</f>
        <v>0</v>
      </c>
      <c r="S52" s="56">
        <f>'Alocação 3q'!R51</f>
        <v>0</v>
      </c>
      <c r="T52" s="55">
        <f>'Alocação 3q'!S51</f>
        <v>0</v>
      </c>
      <c r="U52" s="55"/>
      <c r="V52" s="55">
        <f>'Alocação 3q'!T51</f>
        <v>0</v>
      </c>
      <c r="W52" s="56">
        <f>'Alocação 3q'!U51</f>
        <v>0</v>
      </c>
      <c r="X52" s="56">
        <f>'Alocação 3q'!V51</f>
        <v>0</v>
      </c>
      <c r="Y52" s="55">
        <f>'Alocação 3q'!W51</f>
        <v>0</v>
      </c>
      <c r="Z52" s="55"/>
      <c r="AA52" s="57" t="str">
        <f>'Alocação 3q'!Y51</f>
        <v>Luciano Puzer</v>
      </c>
      <c r="AB52" s="55" t="str">
        <f>'Alocação 3q'!Z51</f>
        <v>Quintas</v>
      </c>
      <c r="AC52" s="56">
        <f>'Alocação 3q'!AA51</f>
        <v>0.79166666666666696</v>
      </c>
      <c r="AD52" s="56">
        <f>'Alocação 3q'!AB51</f>
        <v>0.95833333333333404</v>
      </c>
      <c r="AE52" s="55" t="str">
        <f>'Alocação 3q'!AC51</f>
        <v>Semanal</v>
      </c>
      <c r="AF52" s="55"/>
      <c r="AG52" s="55"/>
      <c r="AH52" s="55" t="str">
        <f>'Alocação 3q'!Z51</f>
        <v>Quintas</v>
      </c>
      <c r="AI52" s="56">
        <f>'Alocação 3q'!AA51</f>
        <v>0.79166666666666696</v>
      </c>
      <c r="AJ52" s="56">
        <f>'Alocação 3q'!AB51</f>
        <v>0.95833333333333404</v>
      </c>
      <c r="AK52" s="55" t="str">
        <f>'Alocação 3q'!AC51</f>
        <v>Semanal</v>
      </c>
      <c r="AL52" s="55"/>
      <c r="AM52" s="55"/>
      <c r="AN52" s="55" t="str">
        <f>'Alocação 3q'!AJ51</f>
        <v>Giselle Cerchiaro</v>
      </c>
      <c r="AO52" s="58" t="str">
        <f t="shared" si="2"/>
        <v>HORAS A MAIS ALOCADAS</v>
      </c>
      <c r="AP52" s="58">
        <f t="shared" si="3"/>
        <v>0.25</v>
      </c>
      <c r="AQ52" s="58">
        <f t="shared" si="4"/>
        <v>8.3333333333334036E-2</v>
      </c>
      <c r="AR52" s="58">
        <f t="shared" si="5"/>
        <v>0.33333333333333415</v>
      </c>
      <c r="AS52" s="59">
        <f t="shared" si="6"/>
        <v>0.41666666666666818</v>
      </c>
    </row>
    <row r="53" spans="1:45" ht="15.75" thickBot="1">
      <c r="A53" s="54" t="s">
        <v>367</v>
      </c>
      <c r="B53" s="55" t="str">
        <f>'Alocação 3q'!B52</f>
        <v>-</v>
      </c>
      <c r="C53" s="55">
        <f>'Alocação 3q'!A52</f>
        <v>0</v>
      </c>
      <c r="D53" s="55" t="str">
        <f>'Alocação 3q'!C52</f>
        <v>-</v>
      </c>
      <c r="E53" s="55" t="str">
        <f>'Alocação 3q'!D52</f>
        <v>-</v>
      </c>
      <c r="F53" s="55" t="str">
        <f>'Alocação 3q'!E52</f>
        <v>-</v>
      </c>
      <c r="G53" s="55" t="e">
        <f t="shared" si="1"/>
        <v>#VALUE!</v>
      </c>
      <c r="H53" s="55">
        <f>'Alocação 3q'!H52</f>
        <v>0</v>
      </c>
      <c r="I53" s="55">
        <f>'Alocação 3q'!J52</f>
        <v>0</v>
      </c>
      <c r="J53" s="55">
        <f>'Alocação 3q'!I52</f>
        <v>0</v>
      </c>
      <c r="K53" s="55">
        <f>'Alocação 3q'!K52</f>
        <v>0</v>
      </c>
      <c r="L53" s="55">
        <f>'Alocação 3q'!L52</f>
        <v>0</v>
      </c>
      <c r="M53" s="56">
        <f>'Alocação 3q'!M52</f>
        <v>0</v>
      </c>
      <c r="N53" s="56">
        <f>'Alocação 3q'!N52</f>
        <v>0</v>
      </c>
      <c r="O53" s="55">
        <f>'Alocação 3q'!O52</f>
        <v>0</v>
      </c>
      <c r="P53" s="55"/>
      <c r="Q53" s="55">
        <f>'Alocação 3q'!P52</f>
        <v>0</v>
      </c>
      <c r="R53" s="56">
        <f>'Alocação 3q'!Q52</f>
        <v>0</v>
      </c>
      <c r="S53" s="56">
        <f>'Alocação 3q'!R52</f>
        <v>0</v>
      </c>
      <c r="T53" s="55">
        <f>'Alocação 3q'!S52</f>
        <v>0</v>
      </c>
      <c r="U53" s="55"/>
      <c r="V53" s="55">
        <f>'Alocação 3q'!T52</f>
        <v>0</v>
      </c>
      <c r="W53" s="56">
        <f>'Alocação 3q'!U52</f>
        <v>0</v>
      </c>
      <c r="X53" s="56">
        <f>'Alocação 3q'!V52</f>
        <v>0</v>
      </c>
      <c r="Y53" s="55">
        <f>'Alocação 3q'!W52</f>
        <v>0</v>
      </c>
      <c r="Z53" s="55"/>
      <c r="AA53" s="57">
        <f>'Alocação 3q'!Y52</f>
        <v>0</v>
      </c>
      <c r="AB53" s="55">
        <f>'Alocação 3q'!Z52</f>
        <v>0</v>
      </c>
      <c r="AC53" s="56">
        <f>'Alocação 3q'!AA52</f>
        <v>0</v>
      </c>
      <c r="AD53" s="56">
        <f>'Alocação 3q'!AB52</f>
        <v>0</v>
      </c>
      <c r="AE53" s="55">
        <f>'Alocação 3q'!AC52</f>
        <v>0</v>
      </c>
      <c r="AF53" s="55"/>
      <c r="AG53" s="55"/>
      <c r="AH53" s="55">
        <f>'Alocação 3q'!Z52</f>
        <v>0</v>
      </c>
      <c r="AI53" s="56">
        <f>'Alocação 3q'!AA52</f>
        <v>0</v>
      </c>
      <c r="AJ53" s="56">
        <f>'Alocação 3q'!AB52</f>
        <v>0</v>
      </c>
      <c r="AK53" s="55">
        <f>'Alocação 3q'!AC52</f>
        <v>0</v>
      </c>
      <c r="AL53" s="55"/>
      <c r="AM53" s="55"/>
      <c r="AN53" s="55">
        <f>'Alocação 3q'!AJ52</f>
        <v>0</v>
      </c>
      <c r="AO53" s="58" t="e">
        <f t="shared" si="2"/>
        <v>#VALUE!</v>
      </c>
      <c r="AP53" s="58" t="e">
        <f t="shared" si="3"/>
        <v>#VALUE!</v>
      </c>
      <c r="AQ53" s="58">
        <f t="shared" si="4"/>
        <v>0</v>
      </c>
      <c r="AR53" s="58">
        <f t="shared" si="5"/>
        <v>0</v>
      </c>
      <c r="AS53" s="59">
        <f t="shared" si="6"/>
        <v>0</v>
      </c>
    </row>
    <row r="54" spans="1:45" ht="15.75" thickBot="1">
      <c r="A54" s="54" t="s">
        <v>367</v>
      </c>
      <c r="B54" s="55" t="str">
        <f>'Alocação 3q'!B53</f>
        <v>NHT4001-15</v>
      </c>
      <c r="C54" s="55" t="str">
        <f>'Alocação 3q'!A53</f>
        <v>Análise Química Instrumental</v>
      </c>
      <c r="D54" s="55">
        <f>'Alocação 3q'!C53</f>
        <v>2</v>
      </c>
      <c r="E54" s="55">
        <f>'Alocação 3q'!D53</f>
        <v>4</v>
      </c>
      <c r="F54" s="55">
        <f>'Alocação 3q'!E53</f>
        <v>6</v>
      </c>
      <c r="G54" s="55">
        <f t="shared" si="1"/>
        <v>6</v>
      </c>
      <c r="H54" s="55" t="str">
        <f>'Alocação 3q'!H53</f>
        <v>SA</v>
      </c>
      <c r="I54" s="55">
        <f>'Alocação 3q'!J53</f>
        <v>0</v>
      </c>
      <c r="J54" s="55" t="str">
        <f>'Alocação 3q'!I53</f>
        <v>Matutino</v>
      </c>
      <c r="K54" s="55">
        <f>'Alocação 3q'!K53</f>
        <v>30</v>
      </c>
      <c r="L54" s="55" t="str">
        <f>'Alocação 3q'!L53</f>
        <v>Terças</v>
      </c>
      <c r="M54" s="56">
        <f>'Alocação 3q'!M53</f>
        <v>0.33333333333333331</v>
      </c>
      <c r="N54" s="56">
        <f>'Alocação 3q'!N53</f>
        <v>0.41666666666666702</v>
      </c>
      <c r="O54" s="55" t="str">
        <f>'Alocação 3q'!O53</f>
        <v>Semanal</v>
      </c>
      <c r="P54" s="55"/>
      <c r="Q54" s="55">
        <f>'Alocação 3q'!P53</f>
        <v>0</v>
      </c>
      <c r="R54" s="56">
        <f>'Alocação 3q'!Q53</f>
        <v>0</v>
      </c>
      <c r="S54" s="56">
        <f>'Alocação 3q'!R53</f>
        <v>0</v>
      </c>
      <c r="T54" s="55">
        <f>'Alocação 3q'!S53</f>
        <v>0</v>
      </c>
      <c r="U54" s="55"/>
      <c r="V54" s="55">
        <f>'Alocação 3q'!T53</f>
        <v>0</v>
      </c>
      <c r="W54" s="56">
        <f>'Alocação 3q'!U53</f>
        <v>0</v>
      </c>
      <c r="X54" s="56">
        <f>'Alocação 3q'!V53</f>
        <v>0</v>
      </c>
      <c r="Y54" s="55">
        <f>'Alocação 3q'!W53</f>
        <v>0</v>
      </c>
      <c r="Z54" s="55"/>
      <c r="AA54" s="57" t="str">
        <f>'Alocação 3q'!Y53</f>
        <v>Ivanise Gaubeur</v>
      </c>
      <c r="AB54" s="55" t="str">
        <f>'Alocação 3q'!Z53</f>
        <v>Quartas</v>
      </c>
      <c r="AC54" s="56">
        <f>'Alocação 3q'!AA53</f>
        <v>0.33333333333333331</v>
      </c>
      <c r="AD54" s="56">
        <f>'Alocação 3q'!AB53</f>
        <v>0.5</v>
      </c>
      <c r="AE54" s="55" t="str">
        <f>'Alocação 3q'!AC53</f>
        <v>Semanal</v>
      </c>
      <c r="AF54" s="55"/>
      <c r="AG54" s="55"/>
      <c r="AH54" s="55" t="str">
        <f>'Alocação 3q'!Z53</f>
        <v>Quartas</v>
      </c>
      <c r="AI54" s="56">
        <f>'Alocação 3q'!AA53</f>
        <v>0.33333333333333331</v>
      </c>
      <c r="AJ54" s="56">
        <f>'Alocação 3q'!AB53</f>
        <v>0.5</v>
      </c>
      <c r="AK54" s="55" t="str">
        <f>'Alocação 3q'!AC53</f>
        <v>Semanal</v>
      </c>
      <c r="AL54" s="55"/>
      <c r="AM54" s="55"/>
      <c r="AN54" s="55" t="str">
        <f>'Alocação 3q'!AJ53</f>
        <v>Ivanise Gaubeur</v>
      </c>
      <c r="AO54" s="58" t="str">
        <f t="shared" si="2"/>
        <v>HORAS A MAIS ALOCADAS</v>
      </c>
      <c r="AP54" s="58">
        <f t="shared" si="3"/>
        <v>0.25</v>
      </c>
      <c r="AQ54" s="58">
        <f t="shared" si="4"/>
        <v>8.3333333333333703E-2</v>
      </c>
      <c r="AR54" s="58">
        <f t="shared" si="5"/>
        <v>0.33333333333333337</v>
      </c>
      <c r="AS54" s="59">
        <f t="shared" si="6"/>
        <v>0.41666666666666707</v>
      </c>
    </row>
    <row r="55" spans="1:45" ht="15.75" thickBot="1">
      <c r="A55" s="54" t="s">
        <v>367</v>
      </c>
      <c r="B55" s="55" t="str">
        <f>'Alocação 3q'!B54</f>
        <v>NHT4001-15</v>
      </c>
      <c r="C55" s="55" t="str">
        <f>'Alocação 3q'!A54</f>
        <v>Análise Química Instrumental</v>
      </c>
      <c r="D55" s="55">
        <f>'Alocação 3q'!C54</f>
        <v>2</v>
      </c>
      <c r="E55" s="55">
        <f>'Alocação 3q'!D54</f>
        <v>4</v>
      </c>
      <c r="F55" s="55">
        <f>'Alocação 3q'!E54</f>
        <v>6</v>
      </c>
      <c r="G55" s="55">
        <f t="shared" si="1"/>
        <v>6</v>
      </c>
      <c r="H55" s="55" t="str">
        <f>'Alocação 3q'!H54</f>
        <v>SA</v>
      </c>
      <c r="I55" s="55">
        <f>'Alocação 3q'!J54</f>
        <v>0</v>
      </c>
      <c r="J55" s="55" t="str">
        <f>'Alocação 3q'!I54</f>
        <v>Noturno</v>
      </c>
      <c r="K55" s="55">
        <f>'Alocação 3q'!K54</f>
        <v>30</v>
      </c>
      <c r="L55" s="55" t="str">
        <f>'Alocação 3q'!L54</f>
        <v>Terças</v>
      </c>
      <c r="M55" s="56">
        <f>'Alocação 3q'!M54</f>
        <v>0.79166666666666696</v>
      </c>
      <c r="N55" s="56">
        <f>'Alocação 3q'!N54</f>
        <v>0.875000000000001</v>
      </c>
      <c r="O55" s="55" t="str">
        <f>'Alocação 3q'!O54</f>
        <v>Semanal</v>
      </c>
      <c r="P55" s="55"/>
      <c r="Q55" s="55">
        <f>'Alocação 3q'!P54</f>
        <v>0</v>
      </c>
      <c r="R55" s="56">
        <f>'Alocação 3q'!Q54</f>
        <v>0</v>
      </c>
      <c r="S55" s="56">
        <f>'Alocação 3q'!R54</f>
        <v>0</v>
      </c>
      <c r="T55" s="55">
        <f>'Alocação 3q'!S54</f>
        <v>0</v>
      </c>
      <c r="U55" s="55"/>
      <c r="V55" s="55">
        <f>'Alocação 3q'!T54</f>
        <v>0</v>
      </c>
      <c r="W55" s="56">
        <f>'Alocação 3q'!U54</f>
        <v>0</v>
      </c>
      <c r="X55" s="56">
        <f>'Alocação 3q'!V54</f>
        <v>0</v>
      </c>
      <c r="Y55" s="55">
        <f>'Alocação 3q'!W54</f>
        <v>0</v>
      </c>
      <c r="Z55" s="55"/>
      <c r="AA55" s="57" t="str">
        <f>'Alocação 3q'!Y54</f>
        <v>Heloisa França Maltez</v>
      </c>
      <c r="AB55" s="55" t="str">
        <f>'Alocação 3q'!Z54</f>
        <v>Quartas</v>
      </c>
      <c r="AC55" s="56">
        <f>'Alocação 3q'!AA54</f>
        <v>0.79166666666666696</v>
      </c>
      <c r="AD55" s="56">
        <f>'Alocação 3q'!AB54</f>
        <v>0.95833333333333404</v>
      </c>
      <c r="AE55" s="55" t="str">
        <f>'Alocação 3q'!AC54</f>
        <v>Semanal</v>
      </c>
      <c r="AF55" s="55"/>
      <c r="AG55" s="55"/>
      <c r="AH55" s="55" t="str">
        <f>'Alocação 3q'!Z54</f>
        <v>Quartas</v>
      </c>
      <c r="AI55" s="56">
        <f>'Alocação 3q'!AA54</f>
        <v>0.79166666666666696</v>
      </c>
      <c r="AJ55" s="56">
        <f>'Alocação 3q'!AB54</f>
        <v>0.95833333333333404</v>
      </c>
      <c r="AK55" s="55" t="str">
        <f>'Alocação 3q'!AC54</f>
        <v>Semanal</v>
      </c>
      <c r="AL55" s="55"/>
      <c r="AM55" s="55"/>
      <c r="AN55" s="55" t="str">
        <f>'Alocação 3q'!AJ54</f>
        <v>Heloisa França Maltez</v>
      </c>
      <c r="AO55" s="58" t="str">
        <f t="shared" si="2"/>
        <v>HORAS A MAIS ALOCADAS</v>
      </c>
      <c r="AP55" s="58">
        <f t="shared" si="3"/>
        <v>0.25</v>
      </c>
      <c r="AQ55" s="58">
        <f t="shared" si="4"/>
        <v>8.3333333333334036E-2</v>
      </c>
      <c r="AR55" s="58">
        <f t="shared" si="5"/>
        <v>0.33333333333333415</v>
      </c>
      <c r="AS55" s="59">
        <f t="shared" si="6"/>
        <v>0.41666666666666818</v>
      </c>
    </row>
    <row r="56" spans="1:45" ht="15.75" thickBot="1">
      <c r="A56" s="54" t="s">
        <v>367</v>
      </c>
      <c r="B56" s="55" t="str">
        <f>'Alocação 3q'!B55</f>
        <v>BIK0102-15</v>
      </c>
      <c r="C56" s="55" t="str">
        <f>'Alocação 3q'!A55</f>
        <v>Estrutura da Matéria</v>
      </c>
      <c r="D56" s="55">
        <f>'Alocação 3q'!C55</f>
        <v>3</v>
      </c>
      <c r="E56" s="55">
        <f>'Alocação 3q'!D55</f>
        <v>0</v>
      </c>
      <c r="F56" s="55">
        <f>'Alocação 3q'!E55</f>
        <v>4</v>
      </c>
      <c r="G56" s="55">
        <f t="shared" si="1"/>
        <v>3</v>
      </c>
      <c r="H56" s="55" t="str">
        <f>'Alocação 3q'!H55</f>
        <v>SA</v>
      </c>
      <c r="I56" s="55" t="str">
        <f>'Alocação 3q'!J55</f>
        <v>A</v>
      </c>
      <c r="J56" s="55" t="str">
        <f>'Alocação 3q'!I55</f>
        <v>Matutino</v>
      </c>
      <c r="K56" s="55">
        <f>'Alocação 3q'!K55</f>
        <v>60</v>
      </c>
      <c r="L56" s="55" t="str">
        <f>'Alocação 3q'!L55</f>
        <v>Segundas</v>
      </c>
      <c r="M56" s="56">
        <f>'Alocação 3q'!M55</f>
        <v>0.66666666666666696</v>
      </c>
      <c r="N56" s="56">
        <f>'Alocação 3q'!N55</f>
        <v>0.75</v>
      </c>
      <c r="O56" s="55" t="str">
        <f>'Alocação 3q'!O55</f>
        <v>Semanal</v>
      </c>
      <c r="P56" s="55"/>
      <c r="Q56" s="55" t="str">
        <f>'Alocação 3q'!P55</f>
        <v>Quintas</v>
      </c>
      <c r="R56" s="56">
        <f>'Alocação 3q'!Q55</f>
        <v>0.66666666666666696</v>
      </c>
      <c r="S56" s="56">
        <f>'Alocação 3q'!R55</f>
        <v>0.75</v>
      </c>
      <c r="T56" s="55" t="str">
        <f>'Alocação 3q'!S55</f>
        <v>Quinzenal I</v>
      </c>
      <c r="U56" s="55"/>
      <c r="V56" s="55">
        <f>'Alocação 3q'!T55</f>
        <v>0</v>
      </c>
      <c r="W56" s="56">
        <f>'Alocação 3q'!U55</f>
        <v>0</v>
      </c>
      <c r="X56" s="56">
        <f>'Alocação 3q'!V55</f>
        <v>0</v>
      </c>
      <c r="Y56" s="55">
        <f>'Alocação 3q'!W55</f>
        <v>0</v>
      </c>
      <c r="Z56" s="55"/>
      <c r="AA56" s="57" t="str">
        <f>'Alocação 3q'!Y55</f>
        <v>Hugo Barbosa Suffredini</v>
      </c>
      <c r="AB56" s="55">
        <f>'Alocação 3q'!Z55</f>
        <v>0</v>
      </c>
      <c r="AC56" s="56">
        <f>'Alocação 3q'!AA55</f>
        <v>0</v>
      </c>
      <c r="AD56" s="56">
        <f>'Alocação 3q'!AB55</f>
        <v>0</v>
      </c>
      <c r="AE56" s="55">
        <f>'Alocação 3q'!AC55</f>
        <v>0</v>
      </c>
      <c r="AF56" s="55"/>
      <c r="AG56" s="55"/>
      <c r="AH56" s="55">
        <f>'Alocação 3q'!Z55</f>
        <v>0</v>
      </c>
      <c r="AI56" s="56">
        <f>'Alocação 3q'!AA55</f>
        <v>0</v>
      </c>
      <c r="AJ56" s="56">
        <f>'Alocação 3q'!AB55</f>
        <v>0</v>
      </c>
      <c r="AK56" s="55">
        <f>'Alocação 3q'!AC55</f>
        <v>0</v>
      </c>
      <c r="AL56" s="55"/>
      <c r="AM56" s="55"/>
      <c r="AN56" s="55">
        <f>'Alocação 3q'!AJ55</f>
        <v>0</v>
      </c>
      <c r="AO56" s="58" t="str">
        <f t="shared" si="2"/>
        <v>CORRETO</v>
      </c>
      <c r="AP56" s="58">
        <f t="shared" si="3"/>
        <v>0.125</v>
      </c>
      <c r="AQ56" s="58">
        <f t="shared" si="4"/>
        <v>0.12499999999999956</v>
      </c>
      <c r="AR56" s="58">
        <f t="shared" si="5"/>
        <v>0</v>
      </c>
      <c r="AS56" s="59">
        <f t="shared" si="6"/>
        <v>0.12499999999999956</v>
      </c>
    </row>
    <row r="57" spans="1:45" ht="15.75" thickBot="1">
      <c r="A57" s="54" t="s">
        <v>367</v>
      </c>
      <c r="B57" s="55" t="str">
        <f>'Alocação 3q'!B56</f>
        <v>-</v>
      </c>
      <c r="C57" s="55">
        <f>'Alocação 3q'!A56</f>
        <v>0</v>
      </c>
      <c r="D57" s="55" t="str">
        <f>'Alocação 3q'!C56</f>
        <v>-</v>
      </c>
      <c r="E57" s="55" t="str">
        <f>'Alocação 3q'!D56</f>
        <v>-</v>
      </c>
      <c r="F57" s="55" t="str">
        <f>'Alocação 3q'!E56</f>
        <v>-</v>
      </c>
      <c r="G57" s="55" t="e">
        <f t="shared" si="1"/>
        <v>#VALUE!</v>
      </c>
      <c r="H57" s="55">
        <f>'Alocação 3q'!H56</f>
        <v>0</v>
      </c>
      <c r="I57" s="55">
        <f>'Alocação 3q'!J56</f>
        <v>0</v>
      </c>
      <c r="J57" s="55">
        <f>'Alocação 3q'!I56</f>
        <v>0</v>
      </c>
      <c r="K57" s="55">
        <f>'Alocação 3q'!K56</f>
        <v>0</v>
      </c>
      <c r="L57" s="55">
        <f>'Alocação 3q'!L56</f>
        <v>0</v>
      </c>
      <c r="M57" s="56">
        <f>'Alocação 3q'!M56</f>
        <v>0</v>
      </c>
      <c r="N57" s="56">
        <f>'Alocação 3q'!N56</f>
        <v>0</v>
      </c>
      <c r="O57" s="55">
        <f>'Alocação 3q'!O56</f>
        <v>0</v>
      </c>
      <c r="P57" s="55"/>
      <c r="Q57" s="55">
        <f>'Alocação 3q'!P56</f>
        <v>0</v>
      </c>
      <c r="R57" s="56">
        <f>'Alocação 3q'!Q56</f>
        <v>0</v>
      </c>
      <c r="S57" s="56">
        <f>'Alocação 3q'!R56</f>
        <v>0</v>
      </c>
      <c r="T57" s="55">
        <f>'Alocação 3q'!S56</f>
        <v>0</v>
      </c>
      <c r="U57" s="55"/>
      <c r="V57" s="55">
        <f>'Alocação 3q'!T56</f>
        <v>0</v>
      </c>
      <c r="W57" s="56">
        <f>'Alocação 3q'!U56</f>
        <v>0</v>
      </c>
      <c r="X57" s="56">
        <f>'Alocação 3q'!V56</f>
        <v>0</v>
      </c>
      <c r="Y57" s="55">
        <f>'Alocação 3q'!W56</f>
        <v>0</v>
      </c>
      <c r="Z57" s="55"/>
      <c r="AA57" s="57">
        <f>'Alocação 3q'!Y56</f>
        <v>0</v>
      </c>
      <c r="AB57" s="55">
        <f>'Alocação 3q'!Z56</f>
        <v>0</v>
      </c>
      <c r="AC57" s="56">
        <f>'Alocação 3q'!AA56</f>
        <v>0</v>
      </c>
      <c r="AD57" s="56">
        <f>'Alocação 3q'!AB56</f>
        <v>0</v>
      </c>
      <c r="AE57" s="55">
        <f>'Alocação 3q'!AC56</f>
        <v>0</v>
      </c>
      <c r="AF57" s="55"/>
      <c r="AG57" s="55"/>
      <c r="AH57" s="55">
        <f>'Alocação 3q'!Z56</f>
        <v>0</v>
      </c>
      <c r="AI57" s="56">
        <f>'Alocação 3q'!AA56</f>
        <v>0</v>
      </c>
      <c r="AJ57" s="56">
        <f>'Alocação 3q'!AB56</f>
        <v>0</v>
      </c>
      <c r="AK57" s="55">
        <f>'Alocação 3q'!AC56</f>
        <v>0</v>
      </c>
      <c r="AL57" s="55"/>
      <c r="AM57" s="55"/>
      <c r="AN57" s="55">
        <f>'Alocação 3q'!AJ56</f>
        <v>0</v>
      </c>
      <c r="AO57" s="58" t="e">
        <f t="shared" si="2"/>
        <v>#VALUE!</v>
      </c>
      <c r="AP57" s="58" t="e">
        <f t="shared" si="3"/>
        <v>#VALUE!</v>
      </c>
      <c r="AQ57" s="58">
        <f t="shared" si="4"/>
        <v>0</v>
      </c>
      <c r="AR57" s="58">
        <f t="shared" si="5"/>
        <v>0</v>
      </c>
      <c r="AS57" s="59">
        <f t="shared" si="6"/>
        <v>0</v>
      </c>
    </row>
    <row r="58" spans="1:45" ht="15.75" thickBot="1">
      <c r="A58" s="54" t="s">
        <v>367</v>
      </c>
      <c r="B58" s="55" t="str">
        <f>'Alocação 3q'!B57</f>
        <v>-</v>
      </c>
      <c r="C58" s="55">
        <f>'Alocação 3q'!A57</f>
        <v>0</v>
      </c>
      <c r="D58" s="55" t="str">
        <f>'Alocação 3q'!C57</f>
        <v>-</v>
      </c>
      <c r="E58" s="55" t="str">
        <f>'Alocação 3q'!D57</f>
        <v>-</v>
      </c>
      <c r="F58" s="55" t="str">
        <f>'Alocação 3q'!E57</f>
        <v>-</v>
      </c>
      <c r="G58" s="55" t="e">
        <f t="shared" si="1"/>
        <v>#VALUE!</v>
      </c>
      <c r="H58" s="55">
        <f>'Alocação 3q'!H57</f>
        <v>0</v>
      </c>
      <c r="I58" s="55">
        <f>'Alocação 3q'!J57</f>
        <v>0</v>
      </c>
      <c r="J58" s="55">
        <f>'Alocação 3q'!I57</f>
        <v>0</v>
      </c>
      <c r="K58" s="55">
        <f>'Alocação 3q'!K57</f>
        <v>0</v>
      </c>
      <c r="L58" s="55">
        <f>'Alocação 3q'!L57</f>
        <v>0</v>
      </c>
      <c r="M58" s="56">
        <f>'Alocação 3q'!M57</f>
        <v>0</v>
      </c>
      <c r="N58" s="56">
        <f>'Alocação 3q'!N57</f>
        <v>0</v>
      </c>
      <c r="O58" s="55">
        <f>'Alocação 3q'!O57</f>
        <v>0</v>
      </c>
      <c r="P58" s="55"/>
      <c r="Q58" s="55">
        <f>'Alocação 3q'!P57</f>
        <v>0</v>
      </c>
      <c r="R58" s="56">
        <f>'Alocação 3q'!Q57</f>
        <v>0</v>
      </c>
      <c r="S58" s="56">
        <f>'Alocação 3q'!R57</f>
        <v>0</v>
      </c>
      <c r="T58" s="55">
        <f>'Alocação 3q'!S57</f>
        <v>0</v>
      </c>
      <c r="U58" s="55"/>
      <c r="V58" s="55">
        <f>'Alocação 3q'!T57</f>
        <v>0</v>
      </c>
      <c r="W58" s="56">
        <f>'Alocação 3q'!U57</f>
        <v>0</v>
      </c>
      <c r="X58" s="56">
        <f>'Alocação 3q'!V57</f>
        <v>0</v>
      </c>
      <c r="Y58" s="55">
        <f>'Alocação 3q'!W57</f>
        <v>0</v>
      </c>
      <c r="Z58" s="55"/>
      <c r="AA58" s="57">
        <f>'Alocação 3q'!Y57</f>
        <v>0</v>
      </c>
      <c r="AB58" s="55">
        <f>'Alocação 3q'!Z57</f>
        <v>0</v>
      </c>
      <c r="AC58" s="56">
        <f>'Alocação 3q'!AA57</f>
        <v>0</v>
      </c>
      <c r="AD58" s="56">
        <f>'Alocação 3q'!AB57</f>
        <v>0</v>
      </c>
      <c r="AE58" s="55">
        <f>'Alocação 3q'!AC57</f>
        <v>0</v>
      </c>
      <c r="AF58" s="55"/>
      <c r="AG58" s="55"/>
      <c r="AH58" s="55">
        <f>'Alocação 3q'!Z57</f>
        <v>0</v>
      </c>
      <c r="AI58" s="56">
        <f>'Alocação 3q'!AA57</f>
        <v>0</v>
      </c>
      <c r="AJ58" s="56">
        <f>'Alocação 3q'!AB57</f>
        <v>0</v>
      </c>
      <c r="AK58" s="55">
        <f>'Alocação 3q'!AC57</f>
        <v>0</v>
      </c>
      <c r="AL58" s="55"/>
      <c r="AM58" s="55"/>
      <c r="AN58" s="55">
        <f>'Alocação 3q'!AJ57</f>
        <v>0</v>
      </c>
      <c r="AO58" s="58" t="e">
        <f t="shared" si="2"/>
        <v>#VALUE!</v>
      </c>
      <c r="AP58" s="58" t="e">
        <f t="shared" si="3"/>
        <v>#VALUE!</v>
      </c>
      <c r="AQ58" s="58">
        <f t="shared" si="4"/>
        <v>0</v>
      </c>
      <c r="AR58" s="58">
        <f t="shared" si="5"/>
        <v>0</v>
      </c>
      <c r="AS58" s="59">
        <f t="shared" si="6"/>
        <v>0</v>
      </c>
    </row>
    <row r="59" spans="1:45" ht="15.75" thickBot="1">
      <c r="A59" s="54" t="s">
        <v>367</v>
      </c>
      <c r="B59" s="55" t="str">
        <f>'Alocação 3q'!B58</f>
        <v>NHT4056-15</v>
      </c>
      <c r="C59" s="55" t="str">
        <f>'Alocação 3q'!A58</f>
        <v>Química Orgânica Experimental</v>
      </c>
      <c r="D59" s="55">
        <f>'Alocação 3q'!C58</f>
        <v>0</v>
      </c>
      <c r="E59" s="55">
        <f>'Alocação 3q'!D58</f>
        <v>4</v>
      </c>
      <c r="F59" s="55">
        <f>'Alocação 3q'!E58</f>
        <v>4</v>
      </c>
      <c r="G59" s="55">
        <f t="shared" si="1"/>
        <v>4</v>
      </c>
      <c r="H59" s="55" t="str">
        <f>'Alocação 3q'!H58</f>
        <v>SA</v>
      </c>
      <c r="I59" s="55">
        <f>'Alocação 3q'!J58</f>
        <v>0</v>
      </c>
      <c r="J59" s="55" t="str">
        <f>'Alocação 3q'!I58</f>
        <v>Matutino</v>
      </c>
      <c r="K59" s="55">
        <f>'Alocação 3q'!K58</f>
        <v>30</v>
      </c>
      <c r="L59" s="55">
        <f>'Alocação 3q'!L58</f>
        <v>0</v>
      </c>
      <c r="M59" s="56">
        <f>'Alocação 3q'!M58</f>
        <v>0</v>
      </c>
      <c r="N59" s="56">
        <f>'Alocação 3q'!N58</f>
        <v>0</v>
      </c>
      <c r="O59" s="55">
        <f>'Alocação 3q'!O58</f>
        <v>0</v>
      </c>
      <c r="P59" s="55"/>
      <c r="Q59" s="55">
        <f>'Alocação 3q'!P58</f>
        <v>0</v>
      </c>
      <c r="R59" s="56">
        <f>'Alocação 3q'!Q58</f>
        <v>0</v>
      </c>
      <c r="S59" s="56">
        <f>'Alocação 3q'!R58</f>
        <v>0</v>
      </c>
      <c r="T59" s="55">
        <f>'Alocação 3q'!S58</f>
        <v>0</v>
      </c>
      <c r="U59" s="55"/>
      <c r="V59" s="55">
        <f>'Alocação 3q'!T58</f>
        <v>0</v>
      </c>
      <c r="W59" s="56">
        <f>'Alocação 3q'!U58</f>
        <v>0</v>
      </c>
      <c r="X59" s="56">
        <f>'Alocação 3q'!V58</f>
        <v>0</v>
      </c>
      <c r="Y59" s="55">
        <f>'Alocação 3q'!W58</f>
        <v>0</v>
      </c>
      <c r="Z59" s="55"/>
      <c r="AA59" s="57">
        <f>'Alocação 3q'!Y58</f>
        <v>0</v>
      </c>
      <c r="AB59" s="55" t="str">
        <f>'Alocação 3q'!Z58</f>
        <v>Quartas</v>
      </c>
      <c r="AC59" s="56">
        <f>'Alocação 3q'!AA58</f>
        <v>0.33333333333333331</v>
      </c>
      <c r="AD59" s="56">
        <f>'Alocação 3q'!AB58</f>
        <v>0.5</v>
      </c>
      <c r="AE59" s="55" t="str">
        <f>'Alocação 3q'!AC58</f>
        <v>Semanal</v>
      </c>
      <c r="AF59" s="55"/>
      <c r="AG59" s="55"/>
      <c r="AH59" s="55" t="str">
        <f>'Alocação 3q'!Z58</f>
        <v>Quartas</v>
      </c>
      <c r="AI59" s="56">
        <f>'Alocação 3q'!AA58</f>
        <v>0.33333333333333331</v>
      </c>
      <c r="AJ59" s="56">
        <f>'Alocação 3q'!AB58</f>
        <v>0.5</v>
      </c>
      <c r="AK59" s="55" t="str">
        <f>'Alocação 3q'!AC58</f>
        <v>Semanal</v>
      </c>
      <c r="AL59" s="55"/>
      <c r="AM59" s="55"/>
      <c r="AN59" s="55" t="str">
        <f>'Alocação 3q'!AJ58</f>
        <v>João Henrique Ghilardi Lago</v>
      </c>
      <c r="AO59" s="58" t="str">
        <f t="shared" si="2"/>
        <v>HORAS A MAIS ALOCADAS</v>
      </c>
      <c r="AP59" s="58">
        <f t="shared" si="3"/>
        <v>0.16666666666666666</v>
      </c>
      <c r="AQ59" s="58">
        <f t="shared" si="4"/>
        <v>0</v>
      </c>
      <c r="AR59" s="58">
        <f t="shared" si="5"/>
        <v>0.33333333333333337</v>
      </c>
      <c r="AS59" s="59">
        <f t="shared" si="6"/>
        <v>0.33333333333333337</v>
      </c>
    </row>
    <row r="60" spans="1:45" ht="15.75" thickBot="1">
      <c r="A60" s="54" t="s">
        <v>367</v>
      </c>
      <c r="B60" s="55" t="str">
        <f>'Alocação 3q'!B59</f>
        <v>NHT4056-15</v>
      </c>
      <c r="C60" s="55" t="str">
        <f>'Alocação 3q'!A59</f>
        <v>Química Orgânica Experimental</v>
      </c>
      <c r="D60" s="55">
        <f>'Alocação 3q'!C59</f>
        <v>0</v>
      </c>
      <c r="E60" s="55">
        <f>'Alocação 3q'!D59</f>
        <v>4</v>
      </c>
      <c r="F60" s="55">
        <f>'Alocação 3q'!E59</f>
        <v>4</v>
      </c>
      <c r="G60" s="55">
        <f t="shared" si="1"/>
        <v>4</v>
      </c>
      <c r="H60" s="55" t="str">
        <f>'Alocação 3q'!H59</f>
        <v>SA</v>
      </c>
      <c r="I60" s="55">
        <f>'Alocação 3q'!J59</f>
        <v>0</v>
      </c>
      <c r="J60" s="55" t="str">
        <f>'Alocação 3q'!I59</f>
        <v>Noturno</v>
      </c>
      <c r="K60" s="55">
        <f>'Alocação 3q'!K59</f>
        <v>30</v>
      </c>
      <c r="L60" s="55">
        <f>'Alocação 3q'!L59</f>
        <v>0</v>
      </c>
      <c r="M60" s="56">
        <f>'Alocação 3q'!M59</f>
        <v>0</v>
      </c>
      <c r="N60" s="56">
        <f>'Alocação 3q'!N59</f>
        <v>0</v>
      </c>
      <c r="O60" s="55">
        <f>'Alocação 3q'!O59</f>
        <v>0</v>
      </c>
      <c r="P60" s="55"/>
      <c r="Q60" s="55">
        <f>'Alocação 3q'!P59</f>
        <v>0</v>
      </c>
      <c r="R60" s="56">
        <f>'Alocação 3q'!Q59</f>
        <v>0</v>
      </c>
      <c r="S60" s="56">
        <f>'Alocação 3q'!R59</f>
        <v>0</v>
      </c>
      <c r="T60" s="55">
        <f>'Alocação 3q'!S59</f>
        <v>0</v>
      </c>
      <c r="U60" s="55"/>
      <c r="V60" s="55">
        <f>'Alocação 3q'!T59</f>
        <v>0</v>
      </c>
      <c r="W60" s="56">
        <f>'Alocação 3q'!U59</f>
        <v>0</v>
      </c>
      <c r="X60" s="56">
        <f>'Alocação 3q'!V59</f>
        <v>0</v>
      </c>
      <c r="Y60" s="55">
        <f>'Alocação 3q'!W59</f>
        <v>0</v>
      </c>
      <c r="Z60" s="55"/>
      <c r="AA60" s="57">
        <f>'Alocação 3q'!Y59</f>
        <v>0</v>
      </c>
      <c r="AB60" s="55" t="str">
        <f>'Alocação 3q'!Z59</f>
        <v>Quartas</v>
      </c>
      <c r="AC60" s="56">
        <f>'Alocação 3q'!AA59</f>
        <v>0.79166666666666696</v>
      </c>
      <c r="AD60" s="56">
        <f>'Alocação 3q'!AB59</f>
        <v>0.95833333333333404</v>
      </c>
      <c r="AE60" s="55" t="str">
        <f>'Alocação 3q'!AC59</f>
        <v>Semanal</v>
      </c>
      <c r="AF60" s="55"/>
      <c r="AG60" s="55"/>
      <c r="AH60" s="55" t="str">
        <f>'Alocação 3q'!Z59</f>
        <v>Quartas</v>
      </c>
      <c r="AI60" s="56">
        <f>'Alocação 3q'!AA59</f>
        <v>0.79166666666666696</v>
      </c>
      <c r="AJ60" s="56">
        <f>'Alocação 3q'!AB59</f>
        <v>0.95833333333333404</v>
      </c>
      <c r="AK60" s="55" t="str">
        <f>'Alocação 3q'!AC59</f>
        <v>Semanal</v>
      </c>
      <c r="AL60" s="55"/>
      <c r="AM60" s="55"/>
      <c r="AN60" s="55" t="str">
        <f>'Alocação 3q'!AJ59</f>
        <v>Mirela Inês de Sairre</v>
      </c>
      <c r="AO60" s="58" t="str">
        <f t="shared" si="2"/>
        <v>HORAS A MAIS ALOCADAS</v>
      </c>
      <c r="AP60" s="58">
        <f t="shared" si="3"/>
        <v>0.16666666666666666</v>
      </c>
      <c r="AQ60" s="58">
        <f t="shared" si="4"/>
        <v>0</v>
      </c>
      <c r="AR60" s="58">
        <f t="shared" si="5"/>
        <v>0.33333333333333415</v>
      </c>
      <c r="AS60" s="59">
        <f t="shared" si="6"/>
        <v>0.33333333333333415</v>
      </c>
    </row>
    <row r="61" spans="1:45" ht="15.75" thickBot="1">
      <c r="A61" s="54" t="s">
        <v>367</v>
      </c>
      <c r="B61" s="55" t="str">
        <f>'Alocação 3q'!B60</f>
        <v>-</v>
      </c>
      <c r="C61" s="55">
        <f>'Alocação 3q'!A60</f>
        <v>0</v>
      </c>
      <c r="D61" s="55" t="str">
        <f>'Alocação 3q'!C60</f>
        <v>-</v>
      </c>
      <c r="E61" s="55" t="str">
        <f>'Alocação 3q'!D60</f>
        <v>-</v>
      </c>
      <c r="F61" s="55" t="str">
        <f>'Alocação 3q'!E60</f>
        <v>-</v>
      </c>
      <c r="G61" s="55" t="e">
        <f t="shared" si="1"/>
        <v>#VALUE!</v>
      </c>
      <c r="H61" s="55">
        <f>'Alocação 3q'!H60</f>
        <v>0</v>
      </c>
      <c r="I61" s="55">
        <f>'Alocação 3q'!J60</f>
        <v>0</v>
      </c>
      <c r="J61" s="55">
        <f>'Alocação 3q'!I60</f>
        <v>0</v>
      </c>
      <c r="K61" s="55">
        <f>'Alocação 3q'!K60</f>
        <v>0</v>
      </c>
      <c r="L61" s="55">
        <f>'Alocação 3q'!L60</f>
        <v>0</v>
      </c>
      <c r="M61" s="56">
        <f>'Alocação 3q'!M60</f>
        <v>0</v>
      </c>
      <c r="N61" s="56">
        <f>'Alocação 3q'!N60</f>
        <v>0</v>
      </c>
      <c r="O61" s="55">
        <f>'Alocação 3q'!O60</f>
        <v>0</v>
      </c>
      <c r="P61" s="55"/>
      <c r="Q61" s="55">
        <f>'Alocação 3q'!P60</f>
        <v>0</v>
      </c>
      <c r="R61" s="56">
        <f>'Alocação 3q'!Q60</f>
        <v>0</v>
      </c>
      <c r="S61" s="56">
        <f>'Alocação 3q'!R60</f>
        <v>0</v>
      </c>
      <c r="T61" s="55">
        <f>'Alocação 3q'!S60</f>
        <v>0</v>
      </c>
      <c r="U61" s="55"/>
      <c r="V61" s="55">
        <f>'Alocação 3q'!T60</f>
        <v>0</v>
      </c>
      <c r="W61" s="56">
        <f>'Alocação 3q'!U60</f>
        <v>0</v>
      </c>
      <c r="X61" s="56">
        <f>'Alocação 3q'!V60</f>
        <v>0</v>
      </c>
      <c r="Y61" s="55">
        <f>'Alocação 3q'!W60</f>
        <v>0</v>
      </c>
      <c r="Z61" s="55"/>
      <c r="AA61" s="57">
        <f>'Alocação 3q'!Y60</f>
        <v>0</v>
      </c>
      <c r="AB61" s="55">
        <f>'Alocação 3q'!Z60</f>
        <v>0</v>
      </c>
      <c r="AC61" s="56">
        <f>'Alocação 3q'!AA60</f>
        <v>0</v>
      </c>
      <c r="AD61" s="56">
        <f>'Alocação 3q'!AB60</f>
        <v>0</v>
      </c>
      <c r="AE61" s="55">
        <f>'Alocação 3q'!AC60</f>
        <v>0</v>
      </c>
      <c r="AF61" s="55"/>
      <c r="AG61" s="55"/>
      <c r="AH61" s="55">
        <f>'Alocação 3q'!Z60</f>
        <v>0</v>
      </c>
      <c r="AI61" s="56">
        <f>'Alocação 3q'!AA60</f>
        <v>0</v>
      </c>
      <c r="AJ61" s="56">
        <f>'Alocação 3q'!AB60</f>
        <v>0</v>
      </c>
      <c r="AK61" s="55">
        <f>'Alocação 3q'!AC60</f>
        <v>0</v>
      </c>
      <c r="AL61" s="55"/>
      <c r="AM61" s="55"/>
      <c r="AN61" s="55">
        <f>'Alocação 3q'!AJ60</f>
        <v>0</v>
      </c>
      <c r="AO61" s="58" t="e">
        <f t="shared" si="2"/>
        <v>#VALUE!</v>
      </c>
      <c r="AP61" s="58" t="e">
        <f t="shared" si="3"/>
        <v>#VALUE!</v>
      </c>
      <c r="AQ61" s="58">
        <f t="shared" si="4"/>
        <v>0</v>
      </c>
      <c r="AR61" s="58">
        <f t="shared" si="5"/>
        <v>0</v>
      </c>
      <c r="AS61" s="59">
        <f t="shared" si="6"/>
        <v>0</v>
      </c>
    </row>
    <row r="62" spans="1:45" ht="15.75" thickBot="1">
      <c r="A62" s="54" t="s">
        <v>367</v>
      </c>
      <c r="B62" s="55" t="str">
        <f>'Alocação 3q'!B61</f>
        <v>-</v>
      </c>
      <c r="C62" s="55">
        <f>'Alocação 3q'!A61</f>
        <v>0</v>
      </c>
      <c r="D62" s="55" t="str">
        <f>'Alocação 3q'!C61</f>
        <v>-</v>
      </c>
      <c r="E62" s="55" t="str">
        <f>'Alocação 3q'!D61</f>
        <v>-</v>
      </c>
      <c r="F62" s="55" t="str">
        <f>'Alocação 3q'!E61</f>
        <v>-</v>
      </c>
      <c r="G62" s="55" t="e">
        <f t="shared" si="1"/>
        <v>#VALUE!</v>
      </c>
      <c r="H62" s="55">
        <f>'Alocação 3q'!H61</f>
        <v>0</v>
      </c>
      <c r="I62" s="55">
        <f>'Alocação 3q'!J61</f>
        <v>0</v>
      </c>
      <c r="J62" s="55">
        <f>'Alocação 3q'!I61</f>
        <v>0</v>
      </c>
      <c r="K62" s="55">
        <f>'Alocação 3q'!K61</f>
        <v>0</v>
      </c>
      <c r="L62" s="55">
        <f>'Alocação 3q'!L61</f>
        <v>0</v>
      </c>
      <c r="M62" s="56">
        <f>'Alocação 3q'!M61</f>
        <v>0</v>
      </c>
      <c r="N62" s="56">
        <f>'Alocação 3q'!N61</f>
        <v>0</v>
      </c>
      <c r="O62" s="55">
        <f>'Alocação 3q'!O61</f>
        <v>0</v>
      </c>
      <c r="P62" s="55"/>
      <c r="Q62" s="55">
        <f>'Alocação 3q'!P61</f>
        <v>0</v>
      </c>
      <c r="R62" s="56">
        <f>'Alocação 3q'!Q61</f>
        <v>0</v>
      </c>
      <c r="S62" s="56">
        <f>'Alocação 3q'!R61</f>
        <v>0</v>
      </c>
      <c r="T62" s="55">
        <f>'Alocação 3q'!S61</f>
        <v>0</v>
      </c>
      <c r="U62" s="55"/>
      <c r="V62" s="55">
        <f>'Alocação 3q'!T61</f>
        <v>0</v>
      </c>
      <c r="W62" s="56">
        <f>'Alocação 3q'!U61</f>
        <v>0</v>
      </c>
      <c r="X62" s="56">
        <f>'Alocação 3q'!V61</f>
        <v>0</v>
      </c>
      <c r="Y62" s="55">
        <f>'Alocação 3q'!W61</f>
        <v>0</v>
      </c>
      <c r="Z62" s="55"/>
      <c r="AA62" s="57">
        <f>'Alocação 3q'!Y61</f>
        <v>0</v>
      </c>
      <c r="AB62" s="55">
        <f>'Alocação 3q'!Z61</f>
        <v>0</v>
      </c>
      <c r="AC62" s="56">
        <f>'Alocação 3q'!AA61</f>
        <v>0</v>
      </c>
      <c r="AD62" s="56">
        <f>'Alocação 3q'!AB61</f>
        <v>0</v>
      </c>
      <c r="AE62" s="55">
        <f>'Alocação 3q'!AC61</f>
        <v>0</v>
      </c>
      <c r="AF62" s="55"/>
      <c r="AG62" s="55"/>
      <c r="AH62" s="55">
        <f>'Alocação 3q'!Z61</f>
        <v>0</v>
      </c>
      <c r="AI62" s="56">
        <f>'Alocação 3q'!AA61</f>
        <v>0</v>
      </c>
      <c r="AJ62" s="56">
        <f>'Alocação 3q'!AB61</f>
        <v>0</v>
      </c>
      <c r="AK62" s="55">
        <f>'Alocação 3q'!AC61</f>
        <v>0</v>
      </c>
      <c r="AL62" s="55"/>
      <c r="AM62" s="55"/>
      <c r="AN62" s="55">
        <f>'Alocação 3q'!AJ61</f>
        <v>0</v>
      </c>
      <c r="AO62" s="58" t="e">
        <f t="shared" si="2"/>
        <v>#VALUE!</v>
      </c>
      <c r="AP62" s="58" t="e">
        <f t="shared" si="3"/>
        <v>#VALUE!</v>
      </c>
      <c r="AQ62" s="58">
        <f t="shared" si="4"/>
        <v>0</v>
      </c>
      <c r="AR62" s="58">
        <f t="shared" si="5"/>
        <v>0</v>
      </c>
      <c r="AS62" s="59">
        <f t="shared" si="6"/>
        <v>0</v>
      </c>
    </row>
    <row r="63" spans="1:45" ht="15.75" thickBot="1">
      <c r="A63" s="54" t="s">
        <v>367</v>
      </c>
      <c r="B63" s="55" t="str">
        <f>'Alocação 3q'!B62</f>
        <v>NHZ4063-15</v>
      </c>
      <c r="C63" s="55" t="str">
        <f>'Alocação 3q'!A62</f>
        <v>Polímeros Síntese Caracterização e Processos</v>
      </c>
      <c r="D63" s="55">
        <f>'Alocação 3q'!C62</f>
        <v>4</v>
      </c>
      <c r="E63" s="55">
        <f>'Alocação 3q'!D62</f>
        <v>2</v>
      </c>
      <c r="F63" s="55">
        <f>'Alocação 3q'!E62</f>
        <v>4</v>
      </c>
      <c r="G63" s="55">
        <f t="shared" si="1"/>
        <v>6</v>
      </c>
      <c r="H63" s="55" t="str">
        <f>'Alocação 3q'!H62</f>
        <v>SA</v>
      </c>
      <c r="I63" s="55">
        <f>'Alocação 3q'!J62</f>
        <v>0</v>
      </c>
      <c r="J63" s="55" t="str">
        <f>'Alocação 3q'!I62</f>
        <v>Matutino</v>
      </c>
      <c r="K63" s="55">
        <f>'Alocação 3q'!K62</f>
        <v>30</v>
      </c>
      <c r="L63" s="55" t="str">
        <f>'Alocação 3q'!L62</f>
        <v>Segundas</v>
      </c>
      <c r="M63" s="56">
        <f>'Alocação 3q'!M62</f>
        <v>0.41666666666666702</v>
      </c>
      <c r="N63" s="56">
        <f>'Alocação 3q'!N62</f>
        <v>0.5</v>
      </c>
      <c r="O63" s="55" t="str">
        <f>'Alocação 3q'!O62</f>
        <v>Semanal</v>
      </c>
      <c r="P63" s="55"/>
      <c r="Q63" s="55" t="str">
        <f>'Alocação 3q'!P62</f>
        <v>Quartas</v>
      </c>
      <c r="R63" s="56">
        <f>'Alocação 3q'!Q62</f>
        <v>0.33333333333333331</v>
      </c>
      <c r="S63" s="56">
        <f>'Alocação 3q'!R62</f>
        <v>0.41666666666666702</v>
      </c>
      <c r="T63" s="55" t="str">
        <f>'Alocação 3q'!S62</f>
        <v>Semanal</v>
      </c>
      <c r="U63" s="55"/>
      <c r="V63" s="55">
        <f>'Alocação 3q'!T62</f>
        <v>0</v>
      </c>
      <c r="W63" s="56">
        <f>'Alocação 3q'!U62</f>
        <v>0</v>
      </c>
      <c r="X63" s="56">
        <f>'Alocação 3q'!V62</f>
        <v>0</v>
      </c>
      <c r="Y63" s="55">
        <f>'Alocação 3q'!W62</f>
        <v>0</v>
      </c>
      <c r="Z63" s="55"/>
      <c r="AA63" s="57" t="str">
        <f>'Alocação 3q'!Y62</f>
        <v>Márcia Aparecida da Silva Spinacé</v>
      </c>
      <c r="AB63" s="55" t="str">
        <f>'Alocação 3q'!Z62</f>
        <v>Quartas</v>
      </c>
      <c r="AC63" s="56">
        <f>'Alocação 3q'!AA62</f>
        <v>0.41666666666666702</v>
      </c>
      <c r="AD63" s="56">
        <f>'Alocação 3q'!AB62</f>
        <v>0.5</v>
      </c>
      <c r="AE63" s="55" t="str">
        <f>'Alocação 3q'!AC62</f>
        <v>Semanal</v>
      </c>
      <c r="AF63" s="55"/>
      <c r="AG63" s="55"/>
      <c r="AH63" s="55" t="str">
        <f>'Alocação 3q'!Z62</f>
        <v>Quartas</v>
      </c>
      <c r="AI63" s="56">
        <f>'Alocação 3q'!AA62</f>
        <v>0.41666666666666702</v>
      </c>
      <c r="AJ63" s="56">
        <f>'Alocação 3q'!AB62</f>
        <v>0.5</v>
      </c>
      <c r="AK63" s="55" t="str">
        <f>'Alocação 3q'!AC62</f>
        <v>Semanal</v>
      </c>
      <c r="AL63" s="55"/>
      <c r="AM63" s="55"/>
      <c r="AN63" s="55" t="str">
        <f>'Alocação 3q'!AJ62</f>
        <v>Márcia Aparecida da Silva Spinacé</v>
      </c>
      <c r="AO63" s="58" t="str">
        <f t="shared" si="2"/>
        <v>HORAS A MAIS ALOCADAS</v>
      </c>
      <c r="AP63" s="58">
        <f t="shared" si="3"/>
        <v>0.25</v>
      </c>
      <c r="AQ63" s="58">
        <f t="shared" si="4"/>
        <v>0.16666666666666669</v>
      </c>
      <c r="AR63" s="58">
        <f t="shared" si="5"/>
        <v>0.16666666666666596</v>
      </c>
      <c r="AS63" s="59">
        <f t="shared" si="6"/>
        <v>0.33333333333333265</v>
      </c>
    </row>
    <row r="64" spans="1:45" ht="15.75" thickBot="1">
      <c r="A64" s="54" t="s">
        <v>367</v>
      </c>
      <c r="B64" s="55" t="str">
        <f>'Alocação 3q'!B63</f>
        <v>NHZ4063-15</v>
      </c>
      <c r="C64" s="55" t="str">
        <f>'Alocação 3q'!A63</f>
        <v>Polímeros Síntese Caracterização e Processos</v>
      </c>
      <c r="D64" s="55">
        <f>'Alocação 3q'!C63</f>
        <v>4</v>
      </c>
      <c r="E64" s="55">
        <f>'Alocação 3q'!D63</f>
        <v>2</v>
      </c>
      <c r="F64" s="55">
        <f>'Alocação 3q'!E63</f>
        <v>4</v>
      </c>
      <c r="G64" s="55">
        <f t="shared" si="1"/>
        <v>6</v>
      </c>
      <c r="H64" s="55" t="str">
        <f>'Alocação 3q'!H63</f>
        <v>SA</v>
      </c>
      <c r="I64" s="55">
        <f>'Alocação 3q'!J63</f>
        <v>0</v>
      </c>
      <c r="J64" s="55" t="str">
        <f>'Alocação 3q'!I63</f>
        <v>Noturno</v>
      </c>
      <c r="K64" s="55">
        <f>'Alocação 3q'!K63</f>
        <v>30</v>
      </c>
      <c r="L64" s="55" t="str">
        <f>'Alocação 3q'!L63</f>
        <v>Segundas</v>
      </c>
      <c r="M64" s="56">
        <f>'Alocação 3q'!M63</f>
        <v>0.875000000000001</v>
      </c>
      <c r="N64" s="56">
        <f>'Alocação 3q'!N63</f>
        <v>0.95833333333333404</v>
      </c>
      <c r="O64" s="55" t="str">
        <f>'Alocação 3q'!O63</f>
        <v>Semanal</v>
      </c>
      <c r="P64" s="55"/>
      <c r="Q64" s="55" t="str">
        <f>'Alocação 3q'!P63</f>
        <v>Quartas</v>
      </c>
      <c r="R64" s="56">
        <f>'Alocação 3q'!Q63</f>
        <v>0.79166666666666696</v>
      </c>
      <c r="S64" s="56">
        <f>'Alocação 3q'!R63</f>
        <v>0.875000000000001</v>
      </c>
      <c r="T64" s="55" t="str">
        <f>'Alocação 3q'!S63</f>
        <v>Semanal</v>
      </c>
      <c r="U64" s="55"/>
      <c r="V64" s="55">
        <f>'Alocação 3q'!T63</f>
        <v>0</v>
      </c>
      <c r="W64" s="56">
        <f>'Alocação 3q'!U63</f>
        <v>0</v>
      </c>
      <c r="X64" s="56">
        <f>'Alocação 3q'!V63</f>
        <v>0</v>
      </c>
      <c r="Y64" s="55">
        <f>'Alocação 3q'!W63</f>
        <v>0</v>
      </c>
      <c r="Z64" s="55"/>
      <c r="AA64" s="57" t="str">
        <f>'Alocação 3q'!Y63</f>
        <v xml:space="preserve">Wendel Andrade Alves  </v>
      </c>
      <c r="AB64" s="55" t="str">
        <f>'Alocação 3q'!Z63</f>
        <v>Quartas</v>
      </c>
      <c r="AC64" s="56">
        <f>'Alocação 3q'!AA63</f>
        <v>0.875000000000001</v>
      </c>
      <c r="AD64" s="56">
        <f>'Alocação 3q'!AB63</f>
        <v>0.95833333333333404</v>
      </c>
      <c r="AE64" s="55" t="str">
        <f>'Alocação 3q'!AC63</f>
        <v>Semanal</v>
      </c>
      <c r="AF64" s="55"/>
      <c r="AG64" s="55"/>
      <c r="AH64" s="55" t="str">
        <f>'Alocação 3q'!Z63</f>
        <v>Quartas</v>
      </c>
      <c r="AI64" s="56">
        <f>'Alocação 3q'!AA63</f>
        <v>0.875000000000001</v>
      </c>
      <c r="AJ64" s="56">
        <f>'Alocação 3q'!AB63</f>
        <v>0.95833333333333404</v>
      </c>
      <c r="AK64" s="55" t="str">
        <f>'Alocação 3q'!AC63</f>
        <v>Semanal</v>
      </c>
      <c r="AL64" s="55"/>
      <c r="AM64" s="55"/>
      <c r="AN64" s="55" t="str">
        <f>'Alocação 3q'!AJ63</f>
        <v xml:space="preserve">Wendel Andrade Alves  </v>
      </c>
      <c r="AO64" s="58" t="str">
        <f t="shared" si="2"/>
        <v>HORAS A MAIS ALOCADAS</v>
      </c>
      <c r="AP64" s="58">
        <f t="shared" si="3"/>
        <v>0.25</v>
      </c>
      <c r="AQ64" s="58">
        <f t="shared" si="4"/>
        <v>0.16666666666666707</v>
      </c>
      <c r="AR64" s="58">
        <f t="shared" si="5"/>
        <v>0.16666666666666607</v>
      </c>
      <c r="AS64" s="59">
        <f t="shared" si="6"/>
        <v>0.33333333333333315</v>
      </c>
    </row>
    <row r="65" spans="1:45" ht="15.75" thickBot="1">
      <c r="A65" s="54" t="s">
        <v>367</v>
      </c>
      <c r="B65" s="55" t="str">
        <f>'Alocação 3q'!B64</f>
        <v>-</v>
      </c>
      <c r="C65" s="55">
        <f>'Alocação 3q'!A64</f>
        <v>0</v>
      </c>
      <c r="D65" s="55" t="str">
        <f>'Alocação 3q'!C64</f>
        <v>-</v>
      </c>
      <c r="E65" s="55" t="str">
        <f>'Alocação 3q'!D64</f>
        <v>-</v>
      </c>
      <c r="F65" s="55" t="str">
        <f>'Alocação 3q'!E64</f>
        <v>-</v>
      </c>
      <c r="G65" s="55" t="e">
        <f t="shared" si="1"/>
        <v>#VALUE!</v>
      </c>
      <c r="H65" s="55">
        <f>'Alocação 3q'!H64</f>
        <v>0</v>
      </c>
      <c r="I65" s="55">
        <f>'Alocação 3q'!J64</f>
        <v>0</v>
      </c>
      <c r="J65" s="55">
        <f>'Alocação 3q'!I64</f>
        <v>0</v>
      </c>
      <c r="K65" s="55">
        <f>'Alocação 3q'!K64</f>
        <v>0</v>
      </c>
      <c r="L65" s="55">
        <f>'Alocação 3q'!L64</f>
        <v>0</v>
      </c>
      <c r="M65" s="56">
        <f>'Alocação 3q'!M64</f>
        <v>0</v>
      </c>
      <c r="N65" s="56">
        <f>'Alocação 3q'!N64</f>
        <v>0</v>
      </c>
      <c r="O65" s="55">
        <f>'Alocação 3q'!O64</f>
        <v>0</v>
      </c>
      <c r="P65" s="55"/>
      <c r="Q65" s="55">
        <f>'Alocação 3q'!P64</f>
        <v>0</v>
      </c>
      <c r="R65" s="56">
        <f>'Alocação 3q'!Q64</f>
        <v>0</v>
      </c>
      <c r="S65" s="56">
        <f>'Alocação 3q'!R64</f>
        <v>0</v>
      </c>
      <c r="T65" s="55">
        <f>'Alocação 3q'!S64</f>
        <v>0</v>
      </c>
      <c r="U65" s="55"/>
      <c r="V65" s="55">
        <f>'Alocação 3q'!T64</f>
        <v>0</v>
      </c>
      <c r="W65" s="56">
        <f>'Alocação 3q'!U64</f>
        <v>0</v>
      </c>
      <c r="X65" s="56">
        <f>'Alocação 3q'!V64</f>
        <v>0</v>
      </c>
      <c r="Y65" s="55">
        <f>'Alocação 3q'!W64</f>
        <v>0</v>
      </c>
      <c r="Z65" s="55"/>
      <c r="AA65" s="57">
        <f>'Alocação 3q'!Y64</f>
        <v>0</v>
      </c>
      <c r="AB65" s="55">
        <f>'Alocação 3q'!Z64</f>
        <v>0</v>
      </c>
      <c r="AC65" s="56">
        <f>'Alocação 3q'!AA64</f>
        <v>0</v>
      </c>
      <c r="AD65" s="56">
        <f>'Alocação 3q'!AB64</f>
        <v>0</v>
      </c>
      <c r="AE65" s="55">
        <f>'Alocação 3q'!AC64</f>
        <v>0</v>
      </c>
      <c r="AF65" s="55"/>
      <c r="AG65" s="55"/>
      <c r="AH65" s="55">
        <f>'Alocação 3q'!Z64</f>
        <v>0</v>
      </c>
      <c r="AI65" s="56">
        <f>'Alocação 3q'!AA64</f>
        <v>0</v>
      </c>
      <c r="AJ65" s="56">
        <f>'Alocação 3q'!AB64</f>
        <v>0</v>
      </c>
      <c r="AK65" s="55">
        <f>'Alocação 3q'!AC64</f>
        <v>0</v>
      </c>
      <c r="AL65" s="55"/>
      <c r="AM65" s="55"/>
      <c r="AN65" s="55">
        <f>'Alocação 3q'!AJ64</f>
        <v>0</v>
      </c>
      <c r="AO65" s="58" t="e">
        <f t="shared" si="2"/>
        <v>#VALUE!</v>
      </c>
      <c r="AP65" s="58" t="e">
        <f t="shared" si="3"/>
        <v>#VALUE!</v>
      </c>
      <c r="AQ65" s="58">
        <f t="shared" si="4"/>
        <v>0</v>
      </c>
      <c r="AR65" s="58">
        <f t="shared" si="5"/>
        <v>0</v>
      </c>
      <c r="AS65" s="59">
        <f t="shared" si="6"/>
        <v>0</v>
      </c>
    </row>
    <row r="66" spans="1:45" ht="15.75" thickBot="1">
      <c r="A66" s="54" t="s">
        <v>367</v>
      </c>
      <c r="B66" s="55" t="str">
        <f>'Alocação 3q'!B65</f>
        <v>-</v>
      </c>
      <c r="C66" s="55">
        <f>'Alocação 3q'!A65</f>
        <v>0</v>
      </c>
      <c r="D66" s="55" t="str">
        <f>'Alocação 3q'!C65</f>
        <v>-</v>
      </c>
      <c r="E66" s="55" t="str">
        <f>'Alocação 3q'!D65</f>
        <v>-</v>
      </c>
      <c r="F66" s="55" t="str">
        <f>'Alocação 3q'!E65</f>
        <v>-</v>
      </c>
      <c r="G66" s="55" t="e">
        <f t="shared" si="1"/>
        <v>#VALUE!</v>
      </c>
      <c r="H66" s="55">
        <f>'Alocação 3q'!H65</f>
        <v>0</v>
      </c>
      <c r="I66" s="55">
        <f>'Alocação 3q'!J65</f>
        <v>0</v>
      </c>
      <c r="J66" s="55">
        <f>'Alocação 3q'!I65</f>
        <v>0</v>
      </c>
      <c r="K66" s="55">
        <f>'Alocação 3q'!K65</f>
        <v>0</v>
      </c>
      <c r="L66" s="55">
        <f>'Alocação 3q'!L65</f>
        <v>0</v>
      </c>
      <c r="M66" s="56">
        <f>'Alocação 3q'!M65</f>
        <v>0</v>
      </c>
      <c r="N66" s="56">
        <f>'Alocação 3q'!N65</f>
        <v>0</v>
      </c>
      <c r="O66" s="55">
        <f>'Alocação 3q'!O65</f>
        <v>0</v>
      </c>
      <c r="P66" s="55"/>
      <c r="Q66" s="55">
        <f>'Alocação 3q'!P65</f>
        <v>0</v>
      </c>
      <c r="R66" s="56">
        <f>'Alocação 3q'!Q65</f>
        <v>0</v>
      </c>
      <c r="S66" s="56">
        <f>'Alocação 3q'!R65</f>
        <v>0</v>
      </c>
      <c r="T66" s="55">
        <f>'Alocação 3q'!S65</f>
        <v>0</v>
      </c>
      <c r="U66" s="55"/>
      <c r="V66" s="55">
        <f>'Alocação 3q'!T65</f>
        <v>0</v>
      </c>
      <c r="W66" s="56">
        <f>'Alocação 3q'!U65</f>
        <v>0</v>
      </c>
      <c r="X66" s="56">
        <f>'Alocação 3q'!V65</f>
        <v>0</v>
      </c>
      <c r="Y66" s="55">
        <f>'Alocação 3q'!W65</f>
        <v>0</v>
      </c>
      <c r="Z66" s="55"/>
      <c r="AA66" s="57">
        <f>'Alocação 3q'!Y65</f>
        <v>0</v>
      </c>
      <c r="AB66" s="55">
        <f>'Alocação 3q'!Z65</f>
        <v>0</v>
      </c>
      <c r="AC66" s="56">
        <f>'Alocação 3q'!AA65</f>
        <v>0</v>
      </c>
      <c r="AD66" s="56">
        <f>'Alocação 3q'!AB65</f>
        <v>0</v>
      </c>
      <c r="AE66" s="55">
        <f>'Alocação 3q'!AC65</f>
        <v>0</v>
      </c>
      <c r="AF66" s="55"/>
      <c r="AG66" s="55"/>
      <c r="AH66" s="55">
        <f>'Alocação 3q'!Z65</f>
        <v>0</v>
      </c>
      <c r="AI66" s="56">
        <f>'Alocação 3q'!AA65</f>
        <v>0</v>
      </c>
      <c r="AJ66" s="56">
        <f>'Alocação 3q'!AB65</f>
        <v>0</v>
      </c>
      <c r="AK66" s="55">
        <f>'Alocação 3q'!AC65</f>
        <v>0</v>
      </c>
      <c r="AL66" s="55"/>
      <c r="AM66" s="55"/>
      <c r="AN66" s="55">
        <f>'Alocação 3q'!AJ65</f>
        <v>0</v>
      </c>
      <c r="AO66" s="58" t="e">
        <f t="shared" si="2"/>
        <v>#VALUE!</v>
      </c>
      <c r="AP66" s="58" t="e">
        <f t="shared" si="3"/>
        <v>#VALUE!</v>
      </c>
      <c r="AQ66" s="58">
        <f t="shared" si="4"/>
        <v>0</v>
      </c>
      <c r="AR66" s="58">
        <f t="shared" si="5"/>
        <v>0</v>
      </c>
      <c r="AS66" s="59">
        <f t="shared" si="6"/>
        <v>0</v>
      </c>
    </row>
    <row r="67" spans="1:45" ht="15.75" thickBot="1">
      <c r="A67" s="54" t="s">
        <v>367</v>
      </c>
      <c r="B67" s="55" t="str">
        <f>'Alocação 3q'!B66</f>
        <v>NHT4049-15</v>
      </c>
      <c r="C67" s="55" t="str">
        <f>'Alocação 3q'!A66</f>
        <v>Estrutura da Matéria Avançada</v>
      </c>
      <c r="D67" s="55">
        <f>'Alocação 3q'!C66</f>
        <v>2</v>
      </c>
      <c r="E67" s="55">
        <f>'Alocação 3q'!D66</f>
        <v>4</v>
      </c>
      <c r="F67" s="55">
        <f>'Alocação 3q'!E66</f>
        <v>8</v>
      </c>
      <c r="G67" s="55">
        <f t="shared" si="1"/>
        <v>6</v>
      </c>
      <c r="H67" s="55" t="str">
        <f>'Alocação 3q'!H66</f>
        <v>SA</v>
      </c>
      <c r="I67" s="55">
        <f>'Alocação 3q'!J66</f>
        <v>0</v>
      </c>
      <c r="J67" s="55" t="str">
        <f>'Alocação 3q'!I66</f>
        <v>Matutino</v>
      </c>
      <c r="K67" s="55">
        <f>'Alocação 3q'!K66</f>
        <v>30</v>
      </c>
      <c r="L67" s="55" t="str">
        <f>'Alocação 3q'!L66</f>
        <v>Segundas</v>
      </c>
      <c r="M67" s="56">
        <f>'Alocação 3q'!M66</f>
        <v>0.41666666666666702</v>
      </c>
      <c r="N67" s="56">
        <f>'Alocação 3q'!N66</f>
        <v>0.5</v>
      </c>
      <c r="O67" s="55" t="str">
        <f>'Alocação 3q'!O66</f>
        <v>Semanal</v>
      </c>
      <c r="P67" s="55"/>
      <c r="Q67" s="55">
        <f>'Alocação 3q'!P66</f>
        <v>0</v>
      </c>
      <c r="R67" s="56">
        <f>'Alocação 3q'!Q66</f>
        <v>0</v>
      </c>
      <c r="S67" s="56">
        <f>'Alocação 3q'!R66</f>
        <v>0</v>
      </c>
      <c r="T67" s="55">
        <f>'Alocação 3q'!S66</f>
        <v>0</v>
      </c>
      <c r="U67" s="55"/>
      <c r="V67" s="55">
        <f>'Alocação 3q'!T66</f>
        <v>0</v>
      </c>
      <c r="W67" s="56">
        <f>'Alocação 3q'!U66</f>
        <v>0</v>
      </c>
      <c r="X67" s="56">
        <f>'Alocação 3q'!V66</f>
        <v>0</v>
      </c>
      <c r="Y67" s="55">
        <f>'Alocação 3q'!W66</f>
        <v>0</v>
      </c>
      <c r="Z67" s="55"/>
      <c r="AA67" s="57" t="str">
        <f>'Alocação 3q'!Y66</f>
        <v>Mauricio Domingues Coutinho Neto</v>
      </c>
      <c r="AB67" s="55" t="str">
        <f>'Alocação 3q'!Z66</f>
        <v>Sextas</v>
      </c>
      <c r="AC67" s="56">
        <f>'Alocação 3q'!AA66</f>
        <v>0.33333333333333331</v>
      </c>
      <c r="AD67" s="56">
        <f>'Alocação 3q'!AB66</f>
        <v>0.5</v>
      </c>
      <c r="AE67" s="55" t="str">
        <f>'Alocação 3q'!AC66</f>
        <v>Semanal</v>
      </c>
      <c r="AF67" s="55"/>
      <c r="AG67" s="55"/>
      <c r="AH67" s="55" t="str">
        <f>'Alocação 3q'!Z66</f>
        <v>Sextas</v>
      </c>
      <c r="AI67" s="56">
        <f>'Alocação 3q'!AA66</f>
        <v>0.33333333333333331</v>
      </c>
      <c r="AJ67" s="56">
        <f>'Alocação 3q'!AB66</f>
        <v>0.5</v>
      </c>
      <c r="AK67" s="55" t="str">
        <f>'Alocação 3q'!AC66</f>
        <v>Semanal</v>
      </c>
      <c r="AL67" s="55"/>
      <c r="AM67" s="55"/>
      <c r="AN67" s="55" t="str">
        <f>'Alocação 3q'!AJ66</f>
        <v>Paula Homem de Mello</v>
      </c>
      <c r="AO67" s="58" t="str">
        <f t="shared" si="2"/>
        <v>HORAS A MAIS ALOCADAS</v>
      </c>
      <c r="AP67" s="58">
        <f t="shared" si="3"/>
        <v>0.25</v>
      </c>
      <c r="AQ67" s="58">
        <f t="shared" si="4"/>
        <v>8.3333333333332982E-2</v>
      </c>
      <c r="AR67" s="58">
        <f t="shared" si="5"/>
        <v>0.33333333333333337</v>
      </c>
      <c r="AS67" s="59">
        <f t="shared" si="6"/>
        <v>0.41666666666666635</v>
      </c>
    </row>
    <row r="68" spans="1:45" ht="15.75" thickBot="1">
      <c r="A68" s="54" t="s">
        <v>367</v>
      </c>
      <c r="B68" s="55" t="str">
        <f>'Alocação 3q'!B67</f>
        <v>NHT4049-15</v>
      </c>
      <c r="C68" s="55" t="str">
        <f>'Alocação 3q'!A67</f>
        <v>Estrutura da Matéria Avançada</v>
      </c>
      <c r="D68" s="55">
        <f>'Alocação 3q'!C67</f>
        <v>2</v>
      </c>
      <c r="E68" s="55">
        <f>'Alocação 3q'!D67</f>
        <v>4</v>
      </c>
      <c r="F68" s="55">
        <f>'Alocação 3q'!E67</f>
        <v>8</v>
      </c>
      <c r="G68" s="55">
        <f t="shared" ref="G68:G74" si="7">D68+E68</f>
        <v>6</v>
      </c>
      <c r="H68" s="55" t="str">
        <f>'Alocação 3q'!H67</f>
        <v>SA</v>
      </c>
      <c r="I68" s="55">
        <f>'Alocação 3q'!J67</f>
        <v>0</v>
      </c>
      <c r="J68" s="55" t="str">
        <f>'Alocação 3q'!I67</f>
        <v>Noturno</v>
      </c>
      <c r="K68" s="55">
        <f>'Alocação 3q'!K67</f>
        <v>30</v>
      </c>
      <c r="L68" s="55" t="str">
        <f>'Alocação 3q'!L67</f>
        <v>Segundas</v>
      </c>
      <c r="M68" s="56">
        <f>'Alocação 3q'!M67</f>
        <v>0.875000000000001</v>
      </c>
      <c r="N68" s="56">
        <f>'Alocação 3q'!N67</f>
        <v>0.95833333333333404</v>
      </c>
      <c r="O68" s="55" t="str">
        <f>'Alocação 3q'!O67</f>
        <v>Semanal</v>
      </c>
      <c r="P68" s="55"/>
      <c r="Q68" s="55">
        <f>'Alocação 3q'!P67</f>
        <v>0</v>
      </c>
      <c r="R68" s="56">
        <f>'Alocação 3q'!Q67</f>
        <v>0</v>
      </c>
      <c r="S68" s="56">
        <f>'Alocação 3q'!R67</f>
        <v>0</v>
      </c>
      <c r="T68" s="55">
        <f>'Alocação 3q'!S67</f>
        <v>0</v>
      </c>
      <c r="U68" s="55"/>
      <c r="V68" s="55">
        <f>'Alocação 3q'!T67</f>
        <v>0</v>
      </c>
      <c r="W68" s="56">
        <f>'Alocação 3q'!U67</f>
        <v>0</v>
      </c>
      <c r="X68" s="56">
        <f>'Alocação 3q'!V67</f>
        <v>0</v>
      </c>
      <c r="Y68" s="55">
        <f>'Alocação 3q'!W67</f>
        <v>0</v>
      </c>
      <c r="Z68" s="55"/>
      <c r="AA68" s="57" t="str">
        <f>'Alocação 3q'!Y67</f>
        <v>Mauricio Domingues Coutinho Neto</v>
      </c>
      <c r="AB68" s="55" t="str">
        <f>'Alocação 3q'!Z67</f>
        <v>Sextas</v>
      </c>
      <c r="AC68" s="56">
        <f>'Alocação 3q'!AA67</f>
        <v>0.79166666666666696</v>
      </c>
      <c r="AD68" s="56">
        <f>'Alocação 3q'!AB67</f>
        <v>0.95833333333333404</v>
      </c>
      <c r="AE68" s="55" t="str">
        <f>'Alocação 3q'!AC67</f>
        <v>Semanal</v>
      </c>
      <c r="AF68" s="55"/>
      <c r="AG68" s="55"/>
      <c r="AH68" s="55" t="str">
        <f>'Alocação 3q'!Z67</f>
        <v>Sextas</v>
      </c>
      <c r="AI68" s="56">
        <f>'Alocação 3q'!AA67</f>
        <v>0.79166666666666696</v>
      </c>
      <c r="AJ68" s="56">
        <f>'Alocação 3q'!AB67</f>
        <v>0.95833333333333404</v>
      </c>
      <c r="AK68" s="55" t="str">
        <f>'Alocação 3q'!AC67</f>
        <v>Semanal</v>
      </c>
      <c r="AL68" s="55"/>
      <c r="AM68" s="55"/>
      <c r="AN68" s="55" t="str">
        <f>'Alocação 3q'!AJ67</f>
        <v>Mauricio Domingues Coutinho Neto</v>
      </c>
      <c r="AO68" s="58" t="str">
        <f t="shared" ref="AO68:AO74" si="8">IF(AP68="0","",IF(AP68=AS68,"CORRETO",IF(AP68&gt;AS68,"HORAS A MENOS ALOCADAS","HORAS A MAIS ALOCADAS")))</f>
        <v>HORAS A MAIS ALOCADAS</v>
      </c>
      <c r="AP68" s="58">
        <f t="shared" ref="AP68:AP74" si="9">IF(G68="","0",G68/24)</f>
        <v>0.25</v>
      </c>
      <c r="AQ68" s="58">
        <f t="shared" ref="AQ68:AQ74" si="10">(IF(M68="",0,IF(O68="SEMANAL",N68-M68,(N68-M68)/2)))+(IF(R68="",0,IF(T68="SEMANAL",S68-R68,(S68-R68)/2)))+(IF(W68="",0,IF(Y68="SEMANAL",X68-W68,(X68-W68)/2)))</f>
        <v>8.3333333333333037E-2</v>
      </c>
      <c r="AR68" s="58">
        <f t="shared" ref="AR68:AR74" si="11">(IF(AD68="",0,IF(AE68="SEMANAL",AD68-AC68,(AD68-AC68)/2)))+(IF(AJ68="",0,IF(AK68="SEMANAL",AJ68-AI68,(AJ68-AI68)/2)))</f>
        <v>0.33333333333333415</v>
      </c>
      <c r="AS68" s="59">
        <f t="shared" ref="AS68:AS74" si="12">AQ68+AR68</f>
        <v>0.41666666666666718</v>
      </c>
    </row>
    <row r="69" spans="1:45" ht="15.75" thickBot="1">
      <c r="A69" s="54" t="s">
        <v>367</v>
      </c>
      <c r="B69" s="55" t="str">
        <f>'Alocação 3q'!B68</f>
        <v>NHZ4029-15</v>
      </c>
      <c r="C69" s="55" t="str">
        <f>'Alocação 3q'!A68</f>
        <v>Operações Unitárias II</v>
      </c>
      <c r="D69" s="55">
        <f>'Alocação 3q'!C68</f>
        <v>4</v>
      </c>
      <c r="E69" s="55">
        <f>'Alocação 3q'!D68</f>
        <v>0</v>
      </c>
      <c r="F69" s="55">
        <f>'Alocação 3q'!E68</f>
        <v>4</v>
      </c>
      <c r="G69" s="55">
        <f t="shared" si="7"/>
        <v>4</v>
      </c>
      <c r="H69" s="55" t="str">
        <f>'Alocação 3q'!H68</f>
        <v>SA</v>
      </c>
      <c r="I69" s="55">
        <f>'Alocação 3q'!J68</f>
        <v>0</v>
      </c>
      <c r="J69" s="55" t="str">
        <f>'Alocação 3q'!I68</f>
        <v>Matutino</v>
      </c>
      <c r="K69" s="55">
        <f>'Alocação 3q'!K68</f>
        <v>30</v>
      </c>
      <c r="L69" s="55" t="str">
        <f>'Alocação 3q'!L68</f>
        <v>Segundas</v>
      </c>
      <c r="M69" s="56">
        <f>'Alocação 3q'!M68</f>
        <v>0.33333333333333331</v>
      </c>
      <c r="N69" s="56">
        <f>'Alocação 3q'!N68</f>
        <v>0.41666666666666702</v>
      </c>
      <c r="O69" s="55" t="str">
        <f>'Alocação 3q'!O68</f>
        <v>Semanal</v>
      </c>
      <c r="P69" s="55"/>
      <c r="Q69" s="55" t="str">
        <f>'Alocação 3q'!P68</f>
        <v>Quintas</v>
      </c>
      <c r="R69" s="56">
        <f>'Alocação 3q'!Q68</f>
        <v>0.33333333333333331</v>
      </c>
      <c r="S69" s="56">
        <f>'Alocação 3q'!R68</f>
        <v>0.41666666666666702</v>
      </c>
      <c r="T69" s="55" t="str">
        <f>'Alocação 3q'!S68</f>
        <v>Semanal</v>
      </c>
      <c r="U69" s="55"/>
      <c r="V69" s="55">
        <f>'Alocação 3q'!T68</f>
        <v>0</v>
      </c>
      <c r="W69" s="56">
        <f>'Alocação 3q'!U68</f>
        <v>0</v>
      </c>
      <c r="X69" s="56">
        <f>'Alocação 3q'!V68</f>
        <v>0</v>
      </c>
      <c r="Y69" s="55">
        <f>'Alocação 3q'!W68</f>
        <v>0</v>
      </c>
      <c r="Z69" s="55"/>
      <c r="AA69" s="57" t="str">
        <f>'Alocação 3q'!Y68</f>
        <v>Fernanda de Lourdes Souza</v>
      </c>
      <c r="AB69" s="55">
        <f>'Alocação 3q'!Z68</f>
        <v>0</v>
      </c>
      <c r="AC69" s="56">
        <f>'Alocação 3q'!AA68</f>
        <v>0</v>
      </c>
      <c r="AD69" s="56">
        <f>'Alocação 3q'!AB68</f>
        <v>0</v>
      </c>
      <c r="AE69" s="55">
        <f>'Alocação 3q'!AC68</f>
        <v>0</v>
      </c>
      <c r="AF69" s="55"/>
      <c r="AG69" s="55"/>
      <c r="AH69" s="55">
        <f>'Alocação 3q'!Z68</f>
        <v>0</v>
      </c>
      <c r="AI69" s="56">
        <f>'Alocação 3q'!AA68</f>
        <v>0</v>
      </c>
      <c r="AJ69" s="56">
        <f>'Alocação 3q'!AB68</f>
        <v>0</v>
      </c>
      <c r="AK69" s="55">
        <f>'Alocação 3q'!AC68</f>
        <v>0</v>
      </c>
      <c r="AL69" s="55"/>
      <c r="AM69" s="55"/>
      <c r="AN69" s="55">
        <f>'Alocação 3q'!AJ68</f>
        <v>0</v>
      </c>
      <c r="AO69" s="58" t="str">
        <f t="shared" si="8"/>
        <v>CORRETO</v>
      </c>
      <c r="AP69" s="58">
        <f t="shared" si="9"/>
        <v>0.16666666666666666</v>
      </c>
      <c r="AQ69" s="58">
        <f t="shared" si="10"/>
        <v>0.16666666666666741</v>
      </c>
      <c r="AR69" s="58">
        <f t="shared" si="11"/>
        <v>0</v>
      </c>
      <c r="AS69" s="59">
        <f t="shared" si="12"/>
        <v>0.16666666666666741</v>
      </c>
    </row>
    <row r="70" spans="1:45" ht="15.75" thickBot="1">
      <c r="A70" s="54" t="s">
        <v>367</v>
      </c>
      <c r="B70" s="55" t="str">
        <f>'Alocação 3q'!B69</f>
        <v>NHZ4029-15</v>
      </c>
      <c r="C70" s="55" t="str">
        <f>'Alocação 3q'!A69</f>
        <v>Operações Unitárias II</v>
      </c>
      <c r="D70" s="55">
        <f>'Alocação 3q'!C69</f>
        <v>4</v>
      </c>
      <c r="E70" s="55">
        <f>'Alocação 3q'!D69</f>
        <v>0</v>
      </c>
      <c r="F70" s="55">
        <f>'Alocação 3q'!E69</f>
        <v>4</v>
      </c>
      <c r="G70" s="55">
        <f t="shared" si="7"/>
        <v>4</v>
      </c>
      <c r="H70" s="55" t="str">
        <f>'Alocação 3q'!H69</f>
        <v>SA</v>
      </c>
      <c r="I70" s="55">
        <f>'Alocação 3q'!J69</f>
        <v>0</v>
      </c>
      <c r="J70" s="55" t="str">
        <f>'Alocação 3q'!I69</f>
        <v>Noturno</v>
      </c>
      <c r="K70" s="55">
        <f>'Alocação 3q'!K69</f>
        <v>30</v>
      </c>
      <c r="L70" s="55" t="str">
        <f>'Alocação 3q'!L69</f>
        <v>Segundas</v>
      </c>
      <c r="M70" s="56">
        <f>'Alocação 3q'!M69</f>
        <v>0.79166666666666696</v>
      </c>
      <c r="N70" s="56">
        <f>'Alocação 3q'!N69</f>
        <v>0.875000000000001</v>
      </c>
      <c r="O70" s="55" t="str">
        <f>'Alocação 3q'!O69</f>
        <v>Semanal</v>
      </c>
      <c r="P70" s="55"/>
      <c r="Q70" s="55" t="str">
        <f>'Alocação 3q'!P69</f>
        <v>Quintas</v>
      </c>
      <c r="R70" s="56">
        <f>'Alocação 3q'!Q69</f>
        <v>0.79166666666666696</v>
      </c>
      <c r="S70" s="56">
        <f>'Alocação 3q'!R69</f>
        <v>0.875000000000001</v>
      </c>
      <c r="T70" s="55" t="str">
        <f>'Alocação 3q'!S69</f>
        <v>Semanal</v>
      </c>
      <c r="U70" s="55"/>
      <c r="V70" s="55">
        <f>'Alocação 3q'!T69</f>
        <v>0</v>
      </c>
      <c r="W70" s="56">
        <f>'Alocação 3q'!U69</f>
        <v>0</v>
      </c>
      <c r="X70" s="56">
        <f>'Alocação 3q'!V69</f>
        <v>0</v>
      </c>
      <c r="Y70" s="55">
        <f>'Alocação 3q'!W69</f>
        <v>0</v>
      </c>
      <c r="Z70" s="55"/>
      <c r="AA70" s="57" t="str">
        <f>'Alocação 3q'!Y69</f>
        <v>Bruno Guzzo Silva</v>
      </c>
      <c r="AB70" s="55">
        <f>'Alocação 3q'!Z69</f>
        <v>0</v>
      </c>
      <c r="AC70" s="56">
        <f>'Alocação 3q'!AA69</f>
        <v>0</v>
      </c>
      <c r="AD70" s="56">
        <f>'Alocação 3q'!AB69</f>
        <v>0</v>
      </c>
      <c r="AE70" s="55">
        <f>'Alocação 3q'!AC69</f>
        <v>0</v>
      </c>
      <c r="AF70" s="55"/>
      <c r="AG70" s="55"/>
      <c r="AH70" s="55">
        <f>'Alocação 3q'!Z69</f>
        <v>0</v>
      </c>
      <c r="AI70" s="56">
        <f>'Alocação 3q'!AA69</f>
        <v>0</v>
      </c>
      <c r="AJ70" s="56">
        <f>'Alocação 3q'!AB69</f>
        <v>0</v>
      </c>
      <c r="AK70" s="55">
        <f>'Alocação 3q'!AC69</f>
        <v>0</v>
      </c>
      <c r="AL70" s="55"/>
      <c r="AM70" s="55"/>
      <c r="AN70" s="55">
        <f>'Alocação 3q'!AJ69</f>
        <v>0</v>
      </c>
      <c r="AO70" s="58" t="str">
        <f t="shared" si="8"/>
        <v>HORAS A MAIS ALOCADAS</v>
      </c>
      <c r="AP70" s="58">
        <f t="shared" si="9"/>
        <v>0.16666666666666666</v>
      </c>
      <c r="AQ70" s="58">
        <f t="shared" si="10"/>
        <v>0.16666666666666807</v>
      </c>
      <c r="AR70" s="58">
        <f t="shared" si="11"/>
        <v>0</v>
      </c>
      <c r="AS70" s="59">
        <f t="shared" si="12"/>
        <v>0.16666666666666807</v>
      </c>
    </row>
    <row r="71" spans="1:45" ht="15.75" thickBot="1">
      <c r="A71" s="54" t="s">
        <v>367</v>
      </c>
      <c r="B71" s="55" t="str">
        <f>'Alocação 3q'!B70</f>
        <v>BIK0102-15</v>
      </c>
      <c r="C71" s="55" t="str">
        <f>'Alocação 3q'!A70</f>
        <v>Estrutura da Matéria</v>
      </c>
      <c r="D71" s="55">
        <f>'Alocação 3q'!C70</f>
        <v>3</v>
      </c>
      <c r="E71" s="55">
        <f>'Alocação 3q'!D70</f>
        <v>0</v>
      </c>
      <c r="F71" s="55">
        <f>'Alocação 3q'!E70</f>
        <v>4</v>
      </c>
      <c r="G71" s="55">
        <f t="shared" si="7"/>
        <v>3</v>
      </c>
      <c r="H71" s="55" t="str">
        <f>'Alocação 3q'!H70</f>
        <v>SBC</v>
      </c>
      <c r="I71" s="55" t="str">
        <f>'Alocação 3q'!J70</f>
        <v>A</v>
      </c>
      <c r="J71" s="55" t="str">
        <f>'Alocação 3q'!I70</f>
        <v>Noturno</v>
      </c>
      <c r="K71" s="55">
        <f>'Alocação 3q'!K70</f>
        <v>60</v>
      </c>
      <c r="L71" s="55" t="str">
        <f>'Alocação 3q'!L70</f>
        <v>Segundas</v>
      </c>
      <c r="M71" s="56">
        <f>'Alocação 3q'!M70</f>
        <v>0.875000000000001</v>
      </c>
      <c r="N71" s="56">
        <f>'Alocação 3q'!N70</f>
        <v>0.95833333333333404</v>
      </c>
      <c r="O71" s="55" t="str">
        <f>'Alocação 3q'!O70</f>
        <v>Semanal</v>
      </c>
      <c r="P71" s="55"/>
      <c r="Q71" s="55" t="str">
        <f>'Alocação 3q'!P70</f>
        <v>Quintas</v>
      </c>
      <c r="R71" s="56">
        <f>'Alocação 3q'!Q70</f>
        <v>0.875000000000001</v>
      </c>
      <c r="S71" s="56">
        <f>'Alocação 3q'!R70</f>
        <v>0.95833333333333404</v>
      </c>
      <c r="T71" s="55" t="str">
        <f>'Alocação 3q'!S70</f>
        <v>Quinzenal I</v>
      </c>
      <c r="U71" s="55"/>
      <c r="V71" s="55">
        <f>'Alocação 3q'!T70</f>
        <v>0</v>
      </c>
      <c r="W71" s="56">
        <f>'Alocação 3q'!U70</f>
        <v>0</v>
      </c>
      <c r="X71" s="56">
        <f>'Alocação 3q'!V70</f>
        <v>0</v>
      </c>
      <c r="Y71" s="55">
        <f>'Alocação 3q'!W70</f>
        <v>0</v>
      </c>
      <c r="Z71" s="55"/>
      <c r="AA71" s="57" t="str">
        <f>'Alocação 3q'!Y70</f>
        <v>Mauro Coelho dos Santos</v>
      </c>
      <c r="AB71" s="55">
        <f>'Alocação 3q'!Z70</f>
        <v>0</v>
      </c>
      <c r="AC71" s="56">
        <f>'Alocação 3q'!AA70</f>
        <v>0</v>
      </c>
      <c r="AD71" s="56">
        <f>'Alocação 3q'!AB70</f>
        <v>0</v>
      </c>
      <c r="AE71" s="55">
        <f>'Alocação 3q'!AC70</f>
        <v>0</v>
      </c>
      <c r="AF71" s="55"/>
      <c r="AG71" s="55"/>
      <c r="AH71" s="55">
        <f>'Alocação 3q'!Z70</f>
        <v>0</v>
      </c>
      <c r="AI71" s="56">
        <f>'Alocação 3q'!AA70</f>
        <v>0</v>
      </c>
      <c r="AJ71" s="56">
        <f>'Alocação 3q'!AB70</f>
        <v>0</v>
      </c>
      <c r="AK71" s="55">
        <f>'Alocação 3q'!AC70</f>
        <v>0</v>
      </c>
      <c r="AL71" s="55"/>
      <c r="AM71" s="55"/>
      <c r="AN71" s="55">
        <f>'Alocação 3q'!AJ70</f>
        <v>0</v>
      </c>
      <c r="AO71" s="58" t="str">
        <f t="shared" si="8"/>
        <v>CORRETO</v>
      </c>
      <c r="AP71" s="58">
        <f t="shared" si="9"/>
        <v>0.125</v>
      </c>
      <c r="AQ71" s="58">
        <f t="shared" si="10"/>
        <v>0.12499999999999956</v>
      </c>
      <c r="AR71" s="58">
        <f t="shared" si="11"/>
        <v>0</v>
      </c>
      <c r="AS71" s="59">
        <f t="shared" si="12"/>
        <v>0.12499999999999956</v>
      </c>
    </row>
    <row r="72" spans="1:45" ht="15.75" thickBot="1">
      <c r="A72" s="54" t="s">
        <v>367</v>
      </c>
      <c r="B72" s="55" t="str">
        <f>'Alocação 3q'!B71</f>
        <v>BIK0102-15</v>
      </c>
      <c r="C72" s="55" t="str">
        <f>'Alocação 3q'!A71</f>
        <v>Estrutura da Matéria</v>
      </c>
      <c r="D72" s="55">
        <f>'Alocação 3q'!C71</f>
        <v>3</v>
      </c>
      <c r="E72" s="55">
        <f>'Alocação 3q'!D71</f>
        <v>0</v>
      </c>
      <c r="F72" s="55">
        <f>'Alocação 3q'!E71</f>
        <v>4</v>
      </c>
      <c r="G72" s="55">
        <f t="shared" si="7"/>
        <v>3</v>
      </c>
      <c r="H72" s="55" t="str">
        <f>'Alocação 3q'!H71</f>
        <v>SBC</v>
      </c>
      <c r="I72" s="55" t="str">
        <f>'Alocação 3q'!J71</f>
        <v>A</v>
      </c>
      <c r="J72" s="55" t="str">
        <f>'Alocação 3q'!I71</f>
        <v>Matutino</v>
      </c>
      <c r="K72" s="55">
        <f>'Alocação 3q'!K71</f>
        <v>60</v>
      </c>
      <c r="L72" s="55" t="str">
        <f>'Alocação 3q'!L71</f>
        <v>Segundas</v>
      </c>
      <c r="M72" s="56">
        <f>'Alocação 3q'!M71</f>
        <v>0.66666666666666696</v>
      </c>
      <c r="N72" s="56">
        <f>'Alocação 3q'!N71</f>
        <v>0.75</v>
      </c>
      <c r="O72" s="55" t="str">
        <f>'Alocação 3q'!O71</f>
        <v>Semanal</v>
      </c>
      <c r="P72" s="55"/>
      <c r="Q72" s="55" t="str">
        <f>'Alocação 3q'!P71</f>
        <v>Quintas</v>
      </c>
      <c r="R72" s="56">
        <f>'Alocação 3q'!Q71</f>
        <v>0.66666666666666696</v>
      </c>
      <c r="S72" s="56">
        <f>'Alocação 3q'!R71</f>
        <v>0.75</v>
      </c>
      <c r="T72" s="55" t="str">
        <f>'Alocação 3q'!S71</f>
        <v>Quinzenal I</v>
      </c>
      <c r="U72" s="55"/>
      <c r="V72" s="55">
        <f>'Alocação 3q'!T71</f>
        <v>0</v>
      </c>
      <c r="W72" s="56">
        <f>'Alocação 3q'!U71</f>
        <v>0</v>
      </c>
      <c r="X72" s="56">
        <f>'Alocação 3q'!V71</f>
        <v>0</v>
      </c>
      <c r="Y72" s="55">
        <f>'Alocação 3q'!W71</f>
        <v>0</v>
      </c>
      <c r="Z72" s="55"/>
      <c r="AA72" s="57" t="str">
        <f>'Alocação 3q'!Y71</f>
        <v>Mauro Coelho dos Santos</v>
      </c>
      <c r="AB72" s="55">
        <f>'Alocação 3q'!Z71</f>
        <v>0</v>
      </c>
      <c r="AC72" s="56">
        <f>'Alocação 3q'!AA71</f>
        <v>0</v>
      </c>
      <c r="AD72" s="56">
        <f>'Alocação 3q'!AB71</f>
        <v>0</v>
      </c>
      <c r="AE72" s="55">
        <f>'Alocação 3q'!AC71</f>
        <v>0</v>
      </c>
      <c r="AF72" s="55"/>
      <c r="AG72" s="55"/>
      <c r="AH72" s="55">
        <f>'Alocação 3q'!Z71</f>
        <v>0</v>
      </c>
      <c r="AI72" s="56">
        <f>'Alocação 3q'!AA71</f>
        <v>0</v>
      </c>
      <c r="AJ72" s="56">
        <f>'Alocação 3q'!AB71</f>
        <v>0</v>
      </c>
      <c r="AK72" s="55">
        <f>'Alocação 3q'!AC71</f>
        <v>0</v>
      </c>
      <c r="AL72" s="55"/>
      <c r="AM72" s="55"/>
      <c r="AN72" s="55">
        <f>'Alocação 3q'!AJ71</f>
        <v>0</v>
      </c>
      <c r="AO72" s="58" t="str">
        <f t="shared" si="8"/>
        <v>CORRETO</v>
      </c>
      <c r="AP72" s="58">
        <f t="shared" si="9"/>
        <v>0.125</v>
      </c>
      <c r="AQ72" s="58">
        <f t="shared" si="10"/>
        <v>0.12499999999999956</v>
      </c>
      <c r="AR72" s="58">
        <f t="shared" si="11"/>
        <v>0</v>
      </c>
      <c r="AS72" s="59">
        <f t="shared" si="12"/>
        <v>0.12499999999999956</v>
      </c>
    </row>
    <row r="73" spans="1:45" ht="15.75" thickBot="1">
      <c r="A73" s="54" t="s">
        <v>367</v>
      </c>
      <c r="B73" s="55" t="str">
        <f>'Alocação 3q'!B72</f>
        <v>BIK0102-15</v>
      </c>
      <c r="C73" s="55" t="str">
        <f>'Alocação 3q'!A72</f>
        <v>Estrutura da Matéria</v>
      </c>
      <c r="D73" s="55">
        <f>'Alocação 3q'!C72</f>
        <v>3</v>
      </c>
      <c r="E73" s="55">
        <f>'Alocação 3q'!D72</f>
        <v>0</v>
      </c>
      <c r="F73" s="55">
        <f>'Alocação 3q'!E72</f>
        <v>4</v>
      </c>
      <c r="G73" s="55">
        <f t="shared" si="7"/>
        <v>3</v>
      </c>
      <c r="H73" s="55" t="str">
        <f>'Alocação 3q'!H72</f>
        <v>SA</v>
      </c>
      <c r="I73" s="55" t="str">
        <f>'Alocação 3q'!J72</f>
        <v>A</v>
      </c>
      <c r="J73" s="55" t="str">
        <f>'Alocação 3q'!I72</f>
        <v>Noturno</v>
      </c>
      <c r="K73" s="55">
        <f>'Alocação 3q'!K72</f>
        <v>60</v>
      </c>
      <c r="L73" s="55" t="str">
        <f>'Alocação 3q'!L72</f>
        <v>Segundas</v>
      </c>
      <c r="M73" s="56">
        <f>'Alocação 3q'!M72</f>
        <v>0.875000000000001</v>
      </c>
      <c r="N73" s="56">
        <f>'Alocação 3q'!N72</f>
        <v>0.95833333333333404</v>
      </c>
      <c r="O73" s="55" t="str">
        <f>'Alocação 3q'!O72</f>
        <v>Semanal</v>
      </c>
      <c r="P73" s="55"/>
      <c r="Q73" s="55" t="str">
        <f>'Alocação 3q'!P72</f>
        <v>Quintas</v>
      </c>
      <c r="R73" s="56">
        <f>'Alocação 3q'!Q72</f>
        <v>0.95833333333333404</v>
      </c>
      <c r="S73" s="56">
        <f>'Alocação 3q'!R72</f>
        <v>0.875000000000001</v>
      </c>
      <c r="T73" s="55" t="str">
        <f>'Alocação 3q'!S72</f>
        <v>Quinzenal I</v>
      </c>
      <c r="U73" s="55"/>
      <c r="V73" s="55">
        <f>'Alocação 3q'!T72</f>
        <v>0</v>
      </c>
      <c r="W73" s="56">
        <f>'Alocação 3q'!U72</f>
        <v>0</v>
      </c>
      <c r="X73" s="56">
        <f>'Alocação 3q'!V72</f>
        <v>0</v>
      </c>
      <c r="Y73" s="55">
        <f>'Alocação 3q'!W72</f>
        <v>0</v>
      </c>
      <c r="Z73" s="55"/>
      <c r="AA73" s="57" t="str">
        <f>'Alocação 3q'!Y72</f>
        <v xml:space="preserve">Wendel Andrade Alves  </v>
      </c>
      <c r="AB73" s="55">
        <f>'Alocação 3q'!Z72</f>
        <v>0</v>
      </c>
      <c r="AC73" s="56">
        <f>'Alocação 3q'!AA72</f>
        <v>0</v>
      </c>
      <c r="AD73" s="56">
        <f>'Alocação 3q'!AB72</f>
        <v>0</v>
      </c>
      <c r="AE73" s="55">
        <f>'Alocação 3q'!AC72</f>
        <v>0</v>
      </c>
      <c r="AF73" s="55"/>
      <c r="AG73" s="55"/>
      <c r="AH73" s="55">
        <f>'Alocação 3q'!Z72</f>
        <v>0</v>
      </c>
      <c r="AI73" s="56">
        <f>'Alocação 3q'!AA72</f>
        <v>0</v>
      </c>
      <c r="AJ73" s="56">
        <f>'Alocação 3q'!AB72</f>
        <v>0</v>
      </c>
      <c r="AK73" s="55">
        <f>'Alocação 3q'!AC72</f>
        <v>0</v>
      </c>
      <c r="AL73" s="55"/>
      <c r="AM73" s="55"/>
      <c r="AN73" s="55">
        <f>'Alocação 3q'!AJ72</f>
        <v>0</v>
      </c>
      <c r="AO73" s="58" t="str">
        <f t="shared" si="8"/>
        <v>HORAS A MENOS ALOCADAS</v>
      </c>
      <c r="AP73" s="58">
        <f t="shared" si="9"/>
        <v>0.125</v>
      </c>
      <c r="AQ73" s="58">
        <f t="shared" si="10"/>
        <v>4.1666666666666519E-2</v>
      </c>
      <c r="AR73" s="58">
        <f t="shared" si="11"/>
        <v>0</v>
      </c>
      <c r="AS73" s="59">
        <f t="shared" si="12"/>
        <v>4.1666666666666519E-2</v>
      </c>
    </row>
    <row r="74" spans="1:45">
      <c r="A74" s="54" t="s">
        <v>367</v>
      </c>
      <c r="B74" s="55" t="str">
        <f>'Alocação 3q'!B73</f>
        <v>NHT4046-15</v>
      </c>
      <c r="C74" s="55" t="str">
        <f>'Alocação 3q'!A73</f>
        <v>Trabalho de Conclusão de Curso em Química</v>
      </c>
      <c r="D74" s="55">
        <f>'Alocação 3q'!C73</f>
        <v>2</v>
      </c>
      <c r="E74" s="55">
        <f>'Alocação 3q'!D73</f>
        <v>0</v>
      </c>
      <c r="F74" s="55">
        <f>'Alocação 3q'!E73</f>
        <v>2</v>
      </c>
      <c r="G74" s="55">
        <f t="shared" si="7"/>
        <v>2</v>
      </c>
      <c r="H74" s="55" t="str">
        <f>'Alocação 3q'!H73</f>
        <v>SA</v>
      </c>
      <c r="I74" s="55">
        <f>'Alocação 3q'!J73</f>
        <v>0</v>
      </c>
      <c r="J74" s="55" t="str">
        <f>'Alocação 3q'!I73</f>
        <v>Matutino</v>
      </c>
      <c r="K74" s="55">
        <f>'Alocação 3q'!K73</f>
        <v>30</v>
      </c>
      <c r="L74" s="55" t="str">
        <f>'Alocação 3q'!L73</f>
        <v>Quartas</v>
      </c>
      <c r="M74" s="56">
        <f>'Alocação 3q'!M73</f>
        <v>0.66666666666666696</v>
      </c>
      <c r="N74" s="56">
        <f>'Alocação 3q'!N73</f>
        <v>0.75</v>
      </c>
      <c r="O74" s="55" t="str">
        <f>'Alocação 3q'!O73</f>
        <v>Semanal</v>
      </c>
      <c r="P74" s="55"/>
      <c r="Q74" s="55">
        <f>'Alocação 3q'!P73</f>
        <v>0</v>
      </c>
      <c r="R74" s="56">
        <f>'Alocação 3q'!Q73</f>
        <v>0</v>
      </c>
      <c r="S74" s="56">
        <f>'Alocação 3q'!R73</f>
        <v>0</v>
      </c>
      <c r="T74" s="55">
        <f>'Alocação 3q'!S73</f>
        <v>0</v>
      </c>
      <c r="U74" s="55"/>
      <c r="V74" s="55">
        <f>'Alocação 3q'!T73</f>
        <v>0</v>
      </c>
      <c r="W74" s="56">
        <f>'Alocação 3q'!U73</f>
        <v>0</v>
      </c>
      <c r="X74" s="56">
        <f>'Alocação 3q'!V73</f>
        <v>0</v>
      </c>
      <c r="Y74" s="55">
        <f>'Alocação 3q'!W73</f>
        <v>0</v>
      </c>
      <c r="Z74" s="55"/>
      <c r="AA74" s="57" t="str">
        <f>'Alocação 3q'!Y73</f>
        <v>Mirela Inês de Sairre</v>
      </c>
      <c r="AB74" s="55">
        <f>'Alocação 3q'!Z73</f>
        <v>0</v>
      </c>
      <c r="AC74" s="56">
        <f>'Alocação 3q'!AA73</f>
        <v>0</v>
      </c>
      <c r="AD74" s="56">
        <f>'Alocação 3q'!AB73</f>
        <v>0</v>
      </c>
      <c r="AE74" s="55">
        <f>'Alocação 3q'!AC73</f>
        <v>0</v>
      </c>
      <c r="AF74" s="55"/>
      <c r="AG74" s="55"/>
      <c r="AH74" s="55">
        <f>'Alocação 3q'!Z73</f>
        <v>0</v>
      </c>
      <c r="AI74" s="56">
        <f>'Alocação 3q'!AA73</f>
        <v>0</v>
      </c>
      <c r="AJ74" s="56">
        <f>'Alocação 3q'!AB73</f>
        <v>0</v>
      </c>
      <c r="AK74" s="55">
        <f>'Alocação 3q'!AC73</f>
        <v>0</v>
      </c>
      <c r="AL74" s="55"/>
      <c r="AM74" s="55"/>
      <c r="AN74" s="55">
        <f>'Alocação 3q'!AJ73</f>
        <v>0</v>
      </c>
      <c r="AO74" s="58" t="str">
        <f t="shared" si="8"/>
        <v>HORAS A MENOS ALOCADAS</v>
      </c>
      <c r="AP74" s="58">
        <f t="shared" si="9"/>
        <v>8.3333333333333329E-2</v>
      </c>
      <c r="AQ74" s="58">
        <f t="shared" si="10"/>
        <v>8.3333333333333037E-2</v>
      </c>
      <c r="AR74" s="58">
        <f t="shared" si="11"/>
        <v>0</v>
      </c>
      <c r="AS74" s="59">
        <f t="shared" si="12"/>
        <v>8.3333333333333037E-2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">
    <cfRule type="containsText" dxfId="1" priority="2" operator="containsText" text="HORAS">
      <formula>NOT(ISERROR(SEARCH("HORAS",AO2)))</formula>
    </cfRule>
  </conditionalFormatting>
  <conditionalFormatting sqref="AO3:AO74">
    <cfRule type="containsText" dxfId="0" priority="1" operator="containsText" text="HORAS">
      <formula>NOT(ISERROR(SEARCH("HORAS",AO3)))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10" workbookViewId="0">
      <selection activeCell="B2" sqref="B2"/>
    </sheetView>
  </sheetViews>
  <sheetFormatPr defaultRowHeight="15"/>
  <cols>
    <col min="1" max="1" width="35.28515625" bestFit="1" customWidth="1"/>
  </cols>
  <sheetData>
    <row r="1" spans="1:2">
      <c r="A1" s="66" t="s">
        <v>54</v>
      </c>
      <c r="B1" s="67">
        <v>0</v>
      </c>
    </row>
    <row r="2" spans="1:2">
      <c r="A2" s="66" t="s">
        <v>55</v>
      </c>
      <c r="B2" s="67">
        <v>13</v>
      </c>
    </row>
    <row r="3" spans="1:2">
      <c r="A3" s="66" t="s">
        <v>56</v>
      </c>
      <c r="B3" s="67">
        <v>16</v>
      </c>
    </row>
    <row r="4" spans="1:2">
      <c r="A4" s="66" t="s">
        <v>57</v>
      </c>
      <c r="B4" s="67">
        <v>7</v>
      </c>
    </row>
    <row r="5" spans="1:2">
      <c r="A5" s="66" t="s">
        <v>58</v>
      </c>
      <c r="B5" s="67">
        <v>14</v>
      </c>
    </row>
    <row r="6" spans="1:2">
      <c r="A6" s="66" t="s">
        <v>59</v>
      </c>
      <c r="B6" s="67">
        <v>10</v>
      </c>
    </row>
    <row r="7" spans="1:2">
      <c r="A7" s="66" t="s">
        <v>60</v>
      </c>
      <c r="B7" s="67">
        <v>8</v>
      </c>
    </row>
    <row r="8" spans="1:2">
      <c r="A8" s="66" t="s">
        <v>61</v>
      </c>
      <c r="B8" s="67">
        <v>15</v>
      </c>
    </row>
    <row r="9" spans="1:2">
      <c r="A9" s="66" t="s">
        <v>62</v>
      </c>
      <c r="B9" s="67">
        <v>11</v>
      </c>
    </row>
    <row r="10" spans="1:2">
      <c r="A10" s="66" t="s">
        <v>63</v>
      </c>
      <c r="B10" s="67">
        <v>16</v>
      </c>
    </row>
    <row r="11" spans="1:2">
      <c r="A11" s="66" t="s">
        <v>64</v>
      </c>
      <c r="B11" s="67">
        <v>7</v>
      </c>
    </row>
    <row r="12" spans="1:2">
      <c r="A12" s="66" t="s">
        <v>65</v>
      </c>
      <c r="B12" s="67">
        <v>15</v>
      </c>
    </row>
    <row r="13" spans="1:2">
      <c r="A13" s="66" t="s">
        <v>66</v>
      </c>
      <c r="B13" s="67">
        <v>13</v>
      </c>
    </row>
    <row r="14" spans="1:2">
      <c r="A14" s="66" t="s">
        <v>291</v>
      </c>
      <c r="B14" s="67">
        <v>6</v>
      </c>
    </row>
    <row r="15" spans="1:2">
      <c r="A15" s="66" t="s">
        <v>290</v>
      </c>
      <c r="B15" s="67">
        <v>16</v>
      </c>
    </row>
    <row r="16" spans="1:2">
      <c r="A16" s="66" t="s">
        <v>67</v>
      </c>
      <c r="B16" s="67">
        <v>2</v>
      </c>
    </row>
    <row r="17" spans="1:2">
      <c r="A17" s="66" t="s">
        <v>68</v>
      </c>
      <c r="B17" s="67">
        <v>12</v>
      </c>
    </row>
    <row r="18" spans="1:2">
      <c r="A18" s="66" t="s">
        <v>69</v>
      </c>
      <c r="B18" s="67">
        <v>15</v>
      </c>
    </row>
    <row r="19" spans="1:2">
      <c r="A19" s="66" t="s">
        <v>70</v>
      </c>
      <c r="B19" s="67">
        <v>12</v>
      </c>
    </row>
    <row r="20" spans="1:2">
      <c r="A20" s="66" t="s">
        <v>71</v>
      </c>
      <c r="B20" s="67">
        <v>15</v>
      </c>
    </row>
    <row r="21" spans="1:2">
      <c r="A21" s="66" t="s">
        <v>72</v>
      </c>
      <c r="B21" s="67">
        <v>14</v>
      </c>
    </row>
    <row r="22" spans="1:2">
      <c r="A22" s="66" t="s">
        <v>73</v>
      </c>
      <c r="B22" s="67">
        <v>15</v>
      </c>
    </row>
    <row r="23" spans="1:2">
      <c r="A23" s="66" t="s">
        <v>74</v>
      </c>
      <c r="B23" s="67">
        <v>15</v>
      </c>
    </row>
    <row r="24" spans="1:2">
      <c r="A24" s="66" t="s">
        <v>75</v>
      </c>
      <c r="B24" s="67">
        <v>8</v>
      </c>
    </row>
    <row r="25" spans="1:2">
      <c r="A25" s="66" t="s">
        <v>76</v>
      </c>
      <c r="B25" s="67">
        <v>15</v>
      </c>
    </row>
    <row r="26" spans="1:2">
      <c r="A26" s="66" t="s">
        <v>77</v>
      </c>
      <c r="B26" s="67">
        <v>14</v>
      </c>
    </row>
    <row r="27" spans="1:2">
      <c r="A27" s="66" t="s">
        <v>292</v>
      </c>
      <c r="B27" s="67">
        <v>18</v>
      </c>
    </row>
    <row r="28" spans="1:2">
      <c r="A28" s="66" t="s">
        <v>78</v>
      </c>
      <c r="B28" s="67">
        <v>16</v>
      </c>
    </row>
    <row r="29" spans="1:2">
      <c r="A29" s="66" t="s">
        <v>79</v>
      </c>
      <c r="B29" s="67">
        <v>16</v>
      </c>
    </row>
    <row r="30" spans="1:2">
      <c r="A30" s="66" t="s">
        <v>80</v>
      </c>
      <c r="B30" s="67">
        <v>3</v>
      </c>
    </row>
    <row r="31" spans="1:2">
      <c r="A31" s="66" t="s">
        <v>81</v>
      </c>
      <c r="B31" s="67">
        <v>13</v>
      </c>
    </row>
    <row r="32" spans="1:2">
      <c r="A32" s="66" t="s">
        <v>82</v>
      </c>
      <c r="B32" s="67">
        <v>0</v>
      </c>
    </row>
    <row r="33" spans="1:2">
      <c r="A33" s="66" t="s">
        <v>83</v>
      </c>
      <c r="B33" s="67">
        <v>16</v>
      </c>
    </row>
    <row r="34" spans="1:2">
      <c r="A34" s="66" t="s">
        <v>96</v>
      </c>
      <c r="B34" s="67">
        <v>6</v>
      </c>
    </row>
    <row r="35" spans="1:2">
      <c r="A35" s="66" t="s">
        <v>84</v>
      </c>
      <c r="B35" s="67">
        <v>0</v>
      </c>
    </row>
    <row r="36" spans="1:2">
      <c r="A36" s="66" t="s">
        <v>85</v>
      </c>
      <c r="B36" s="67">
        <v>16</v>
      </c>
    </row>
    <row r="37" spans="1:2">
      <c r="A37" s="66" t="s">
        <v>86</v>
      </c>
      <c r="B37" s="67">
        <v>14</v>
      </c>
    </row>
    <row r="38" spans="1:2">
      <c r="A38" s="66" t="s">
        <v>87</v>
      </c>
      <c r="B38" s="67">
        <v>15</v>
      </c>
    </row>
    <row r="39" spans="1:2">
      <c r="A39" s="66" t="s">
        <v>88</v>
      </c>
      <c r="B39" s="67">
        <v>17</v>
      </c>
    </row>
    <row r="40" spans="1:2">
      <c r="A40" s="66" t="s">
        <v>337</v>
      </c>
      <c r="B40" s="67">
        <v>18</v>
      </c>
    </row>
    <row r="41" spans="1:2">
      <c r="A41" s="66" t="s">
        <v>89</v>
      </c>
      <c r="B41" s="67">
        <v>7</v>
      </c>
    </row>
    <row r="42" spans="1:2">
      <c r="A42" s="66" t="s">
        <v>97</v>
      </c>
      <c r="B42" s="67">
        <v>8</v>
      </c>
    </row>
    <row r="43" spans="1:2">
      <c r="A43" s="66" t="s">
        <v>90</v>
      </c>
      <c r="B43" s="67">
        <v>5</v>
      </c>
    </row>
    <row r="44" spans="1:2">
      <c r="A44" s="66" t="s">
        <v>91</v>
      </c>
      <c r="B44" s="67">
        <v>16</v>
      </c>
    </row>
    <row r="45" spans="1:2">
      <c r="A45" s="66" t="s">
        <v>92</v>
      </c>
      <c r="B45" s="67">
        <v>16</v>
      </c>
    </row>
    <row r="46" spans="1:2">
      <c r="A46" s="66" t="s">
        <v>93</v>
      </c>
      <c r="B46" s="67">
        <v>16</v>
      </c>
    </row>
    <row r="47" spans="1:2">
      <c r="A47" t="s">
        <v>94</v>
      </c>
      <c r="B47" s="67">
        <v>3</v>
      </c>
    </row>
    <row r="48" spans="1:2">
      <c r="A48" t="s">
        <v>95</v>
      </c>
      <c r="B48">
        <v>17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L150"/>
  <sheetViews>
    <sheetView topLeftCell="A70" zoomScaleNormal="100" workbookViewId="0">
      <pane xSplit="1" topLeftCell="B1" activePane="topRight" state="frozen"/>
      <selection activeCell="AE15" sqref="AE15"/>
      <selection pane="topRight" activeCell="A88" sqref="A88"/>
    </sheetView>
  </sheetViews>
  <sheetFormatPr defaultRowHeight="15"/>
  <cols>
    <col min="1" max="1" width="42.85546875" style="24" bestFit="1" customWidth="1"/>
    <col min="2" max="2" width="11.85546875" style="12" bestFit="1" customWidth="1"/>
    <col min="3" max="3" width="4.140625" style="12" customWidth="1"/>
    <col min="4" max="5" width="4.28515625" style="12" customWidth="1"/>
    <col min="6" max="6" width="7.28515625" style="12" customWidth="1"/>
    <col min="7" max="7" width="8.28515625" style="12" customWidth="1"/>
    <col min="8" max="8" width="9.7109375" style="24" customWidth="1"/>
    <col min="9" max="11" width="9.140625" style="24"/>
    <col min="12" max="12" width="21.85546875" style="25" customWidth="1"/>
    <col min="13" max="14" width="14.140625" style="38" customWidth="1"/>
    <col min="15" max="16" width="14.140625" style="25" customWidth="1"/>
    <col min="17" max="18" width="14.140625" style="38" customWidth="1"/>
    <col min="19" max="20" width="14.140625" style="25" customWidth="1"/>
    <col min="21" max="22" width="14.140625" style="38" customWidth="1"/>
    <col min="23" max="23" width="14.140625" style="25" customWidth="1"/>
    <col min="24" max="24" width="17.7109375" style="25" customWidth="1"/>
    <col min="25" max="25" width="17.28515625" style="25" customWidth="1"/>
    <col min="26" max="26" width="22.7109375" style="25" customWidth="1"/>
    <col min="27" max="28" width="22.7109375" style="38" customWidth="1"/>
    <col min="29" max="30" width="22.7109375" style="25" customWidth="1"/>
    <col min="31" max="32" width="22.7109375" style="38" customWidth="1"/>
    <col min="33" max="33" width="22.7109375" style="25" customWidth="1"/>
    <col min="34" max="34" width="14.140625" style="25" customWidth="1"/>
    <col min="35" max="35" width="24.85546875" style="25" customWidth="1"/>
    <col min="36" max="37" width="18.140625" style="25" customWidth="1"/>
    <col min="38" max="38" width="9.140625" style="8"/>
  </cols>
  <sheetData>
    <row r="1" spans="1:37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294</v>
      </c>
      <c r="M1" s="37" t="s">
        <v>295</v>
      </c>
      <c r="N1" s="37" t="s">
        <v>296</v>
      </c>
      <c r="O1" s="8" t="s">
        <v>297</v>
      </c>
      <c r="P1" s="8" t="s">
        <v>298</v>
      </c>
      <c r="Q1" s="37" t="s">
        <v>299</v>
      </c>
      <c r="R1" s="37" t="s">
        <v>300</v>
      </c>
      <c r="S1" s="8" t="s">
        <v>301</v>
      </c>
      <c r="T1" s="8" t="s">
        <v>302</v>
      </c>
      <c r="U1" s="37" t="s">
        <v>303</v>
      </c>
      <c r="V1" s="37" t="s">
        <v>304</v>
      </c>
      <c r="W1" s="8" t="s">
        <v>305</v>
      </c>
      <c r="X1" s="8" t="s">
        <v>10</v>
      </c>
      <c r="Y1" s="8" t="s">
        <v>11</v>
      </c>
      <c r="Z1" s="8" t="s">
        <v>306</v>
      </c>
      <c r="AA1" s="37" t="s">
        <v>307</v>
      </c>
      <c r="AB1" s="37" t="s">
        <v>308</v>
      </c>
      <c r="AC1" s="8" t="s">
        <v>309</v>
      </c>
      <c r="AD1" s="8" t="s">
        <v>310</v>
      </c>
      <c r="AE1" s="37" t="s">
        <v>311</v>
      </c>
      <c r="AF1" s="37" t="s">
        <v>312</v>
      </c>
      <c r="AG1" s="8" t="s">
        <v>313</v>
      </c>
      <c r="AH1" s="8" t="s">
        <v>12</v>
      </c>
      <c r="AI1" s="8" t="s">
        <v>13</v>
      </c>
      <c r="AJ1" s="8" t="s">
        <v>14</v>
      </c>
      <c r="AK1" s="8" t="s">
        <v>369</v>
      </c>
    </row>
    <row r="2" spans="1:37" ht="45">
      <c r="A2" s="24" t="s">
        <v>243</v>
      </c>
      <c r="B2" s="13" t="str">
        <f>IFERROR(VLOOKUP($A2,Disciplinas[],5,FALSE),"-")</f>
        <v>NHT4058-15</v>
      </c>
      <c r="C2" s="13">
        <f>IFERROR(VLOOKUP($A2,Disciplinas[],2,FALSE),"-")</f>
        <v>4</v>
      </c>
      <c r="D2" s="13">
        <f>IFERROR(VLOOKUP($A2,Disciplinas[],3,FALSE),"-")</f>
        <v>2</v>
      </c>
      <c r="E2" s="13">
        <f>IFERROR(VLOOKUP($A2,Disciplinas[],4,FALSE),"-")</f>
        <v>8</v>
      </c>
      <c r="F2" s="13" t="str">
        <f>IFERROR(VLOOKUP($A2,Disciplinas[],6,FALSE),"-")</f>
        <v>OBR</v>
      </c>
      <c r="G2" s="13" t="str">
        <f>IFERROR(VLOOKUP($A2,Disciplinas[],7,FALSE),"-")</f>
        <v>BQUI</v>
      </c>
      <c r="H2" s="24" t="s">
        <v>342</v>
      </c>
      <c r="I2" s="24" t="s">
        <v>368</v>
      </c>
      <c r="K2" s="24">
        <v>30</v>
      </c>
      <c r="L2" s="25" t="s">
        <v>323</v>
      </c>
      <c r="M2" s="38">
        <v>0.33333333333333331</v>
      </c>
      <c r="N2" s="38">
        <v>0.41666666666666702</v>
      </c>
      <c r="X2" s="25">
        <v>2</v>
      </c>
      <c r="Y2" s="25" t="s">
        <v>55</v>
      </c>
      <c r="Z2" s="25" t="s">
        <v>327</v>
      </c>
      <c r="AA2" s="38">
        <v>0.33333333333333331</v>
      </c>
      <c r="AB2" s="38">
        <v>0.41666666666666702</v>
      </c>
      <c r="AI2" s="25">
        <v>2</v>
      </c>
      <c r="AJ2" s="25" t="s">
        <v>71</v>
      </c>
    </row>
    <row r="3" spans="1:37" ht="45">
      <c r="A3" s="24" t="s">
        <v>243</v>
      </c>
      <c r="B3" s="13" t="str">
        <f>IFERROR(VLOOKUP($A3,Disciplinas[],5,FALSE),"-")</f>
        <v>NHT4058-15</v>
      </c>
      <c r="C3" s="13">
        <f>IFERROR(VLOOKUP($A3,Disciplinas[],2,FALSE),"-")</f>
        <v>4</v>
      </c>
      <c r="D3" s="13">
        <f>IFERROR(VLOOKUP($A3,Disciplinas[],3,FALSE),"-")</f>
        <v>2</v>
      </c>
      <c r="E3" s="13">
        <f>IFERROR(VLOOKUP($A3,Disciplinas[],4,FALSE),"-")</f>
        <v>8</v>
      </c>
      <c r="F3" s="13" t="str">
        <f>IFERROR(VLOOKUP($A3,Disciplinas[],6,FALSE),"-")</f>
        <v>OBR</v>
      </c>
      <c r="G3" s="13" t="str">
        <f>IFERROR(VLOOKUP($A3,Disciplinas[],7,FALSE),"-")</f>
        <v>BQUI</v>
      </c>
      <c r="H3" s="24" t="s">
        <v>342</v>
      </c>
      <c r="I3" s="24" t="s">
        <v>368</v>
      </c>
      <c r="K3" s="24">
        <v>30</v>
      </c>
      <c r="L3" s="25" t="s">
        <v>327</v>
      </c>
      <c r="Z3" s="25" t="s">
        <v>327</v>
      </c>
      <c r="AA3" s="38">
        <v>0.41666666666666702</v>
      </c>
      <c r="AB3" s="38">
        <v>0.5</v>
      </c>
      <c r="AI3" s="25">
        <v>2</v>
      </c>
      <c r="AJ3" s="25" t="s">
        <v>55</v>
      </c>
    </row>
    <row r="4" spans="1:37" ht="30">
      <c r="A4" s="24" t="s">
        <v>243</v>
      </c>
      <c r="B4" s="13" t="str">
        <f>IFERROR(VLOOKUP($A4,Disciplinas[],5,FALSE),"-")</f>
        <v>NHT4058-15</v>
      </c>
      <c r="C4" s="13">
        <f>IFERROR(VLOOKUP($A4,Disciplinas[],2,FALSE),"-")</f>
        <v>4</v>
      </c>
      <c r="D4" s="13">
        <f>IFERROR(VLOOKUP($A4,Disciplinas[],3,FALSE),"-")</f>
        <v>2</v>
      </c>
      <c r="E4" s="13">
        <f>IFERROR(VLOOKUP($A4,Disciplinas[],4,FALSE),"-")</f>
        <v>8</v>
      </c>
      <c r="F4" s="13" t="str">
        <f>IFERROR(VLOOKUP($A4,Disciplinas[],6,FALSE),"-")</f>
        <v>OBR</v>
      </c>
      <c r="G4" s="13" t="str">
        <f>IFERROR(VLOOKUP($A4,Disciplinas[],7,FALSE),"-")</f>
        <v>BQUI</v>
      </c>
      <c r="H4" s="24" t="s">
        <v>342</v>
      </c>
      <c r="I4" s="24" t="s">
        <v>331</v>
      </c>
      <c r="K4" s="24">
        <v>30</v>
      </c>
      <c r="L4" s="25" t="s">
        <v>323</v>
      </c>
      <c r="M4" s="38">
        <v>0.79166666666666696</v>
      </c>
      <c r="N4" s="38">
        <v>0.875000000000001</v>
      </c>
      <c r="X4" s="25">
        <v>2</v>
      </c>
      <c r="Y4" s="25" t="s">
        <v>65</v>
      </c>
      <c r="Z4" s="25" t="s">
        <v>327</v>
      </c>
      <c r="AA4" s="38">
        <v>0.79166666666666696</v>
      </c>
      <c r="AB4" s="38">
        <v>0.875000000000001</v>
      </c>
      <c r="AI4" s="25">
        <v>2</v>
      </c>
      <c r="AJ4" s="25" t="s">
        <v>65</v>
      </c>
    </row>
    <row r="5" spans="1:37" ht="30">
      <c r="A5" s="24" t="s">
        <v>243</v>
      </c>
      <c r="B5" s="13" t="str">
        <f>IFERROR(VLOOKUP($A5,Disciplinas[],5,FALSE),"-")</f>
        <v>NHT4058-15</v>
      </c>
      <c r="C5" s="13">
        <f>IFERROR(VLOOKUP($A5,Disciplinas[],2,FALSE),"-")</f>
        <v>4</v>
      </c>
      <c r="D5" s="13">
        <f>IFERROR(VLOOKUP($A5,Disciplinas[],3,FALSE),"-")</f>
        <v>2</v>
      </c>
      <c r="E5" s="13">
        <f>IFERROR(VLOOKUP($A5,Disciplinas[],4,FALSE),"-")</f>
        <v>8</v>
      </c>
      <c r="F5" s="13" t="str">
        <f>IFERROR(VLOOKUP($A5,Disciplinas[],6,FALSE),"-")</f>
        <v>OBR</v>
      </c>
      <c r="G5" s="13" t="str">
        <f>IFERROR(VLOOKUP($A5,Disciplinas[],7,FALSE),"-")</f>
        <v>BQUI</v>
      </c>
      <c r="H5" s="24" t="s">
        <v>342</v>
      </c>
      <c r="I5" s="24" t="s">
        <v>331</v>
      </c>
      <c r="Z5" s="25" t="s">
        <v>327</v>
      </c>
      <c r="AA5" s="38">
        <v>0.875000000000001</v>
      </c>
      <c r="AB5" s="38">
        <v>0.95833333333333404</v>
      </c>
      <c r="AI5" s="25">
        <v>2</v>
      </c>
      <c r="AJ5" s="25" t="s">
        <v>65</v>
      </c>
    </row>
    <row r="6" spans="1:37" ht="30">
      <c r="A6" s="24" t="s">
        <v>123</v>
      </c>
      <c r="B6" s="13" t="str">
        <f>IFERROR(VLOOKUP($A6,Disciplinas[],5,FALSE),"-")</f>
        <v>BCL0308-15</v>
      </c>
      <c r="C6" s="13">
        <f>IFERROR(VLOOKUP($A6,Disciplinas[],2,FALSE),"-")</f>
        <v>3</v>
      </c>
      <c r="D6" s="13">
        <f>IFERROR(VLOOKUP($A6,Disciplinas[],3,FALSE),"-")</f>
        <v>2</v>
      </c>
      <c r="E6" s="13">
        <f>IFERROR(VLOOKUP($A6,Disciplinas[],4,FALSE),"-")</f>
        <v>6</v>
      </c>
      <c r="F6" s="13" t="str">
        <f>IFERROR(VLOOKUP($A6,Disciplinas[],6,FALSE),"-")</f>
        <v>BI</v>
      </c>
      <c r="G6" s="13" t="str">
        <f>IFERROR(VLOOKUP($A6,Disciplinas[],7,FALSE),"-")</f>
        <v>BI</v>
      </c>
      <c r="Z6" s="25" t="s">
        <v>323</v>
      </c>
      <c r="AA6" s="38">
        <v>0.66666666666666696</v>
      </c>
      <c r="AB6" s="38">
        <v>0.75</v>
      </c>
      <c r="AD6" s="25" t="s">
        <v>323</v>
      </c>
      <c r="AE6" s="38">
        <v>0.875000000000001</v>
      </c>
      <c r="AF6" s="38">
        <v>0.95833333333333404</v>
      </c>
      <c r="AI6" s="25">
        <v>4</v>
      </c>
      <c r="AJ6" s="25" t="s">
        <v>58</v>
      </c>
    </row>
    <row r="7" spans="1:37">
      <c r="A7" s="24" t="s">
        <v>123</v>
      </c>
      <c r="B7" s="13" t="str">
        <f>IFERROR(VLOOKUP($A7,Disciplinas[],5,FALSE),"-")</f>
        <v>BCL0308-15</v>
      </c>
      <c r="C7" s="13">
        <f>IFERROR(VLOOKUP($A7,Disciplinas[],2,FALSE),"-")</f>
        <v>3</v>
      </c>
      <c r="D7" s="13">
        <f>IFERROR(VLOOKUP($A7,Disciplinas[],3,FALSE),"-")</f>
        <v>2</v>
      </c>
      <c r="E7" s="13">
        <f>IFERROR(VLOOKUP($A7,Disciplinas[],4,FALSE),"-")</f>
        <v>6</v>
      </c>
      <c r="F7" s="13" t="str">
        <f>IFERROR(VLOOKUP($A7,Disciplinas[],6,FALSE),"-")</f>
        <v>BI</v>
      </c>
      <c r="G7" s="13" t="str">
        <f>IFERROR(VLOOKUP($A7,Disciplinas[],7,FALSE),"-")</f>
        <v>BI</v>
      </c>
      <c r="Z7" s="25" t="s">
        <v>323</v>
      </c>
      <c r="AA7" s="38">
        <v>0.66666666666666696</v>
      </c>
      <c r="AB7" s="38">
        <v>0.75</v>
      </c>
      <c r="AD7" s="25" t="s">
        <v>323</v>
      </c>
      <c r="AE7" s="38">
        <v>0.875000000000001</v>
      </c>
      <c r="AF7" s="38">
        <v>0.95833333333333404</v>
      </c>
      <c r="AI7" s="25">
        <v>2</v>
      </c>
      <c r="AJ7" s="25" t="s">
        <v>332</v>
      </c>
    </row>
    <row r="8" spans="1:37">
      <c r="A8" s="24" t="s">
        <v>123</v>
      </c>
      <c r="B8" s="13" t="str">
        <f>IFERROR(VLOOKUP($A8,Disciplinas[],5,FALSE),"-")</f>
        <v>BCL0308-15</v>
      </c>
      <c r="C8" s="13">
        <f>IFERROR(VLOOKUP($A8,Disciplinas[],2,FALSE),"-")</f>
        <v>3</v>
      </c>
      <c r="D8" s="13">
        <f>IFERROR(VLOOKUP($A8,Disciplinas[],3,FALSE),"-")</f>
        <v>2</v>
      </c>
      <c r="E8" s="13">
        <f>IFERROR(VLOOKUP($A8,Disciplinas[],4,FALSE),"-")</f>
        <v>6</v>
      </c>
      <c r="F8" s="13" t="str">
        <f>IFERROR(VLOOKUP($A8,Disciplinas[],6,FALSE),"-")</f>
        <v>BI</v>
      </c>
      <c r="G8" s="13" t="str">
        <f>IFERROR(VLOOKUP($A8,Disciplinas[],7,FALSE),"-")</f>
        <v>BI</v>
      </c>
      <c r="L8" s="25" t="s">
        <v>323</v>
      </c>
      <c r="M8" s="38">
        <v>0.58333333333333304</v>
      </c>
      <c r="N8" s="38">
        <v>0.66666666666666696</v>
      </c>
      <c r="O8" s="25" t="s">
        <v>324</v>
      </c>
      <c r="P8" s="25" t="s">
        <v>327</v>
      </c>
      <c r="Q8" s="38">
        <v>0.58333333333333304</v>
      </c>
      <c r="R8" s="38">
        <v>0.66666666666666696</v>
      </c>
      <c r="S8" s="25" t="s">
        <v>322</v>
      </c>
      <c r="X8" s="25">
        <v>3</v>
      </c>
      <c r="Y8" s="25" t="s">
        <v>333</v>
      </c>
      <c r="AI8" s="25">
        <v>4</v>
      </c>
      <c r="AJ8" s="25" t="s">
        <v>93</v>
      </c>
    </row>
    <row r="9" spans="1:37" ht="30">
      <c r="A9" s="24" t="s">
        <v>272</v>
      </c>
      <c r="B9" s="13" t="str">
        <f>IFERROR(VLOOKUP($A9,Disciplinas[],5,FALSE),"-")</f>
        <v>BCL0307-15</v>
      </c>
      <c r="C9" s="13">
        <f>IFERROR(VLOOKUP($A9,Disciplinas[],2,FALSE),"-")</f>
        <v>3</v>
      </c>
      <c r="D9" s="13">
        <f>IFERROR(VLOOKUP($A9,Disciplinas[],3,FALSE),"-")</f>
        <v>2</v>
      </c>
      <c r="E9" s="13">
        <f>IFERROR(VLOOKUP($A9,Disciplinas[],4,FALSE),"-")</f>
        <v>6</v>
      </c>
      <c r="F9" s="13" t="str">
        <f>IFERROR(VLOOKUP($A9,Disciplinas[],6,FALSE),"-")</f>
        <v>BI</v>
      </c>
      <c r="G9" s="13" t="str">
        <f>IFERROR(VLOOKUP($A9,Disciplinas[],7,FALSE),"-")</f>
        <v>BI</v>
      </c>
      <c r="H9" s="24" t="s">
        <v>342</v>
      </c>
      <c r="I9" s="24" t="s">
        <v>331</v>
      </c>
      <c r="L9" s="25" t="s">
        <v>323</v>
      </c>
      <c r="M9" s="38">
        <v>0.79166666666666696</v>
      </c>
      <c r="N9" s="38">
        <v>0.875000000000001</v>
      </c>
      <c r="O9" s="25" t="s">
        <v>326</v>
      </c>
      <c r="P9" s="25" t="s">
        <v>325</v>
      </c>
      <c r="Q9" s="38">
        <v>0.875000000000001</v>
      </c>
      <c r="R9" s="38">
        <v>0.95833333333333404</v>
      </c>
      <c r="S9" s="25" t="s">
        <v>322</v>
      </c>
      <c r="X9" s="25">
        <v>3</v>
      </c>
      <c r="Y9" s="25" t="s">
        <v>57</v>
      </c>
    </row>
    <row r="10" spans="1:37" ht="30">
      <c r="A10" s="24" t="s">
        <v>272</v>
      </c>
      <c r="B10" s="13" t="str">
        <f>IFERROR(VLOOKUP($A10,Disciplinas[],5,FALSE),"-")</f>
        <v>BCL0307-15</v>
      </c>
      <c r="C10" s="13">
        <f>IFERROR(VLOOKUP($A10,Disciplinas[],2,FALSE),"-")</f>
        <v>3</v>
      </c>
      <c r="D10" s="13">
        <f>IFERROR(VLOOKUP($A10,Disciplinas[],3,FALSE),"-")</f>
        <v>2</v>
      </c>
      <c r="E10" s="13">
        <f>IFERROR(VLOOKUP($A10,Disciplinas[],4,FALSE),"-")</f>
        <v>6</v>
      </c>
      <c r="F10" s="13" t="str">
        <f>IFERROR(VLOOKUP($A10,Disciplinas[],6,FALSE),"-")</f>
        <v>BI</v>
      </c>
      <c r="G10" s="13" t="str">
        <f>IFERROR(VLOOKUP($A10,Disciplinas[],7,FALSE),"-")</f>
        <v>BI</v>
      </c>
      <c r="H10" s="24" t="s">
        <v>342</v>
      </c>
      <c r="I10" s="24" t="s">
        <v>368</v>
      </c>
      <c r="L10" s="25" t="s">
        <v>323</v>
      </c>
      <c r="M10" s="38">
        <v>0.33333333333333331</v>
      </c>
      <c r="N10" s="38">
        <v>0.41666666666666702</v>
      </c>
      <c r="O10" s="25" t="s">
        <v>326</v>
      </c>
      <c r="P10" s="25" t="s">
        <v>327</v>
      </c>
      <c r="Q10" s="38">
        <v>0.41666666666666702</v>
      </c>
      <c r="R10" s="38">
        <v>0.5</v>
      </c>
      <c r="S10" s="25" t="s">
        <v>322</v>
      </c>
      <c r="X10" s="25">
        <v>3</v>
      </c>
      <c r="Y10" s="25" t="s">
        <v>59</v>
      </c>
    </row>
    <row r="11" spans="1:37">
      <c r="A11" s="24" t="s">
        <v>272</v>
      </c>
      <c r="B11" s="13" t="str">
        <f>IFERROR(VLOOKUP($A11,Disciplinas[],5,FALSE),"-")</f>
        <v>BCL0307-15</v>
      </c>
      <c r="C11" s="13">
        <f>IFERROR(VLOOKUP($A11,Disciplinas[],2,FALSE),"-")</f>
        <v>3</v>
      </c>
      <c r="D11" s="13">
        <f>IFERROR(VLOOKUP($A11,Disciplinas[],3,FALSE),"-")</f>
        <v>2</v>
      </c>
      <c r="E11" s="13">
        <f>IFERROR(VLOOKUP($A11,Disciplinas[],4,FALSE),"-")</f>
        <v>6</v>
      </c>
      <c r="F11" s="13" t="str">
        <f>IFERROR(VLOOKUP($A11,Disciplinas[],6,FALSE),"-")</f>
        <v>BI</v>
      </c>
      <c r="G11" s="13" t="str">
        <f>IFERROR(VLOOKUP($A11,Disciplinas[],7,FALSE),"-")</f>
        <v>BI</v>
      </c>
      <c r="H11" s="24" t="s">
        <v>343</v>
      </c>
      <c r="Z11" s="25" t="s">
        <v>325</v>
      </c>
      <c r="AA11" s="38">
        <v>0.875000000000001</v>
      </c>
      <c r="AB11" s="38">
        <v>0.95833333333333404</v>
      </c>
      <c r="AC11" s="25" t="s">
        <v>322</v>
      </c>
      <c r="AI11" s="25">
        <v>2</v>
      </c>
      <c r="AJ11" s="25" t="s">
        <v>60</v>
      </c>
    </row>
    <row r="12" spans="1:37" ht="30">
      <c r="A12" s="24" t="s">
        <v>272</v>
      </c>
      <c r="B12" s="13" t="str">
        <f>IFERROR(VLOOKUP($A12,Disciplinas[],5,FALSE),"-")</f>
        <v>BCL0307-15</v>
      </c>
      <c r="C12" s="13">
        <f>IFERROR(VLOOKUP($A12,Disciplinas[],2,FALSE),"-")</f>
        <v>3</v>
      </c>
      <c r="D12" s="13">
        <f>IFERROR(VLOOKUP($A12,Disciplinas[],3,FALSE),"-")</f>
        <v>2</v>
      </c>
      <c r="E12" s="13">
        <f>IFERROR(VLOOKUP($A12,Disciplinas[],4,FALSE),"-")</f>
        <v>6</v>
      </c>
      <c r="F12" s="13" t="str">
        <f>IFERROR(VLOOKUP($A12,Disciplinas[],6,FALSE),"-")</f>
        <v>BI</v>
      </c>
      <c r="G12" s="13" t="str">
        <f>IFERROR(VLOOKUP($A12,Disciplinas[],7,FALSE),"-")</f>
        <v>BI</v>
      </c>
      <c r="H12" s="24" t="s">
        <v>342</v>
      </c>
      <c r="Z12" s="25" t="s">
        <v>325</v>
      </c>
      <c r="AA12" s="38">
        <v>0.79166666666666696</v>
      </c>
      <c r="AB12" s="38">
        <v>0.875000000000001</v>
      </c>
      <c r="AC12" s="25" t="s">
        <v>322</v>
      </c>
      <c r="AD12" s="25" t="s">
        <v>325</v>
      </c>
      <c r="AE12" s="38">
        <v>0.875000000000001</v>
      </c>
      <c r="AF12" s="38">
        <v>0.95833333333333404</v>
      </c>
      <c r="AG12" s="25" t="s">
        <v>322</v>
      </c>
      <c r="AI12" s="25">
        <v>4</v>
      </c>
      <c r="AJ12" s="25" t="s">
        <v>62</v>
      </c>
    </row>
    <row r="13" spans="1:37" ht="30">
      <c r="A13" s="24" t="s">
        <v>272</v>
      </c>
      <c r="B13" s="13" t="str">
        <f>IFERROR(VLOOKUP($A13,Disciplinas[],5,FALSE),"-")</f>
        <v>BCL0307-15</v>
      </c>
      <c r="C13" s="13">
        <f>IFERROR(VLOOKUP($A13,Disciplinas[],2,FALSE),"-")</f>
        <v>3</v>
      </c>
      <c r="D13" s="13">
        <f>IFERROR(VLOOKUP($A13,Disciplinas[],3,FALSE),"-")</f>
        <v>2</v>
      </c>
      <c r="E13" s="13">
        <f>IFERROR(VLOOKUP($A13,Disciplinas[],4,FALSE),"-")</f>
        <v>6</v>
      </c>
      <c r="F13" s="13" t="str">
        <f>IFERROR(VLOOKUP($A13,Disciplinas[],6,FALSE),"-")</f>
        <v>BI</v>
      </c>
      <c r="G13" s="13" t="str">
        <f>IFERROR(VLOOKUP($A13,Disciplinas[],7,FALSE),"-")</f>
        <v>BI</v>
      </c>
      <c r="H13" s="24" t="s">
        <v>342</v>
      </c>
      <c r="L13" s="25" t="s">
        <v>323</v>
      </c>
      <c r="M13" s="38">
        <v>0.79166666666666696</v>
      </c>
      <c r="N13" s="38">
        <v>0.875000000000001</v>
      </c>
      <c r="O13" s="25" t="s">
        <v>324</v>
      </c>
      <c r="P13" s="25" t="s">
        <v>327</v>
      </c>
      <c r="Q13" s="38">
        <v>0.875000000000001</v>
      </c>
      <c r="R13" s="38">
        <v>0.95833333333333404</v>
      </c>
      <c r="S13" s="25" t="s">
        <v>322</v>
      </c>
      <c r="X13" s="25">
        <v>3</v>
      </c>
      <c r="Y13" s="25" t="s">
        <v>66</v>
      </c>
    </row>
    <row r="14" spans="1:37" ht="30">
      <c r="A14" s="24" t="s">
        <v>272</v>
      </c>
      <c r="B14" s="13" t="str">
        <f>IFERROR(VLOOKUP($A14,Disciplinas[],5,FALSE),"-")</f>
        <v>BCL0307-15</v>
      </c>
      <c r="C14" s="13">
        <f>IFERROR(VLOOKUP($A14,Disciplinas[],2,FALSE),"-")</f>
        <v>3</v>
      </c>
      <c r="D14" s="13">
        <f>IFERROR(VLOOKUP($A14,Disciplinas[],3,FALSE),"-")</f>
        <v>2</v>
      </c>
      <c r="E14" s="13">
        <f>IFERROR(VLOOKUP($A14,Disciplinas[],4,FALSE),"-")</f>
        <v>6</v>
      </c>
      <c r="F14" s="13" t="str">
        <f>IFERROR(VLOOKUP($A14,Disciplinas[],6,FALSE),"-")</f>
        <v>BI</v>
      </c>
      <c r="G14" s="13" t="str">
        <f>IFERROR(VLOOKUP($A14,Disciplinas[],7,FALSE),"-")</f>
        <v>BI</v>
      </c>
      <c r="H14" s="24" t="s">
        <v>342</v>
      </c>
      <c r="Z14" s="25" t="s">
        <v>325</v>
      </c>
      <c r="AA14" s="38">
        <v>0.33333333333333331</v>
      </c>
      <c r="AB14" s="38">
        <v>0.41666666666666702</v>
      </c>
      <c r="AC14" s="25" t="s">
        <v>322</v>
      </c>
      <c r="AI14" s="25">
        <v>2</v>
      </c>
      <c r="AJ14" s="25" t="s">
        <v>67</v>
      </c>
    </row>
    <row r="15" spans="1:37" ht="30">
      <c r="A15" s="24" t="s">
        <v>272</v>
      </c>
      <c r="B15" s="13" t="str">
        <f>IFERROR(VLOOKUP($A15,Disciplinas[],5,FALSE),"-")</f>
        <v>BCL0307-15</v>
      </c>
      <c r="C15" s="13">
        <f>IFERROR(VLOOKUP($A15,Disciplinas[],2,FALSE),"-")</f>
        <v>3</v>
      </c>
      <c r="D15" s="13">
        <f>IFERROR(VLOOKUP($A15,Disciplinas[],3,FALSE),"-")</f>
        <v>2</v>
      </c>
      <c r="E15" s="13">
        <f>IFERROR(VLOOKUP($A15,Disciplinas[],4,FALSE),"-")</f>
        <v>6</v>
      </c>
      <c r="F15" s="13" t="str">
        <f>IFERROR(VLOOKUP($A15,Disciplinas[],6,FALSE),"-")</f>
        <v>BI</v>
      </c>
      <c r="G15" s="13" t="str">
        <f>IFERROR(VLOOKUP($A15,Disciplinas[],7,FALSE),"-")</f>
        <v>BI</v>
      </c>
      <c r="H15" s="24" t="s">
        <v>342</v>
      </c>
      <c r="Z15" s="25" t="s">
        <v>325</v>
      </c>
      <c r="AA15" s="38">
        <v>0.33333333333333331</v>
      </c>
      <c r="AB15" s="38">
        <v>0.41666666666666702</v>
      </c>
      <c r="AC15" s="25" t="s">
        <v>322</v>
      </c>
      <c r="AD15" s="25" t="s">
        <v>325</v>
      </c>
      <c r="AE15" s="38">
        <v>0.41666666666666702</v>
      </c>
      <c r="AF15" s="38">
        <v>0.5</v>
      </c>
      <c r="AG15" s="25" t="s">
        <v>322</v>
      </c>
      <c r="AI15" s="25">
        <v>4</v>
      </c>
      <c r="AJ15" s="25" t="s">
        <v>71</v>
      </c>
    </row>
    <row r="16" spans="1:37" ht="30">
      <c r="A16" s="24" t="s">
        <v>272</v>
      </c>
      <c r="B16" s="13" t="str">
        <f>IFERROR(VLOOKUP($A16,Disciplinas[],5,FALSE),"-")</f>
        <v>BCL0307-15</v>
      </c>
      <c r="C16" s="13">
        <f>IFERROR(VLOOKUP($A16,Disciplinas[],2,FALSE),"-")</f>
        <v>3</v>
      </c>
      <c r="D16" s="13">
        <f>IFERROR(VLOOKUP($A16,Disciplinas[],3,FALSE),"-")</f>
        <v>2</v>
      </c>
      <c r="E16" s="13">
        <f>IFERROR(VLOOKUP($A16,Disciplinas[],4,FALSE),"-")</f>
        <v>6</v>
      </c>
      <c r="F16" s="13" t="str">
        <f>IFERROR(VLOOKUP($A16,Disciplinas[],6,FALSE),"-")</f>
        <v>BI</v>
      </c>
      <c r="G16" s="13" t="str">
        <f>IFERROR(VLOOKUP($A16,Disciplinas[],7,FALSE),"-")</f>
        <v>BI</v>
      </c>
      <c r="H16" s="24" t="s">
        <v>342</v>
      </c>
      <c r="Z16" s="25" t="s">
        <v>325</v>
      </c>
      <c r="AA16" s="38">
        <v>0.33333333333333331</v>
      </c>
      <c r="AB16" s="38">
        <v>0.41666666666666702</v>
      </c>
      <c r="AC16" s="25" t="s">
        <v>322</v>
      </c>
      <c r="AD16" s="25" t="s">
        <v>325</v>
      </c>
      <c r="AE16" s="38">
        <v>0.41666666666666702</v>
      </c>
      <c r="AF16" s="38">
        <v>0.5</v>
      </c>
      <c r="AG16" s="25" t="s">
        <v>322</v>
      </c>
      <c r="AI16" s="25">
        <v>4</v>
      </c>
      <c r="AJ16" s="25" t="s">
        <v>72</v>
      </c>
    </row>
    <row r="17" spans="1:38">
      <c r="A17" s="24" t="s">
        <v>272</v>
      </c>
      <c r="B17" s="13" t="str">
        <f>IFERROR(VLOOKUP($A17,Disciplinas[],5,FALSE),"-")</f>
        <v>BCL0307-15</v>
      </c>
      <c r="C17" s="13">
        <f>IFERROR(VLOOKUP($A17,Disciplinas[],2,FALSE),"-")</f>
        <v>3</v>
      </c>
      <c r="D17" s="13">
        <f>IFERROR(VLOOKUP($A17,Disciplinas[],3,FALSE),"-")</f>
        <v>2</v>
      </c>
      <c r="E17" s="13">
        <f>IFERROR(VLOOKUP($A17,Disciplinas[],4,FALSE),"-")</f>
        <v>6</v>
      </c>
      <c r="F17" s="13" t="str">
        <f>IFERROR(VLOOKUP($A17,Disciplinas[],6,FALSE),"-")</f>
        <v>BI</v>
      </c>
      <c r="G17" s="13" t="str">
        <f>IFERROR(VLOOKUP($A17,Disciplinas[],7,FALSE),"-")</f>
        <v>BI</v>
      </c>
      <c r="H17" s="24" t="s">
        <v>342</v>
      </c>
      <c r="Z17" s="25" t="s">
        <v>325</v>
      </c>
      <c r="AA17" s="38">
        <v>0.79166666666666696</v>
      </c>
      <c r="AB17" s="38">
        <v>0.875000000000001</v>
      </c>
      <c r="AC17" s="25" t="s">
        <v>322</v>
      </c>
      <c r="AD17" s="25" t="s">
        <v>325</v>
      </c>
      <c r="AE17" s="38">
        <v>0.41666666666666702</v>
      </c>
      <c r="AF17" s="38">
        <v>0.5</v>
      </c>
      <c r="AG17" s="25" t="s">
        <v>322</v>
      </c>
      <c r="AI17" s="25">
        <v>4</v>
      </c>
      <c r="AJ17" s="25" t="s">
        <v>74</v>
      </c>
      <c r="AL17"/>
    </row>
    <row r="18" spans="1:38">
      <c r="A18" s="24" t="s">
        <v>272</v>
      </c>
      <c r="B18" s="13" t="str">
        <f>IFERROR(VLOOKUP($A18,Disciplinas[],5,FALSE),"-")</f>
        <v>BCL0307-15</v>
      </c>
      <c r="C18" s="13">
        <f>IFERROR(VLOOKUP($A18,Disciplinas[],2,FALSE),"-")</f>
        <v>3</v>
      </c>
      <c r="D18" s="13">
        <f>IFERROR(VLOOKUP($A18,Disciplinas[],3,FALSE),"-")</f>
        <v>2</v>
      </c>
      <c r="E18" s="13">
        <f>IFERROR(VLOOKUP($A18,Disciplinas[],4,FALSE),"-")</f>
        <v>6</v>
      </c>
      <c r="F18" s="13" t="str">
        <f>IFERROR(VLOOKUP($A18,Disciplinas[],6,FALSE),"-")</f>
        <v>BI</v>
      </c>
      <c r="G18" s="13" t="str">
        <f>IFERROR(VLOOKUP($A18,Disciplinas[],7,FALSE),"-")</f>
        <v>BI</v>
      </c>
      <c r="AL18"/>
    </row>
    <row r="19" spans="1:38">
      <c r="A19" s="24" t="s">
        <v>272</v>
      </c>
      <c r="B19" s="13" t="str">
        <f>IFERROR(VLOOKUP($A19,Disciplinas[],5,FALSE),"-")</f>
        <v>BCL0307-15</v>
      </c>
      <c r="C19" s="13">
        <f>IFERROR(VLOOKUP($A19,Disciplinas[],2,FALSE),"-")</f>
        <v>3</v>
      </c>
      <c r="D19" s="13">
        <f>IFERROR(VLOOKUP($A19,Disciplinas[],3,FALSE),"-")</f>
        <v>2</v>
      </c>
      <c r="E19" s="13">
        <f>IFERROR(VLOOKUP($A19,Disciplinas[],4,FALSE),"-")</f>
        <v>6</v>
      </c>
      <c r="F19" s="13" t="str">
        <f>IFERROR(VLOOKUP($A19,Disciplinas[],6,FALSE),"-")</f>
        <v>BI</v>
      </c>
      <c r="G19" s="13" t="str">
        <f>IFERROR(VLOOKUP($A19,Disciplinas[],7,FALSE),"-")</f>
        <v>BI</v>
      </c>
      <c r="Z19" s="25" t="s">
        <v>327</v>
      </c>
      <c r="AA19" s="38">
        <v>0.41666666666666702</v>
      </c>
      <c r="AB19" s="38">
        <v>0.5</v>
      </c>
      <c r="AC19" s="25" t="s">
        <v>322</v>
      </c>
      <c r="AD19" s="25" t="s">
        <v>325</v>
      </c>
      <c r="AE19" s="38">
        <v>0.41666666666666702</v>
      </c>
      <c r="AF19" s="38">
        <v>0.5</v>
      </c>
      <c r="AG19" s="25" t="s">
        <v>322</v>
      </c>
      <c r="AI19" s="25">
        <v>4</v>
      </c>
      <c r="AJ19" s="25" t="s">
        <v>78</v>
      </c>
      <c r="AL19"/>
    </row>
    <row r="20" spans="1:38" ht="45">
      <c r="A20" s="24" t="s">
        <v>272</v>
      </c>
      <c r="B20" s="13" t="str">
        <f>IFERROR(VLOOKUP($A20,Disciplinas[],5,FALSE),"-")</f>
        <v>BCL0307-15</v>
      </c>
      <c r="C20" s="13">
        <f>IFERROR(VLOOKUP($A20,Disciplinas[],2,FALSE),"-")</f>
        <v>3</v>
      </c>
      <c r="D20" s="13">
        <f>IFERROR(VLOOKUP($A20,Disciplinas[],3,FALSE),"-")</f>
        <v>2</v>
      </c>
      <c r="E20" s="13">
        <f>IFERROR(VLOOKUP($A20,Disciplinas[],4,FALSE),"-")</f>
        <v>6</v>
      </c>
      <c r="F20" s="13" t="str">
        <f>IFERROR(VLOOKUP($A20,Disciplinas[],6,FALSE),"-")</f>
        <v>BI</v>
      </c>
      <c r="G20" s="13" t="str">
        <f>IFERROR(VLOOKUP($A20,Disciplinas[],7,FALSE),"-")</f>
        <v>BI</v>
      </c>
      <c r="H20" s="24" t="s">
        <v>342</v>
      </c>
      <c r="I20" s="24" t="s">
        <v>368</v>
      </c>
      <c r="L20" s="25" t="s">
        <v>323</v>
      </c>
      <c r="M20" s="38">
        <v>0.33333333333333331</v>
      </c>
      <c r="N20" s="38">
        <v>0.41666666666666702</v>
      </c>
      <c r="O20" s="25" t="s">
        <v>326</v>
      </c>
      <c r="P20" s="25" t="s">
        <v>327</v>
      </c>
      <c r="Q20" s="38">
        <v>0.41666666666666702</v>
      </c>
      <c r="R20" s="38">
        <v>0.5</v>
      </c>
      <c r="S20" s="25" t="s">
        <v>322</v>
      </c>
      <c r="X20" s="25">
        <v>3</v>
      </c>
      <c r="Y20" s="25" t="s">
        <v>79</v>
      </c>
      <c r="AL20"/>
    </row>
    <row r="21" spans="1:38" ht="30">
      <c r="A21" s="24" t="s">
        <v>272</v>
      </c>
      <c r="B21" s="13" t="str">
        <f>IFERROR(VLOOKUP($A21,Disciplinas[],5,FALSE),"-")</f>
        <v>BCL0307-15</v>
      </c>
      <c r="C21" s="13">
        <f>IFERROR(VLOOKUP($A21,Disciplinas[],2,FALSE),"-")</f>
        <v>3</v>
      </c>
      <c r="D21" s="13">
        <f>IFERROR(VLOOKUP($A21,Disciplinas[],3,FALSE),"-")</f>
        <v>2</v>
      </c>
      <c r="E21" s="13">
        <f>IFERROR(VLOOKUP($A21,Disciplinas[],4,FALSE),"-")</f>
        <v>6</v>
      </c>
      <c r="F21" s="13" t="str">
        <f>IFERROR(VLOOKUP($A21,Disciplinas[],6,FALSE),"-")</f>
        <v>BI</v>
      </c>
      <c r="G21" s="13" t="str">
        <f>IFERROR(VLOOKUP($A21,Disciplinas[],7,FALSE),"-")</f>
        <v>BI</v>
      </c>
      <c r="Z21" s="25" t="s">
        <v>325</v>
      </c>
      <c r="AA21" s="38">
        <v>0.41666666666666702</v>
      </c>
      <c r="AB21" s="38">
        <v>0.5</v>
      </c>
      <c r="AC21" s="25" t="s">
        <v>322</v>
      </c>
      <c r="AI21" s="25">
        <v>2</v>
      </c>
      <c r="AJ21" s="25" t="s">
        <v>83</v>
      </c>
      <c r="AL21"/>
    </row>
    <row r="22" spans="1:38">
      <c r="A22" s="24" t="s">
        <v>272</v>
      </c>
      <c r="B22" s="13" t="str">
        <f>IFERROR(VLOOKUP($A22,Disciplinas[],5,FALSE),"-")</f>
        <v>BCL0307-15</v>
      </c>
      <c r="C22" s="13">
        <f>IFERROR(VLOOKUP($A22,Disciplinas[],2,FALSE),"-")</f>
        <v>3</v>
      </c>
      <c r="D22" s="13">
        <f>IFERROR(VLOOKUP($A22,Disciplinas[],3,FALSE),"-")</f>
        <v>2</v>
      </c>
      <c r="E22" s="13">
        <f>IFERROR(VLOOKUP($A22,Disciplinas[],4,FALSE),"-")</f>
        <v>6</v>
      </c>
      <c r="F22" s="13" t="str">
        <f>IFERROR(VLOOKUP($A22,Disciplinas[],6,FALSE),"-")</f>
        <v>BI</v>
      </c>
      <c r="G22" s="13" t="str">
        <f>IFERROR(VLOOKUP($A22,Disciplinas[],7,FALSE),"-")</f>
        <v>BI</v>
      </c>
      <c r="H22" s="24" t="s">
        <v>343</v>
      </c>
      <c r="Z22" s="25" t="s">
        <v>325</v>
      </c>
      <c r="AA22" s="38">
        <v>0.33333333333333331</v>
      </c>
      <c r="AB22" s="38">
        <v>0.41666666666666702</v>
      </c>
      <c r="AC22" s="25" t="s">
        <v>322</v>
      </c>
      <c r="AD22" s="25" t="s">
        <v>325</v>
      </c>
      <c r="AE22" s="38">
        <v>0.41666666666666702</v>
      </c>
      <c r="AF22" s="38">
        <v>0.5</v>
      </c>
      <c r="AG22" s="25" t="s">
        <v>322</v>
      </c>
      <c r="AI22" s="25">
        <v>4</v>
      </c>
      <c r="AJ22" s="25" t="s">
        <v>85</v>
      </c>
      <c r="AL22"/>
    </row>
    <row r="23" spans="1:38">
      <c r="A23" s="24" t="s">
        <v>272</v>
      </c>
      <c r="B23" s="13" t="str">
        <f>IFERROR(VLOOKUP($A23,Disciplinas[],5,FALSE),"-")</f>
        <v>BCL0307-15</v>
      </c>
      <c r="C23" s="13">
        <f>IFERROR(VLOOKUP($A23,Disciplinas[],2,FALSE),"-")</f>
        <v>3</v>
      </c>
      <c r="D23" s="13">
        <f>IFERROR(VLOOKUP($A23,Disciplinas[],3,FALSE),"-")</f>
        <v>2</v>
      </c>
      <c r="E23" s="13">
        <f>IFERROR(VLOOKUP($A23,Disciplinas[],4,FALSE),"-")</f>
        <v>6</v>
      </c>
      <c r="F23" s="13" t="str">
        <f>IFERROR(VLOOKUP($A23,Disciplinas[],6,FALSE),"-")</f>
        <v>BI</v>
      </c>
      <c r="G23" s="13" t="str">
        <f>IFERROR(VLOOKUP($A23,Disciplinas[],7,FALSE),"-")</f>
        <v>BI</v>
      </c>
      <c r="H23" s="24" t="s">
        <v>343</v>
      </c>
      <c r="Z23" s="25" t="s">
        <v>325</v>
      </c>
      <c r="AA23" s="38">
        <v>0.79166666666666696</v>
      </c>
      <c r="AB23" s="38">
        <v>0.875000000000001</v>
      </c>
      <c r="AC23" s="25" t="s">
        <v>322</v>
      </c>
      <c r="AD23" s="25" t="s">
        <v>325</v>
      </c>
      <c r="AI23" s="25">
        <v>2</v>
      </c>
      <c r="AJ23" s="25" t="s">
        <v>85</v>
      </c>
      <c r="AL23"/>
    </row>
    <row r="24" spans="1:38" ht="30">
      <c r="A24" s="24" t="s">
        <v>272</v>
      </c>
      <c r="B24" s="13" t="str">
        <f>IFERROR(VLOOKUP($A24,Disciplinas[],5,FALSE),"-")</f>
        <v>BCL0307-15</v>
      </c>
      <c r="C24" s="13">
        <f>IFERROR(VLOOKUP($A24,Disciplinas[],2,FALSE),"-")</f>
        <v>3</v>
      </c>
      <c r="D24" s="13">
        <f>IFERROR(VLOOKUP($A24,Disciplinas[],3,FALSE),"-")</f>
        <v>2</v>
      </c>
      <c r="E24" s="13">
        <f>IFERROR(VLOOKUP($A24,Disciplinas[],4,FALSE),"-")</f>
        <v>6</v>
      </c>
      <c r="F24" s="13" t="str">
        <f>IFERROR(VLOOKUP($A24,Disciplinas[],6,FALSE),"-")</f>
        <v>BI</v>
      </c>
      <c r="G24" s="13" t="str">
        <f>IFERROR(VLOOKUP($A24,Disciplinas[],7,FALSE),"-")</f>
        <v>BI</v>
      </c>
      <c r="H24" s="24" t="s">
        <v>342</v>
      </c>
      <c r="Z24" s="25" t="s">
        <v>325</v>
      </c>
      <c r="AA24" s="38">
        <v>0.33333333333333331</v>
      </c>
      <c r="AB24" s="38">
        <v>0.41666666666666702</v>
      </c>
      <c r="AC24" s="25" t="s">
        <v>322</v>
      </c>
      <c r="AD24" s="25" t="s">
        <v>325</v>
      </c>
      <c r="AE24" s="38">
        <v>0.41666666666666702</v>
      </c>
      <c r="AF24" s="38">
        <v>0.5</v>
      </c>
      <c r="AG24" s="25" t="s">
        <v>322</v>
      </c>
      <c r="AI24" s="25">
        <v>4</v>
      </c>
      <c r="AJ24" s="25" t="s">
        <v>87</v>
      </c>
      <c r="AL24"/>
    </row>
    <row r="25" spans="1:38" ht="30">
      <c r="A25" s="24" t="s">
        <v>272</v>
      </c>
      <c r="B25" s="13" t="str">
        <f>IFERROR(VLOOKUP($A25,Disciplinas[],5,FALSE),"-")</f>
        <v>BCL0307-15</v>
      </c>
      <c r="C25" s="13">
        <f>IFERROR(VLOOKUP($A25,Disciplinas[],2,FALSE),"-")</f>
        <v>3</v>
      </c>
      <c r="D25" s="13">
        <f>IFERROR(VLOOKUP($A25,Disciplinas[],3,FALSE),"-")</f>
        <v>2</v>
      </c>
      <c r="E25" s="13">
        <f>IFERROR(VLOOKUP($A25,Disciplinas[],4,FALSE),"-")</f>
        <v>6</v>
      </c>
      <c r="F25" s="13" t="str">
        <f>IFERROR(VLOOKUP($A25,Disciplinas[],6,FALSE),"-")</f>
        <v>BI</v>
      </c>
      <c r="G25" s="13" t="str">
        <f>IFERROR(VLOOKUP($A25,Disciplinas[],7,FALSE),"-")</f>
        <v>BI</v>
      </c>
      <c r="H25" s="24" t="s">
        <v>342</v>
      </c>
      <c r="Z25" s="25" t="s">
        <v>325</v>
      </c>
      <c r="AA25" s="38">
        <v>0.33333333333333331</v>
      </c>
      <c r="AB25" s="38">
        <v>0.41666666666666702</v>
      </c>
      <c r="AC25" s="25" t="s">
        <v>322</v>
      </c>
      <c r="AD25" s="25" t="s">
        <v>325</v>
      </c>
      <c r="AE25" s="38">
        <v>0.41666666666666702</v>
      </c>
      <c r="AF25" s="38">
        <v>0.5</v>
      </c>
      <c r="AG25" s="25" t="s">
        <v>322</v>
      </c>
      <c r="AI25" s="25">
        <v>4</v>
      </c>
      <c r="AJ25" s="25" t="s">
        <v>92</v>
      </c>
      <c r="AL25"/>
    </row>
    <row r="26" spans="1:38" ht="30">
      <c r="A26" s="24" t="s">
        <v>272</v>
      </c>
      <c r="B26" s="13" t="str">
        <f>IFERROR(VLOOKUP($A26,Disciplinas[],5,FALSE),"-")</f>
        <v>BCL0307-15</v>
      </c>
      <c r="C26" s="13">
        <f>IFERROR(VLOOKUP($A26,Disciplinas[],2,FALSE),"-")</f>
        <v>3</v>
      </c>
      <c r="D26" s="13">
        <f>IFERROR(VLOOKUP($A26,Disciplinas[],3,FALSE),"-")</f>
        <v>2</v>
      </c>
      <c r="E26" s="13">
        <f>IFERROR(VLOOKUP($A26,Disciplinas[],4,FALSE),"-")</f>
        <v>6</v>
      </c>
      <c r="F26" s="13" t="str">
        <f>IFERROR(VLOOKUP($A26,Disciplinas[],6,FALSE),"-")</f>
        <v>BI</v>
      </c>
      <c r="G26" s="13" t="str">
        <f>IFERROR(VLOOKUP($A26,Disciplinas[],7,FALSE),"-")</f>
        <v>BI</v>
      </c>
      <c r="H26" s="24" t="s">
        <v>343</v>
      </c>
      <c r="I26" s="24" t="s">
        <v>368</v>
      </c>
      <c r="L26" s="25" t="s">
        <v>323</v>
      </c>
      <c r="M26" s="38">
        <v>0.33333333333333331</v>
      </c>
      <c r="N26" s="38">
        <v>0.41666666666666702</v>
      </c>
      <c r="O26" s="25" t="s">
        <v>326</v>
      </c>
      <c r="P26" s="25" t="s">
        <v>327</v>
      </c>
      <c r="Q26" s="38">
        <v>0.41666666666666702</v>
      </c>
      <c r="R26" s="38">
        <v>0.5</v>
      </c>
      <c r="S26" s="25" t="s">
        <v>322</v>
      </c>
      <c r="X26" s="25">
        <v>3</v>
      </c>
      <c r="Y26" s="25" t="s">
        <v>95</v>
      </c>
      <c r="AL26"/>
    </row>
    <row r="27" spans="1:38">
      <c r="A27" s="24" t="s">
        <v>272</v>
      </c>
      <c r="B27" s="13" t="str">
        <f>IFERROR(VLOOKUP($A27,Disciplinas[],5,FALSE),"-")</f>
        <v>BCL0307-15</v>
      </c>
      <c r="C27" s="13">
        <f>IFERROR(VLOOKUP($A27,Disciplinas[],2,FALSE),"-")</f>
        <v>3</v>
      </c>
      <c r="D27" s="13">
        <f>IFERROR(VLOOKUP($A27,Disciplinas[],3,FALSE),"-")</f>
        <v>2</v>
      </c>
      <c r="E27" s="13">
        <f>IFERROR(VLOOKUP($A27,Disciplinas[],4,FALSE),"-")</f>
        <v>6</v>
      </c>
      <c r="F27" s="13" t="str">
        <f>IFERROR(VLOOKUP($A27,Disciplinas[],6,FALSE),"-")</f>
        <v>BI</v>
      </c>
      <c r="G27" s="13" t="str">
        <f>IFERROR(VLOOKUP($A27,Disciplinas[],7,FALSE),"-")</f>
        <v>BI</v>
      </c>
      <c r="Z27" s="25" t="s">
        <v>325</v>
      </c>
      <c r="AA27" s="38">
        <v>0.79166666666666696</v>
      </c>
      <c r="AB27" s="38">
        <v>0.875000000000001</v>
      </c>
      <c r="AC27" s="25" t="s">
        <v>322</v>
      </c>
      <c r="AD27" s="25" t="s">
        <v>325</v>
      </c>
      <c r="AE27" s="38">
        <v>0.875000000000001</v>
      </c>
      <c r="AF27" s="38">
        <v>0.95833333333333404</v>
      </c>
      <c r="AG27" s="25" t="s">
        <v>322</v>
      </c>
      <c r="AI27" s="25">
        <v>4</v>
      </c>
      <c r="AJ27" s="25" t="s">
        <v>334</v>
      </c>
      <c r="AL27"/>
    </row>
    <row r="28" spans="1:38">
      <c r="A28" s="24" t="s">
        <v>272</v>
      </c>
      <c r="B28" s="13" t="str">
        <f>IFERROR(VLOOKUP($A28,Disciplinas[],5,FALSE),"-")</f>
        <v>BCL0307-15</v>
      </c>
      <c r="C28" s="13">
        <f>IFERROR(VLOOKUP($A28,Disciplinas[],2,FALSE),"-")</f>
        <v>3</v>
      </c>
      <c r="D28" s="13">
        <f>IFERROR(VLOOKUP($A28,Disciplinas[],3,FALSE),"-")</f>
        <v>2</v>
      </c>
      <c r="E28" s="13">
        <f>IFERROR(VLOOKUP($A28,Disciplinas[],4,FALSE),"-")</f>
        <v>6</v>
      </c>
      <c r="F28" s="13" t="str">
        <f>IFERROR(VLOOKUP($A28,Disciplinas[],6,FALSE),"-")</f>
        <v>BI</v>
      </c>
      <c r="G28" s="13" t="str">
        <f>IFERROR(VLOOKUP($A28,Disciplinas[],7,FALSE),"-")</f>
        <v>BI</v>
      </c>
      <c r="Z28" s="25" t="s">
        <v>327</v>
      </c>
      <c r="AA28" s="38">
        <v>0.875000000000001</v>
      </c>
      <c r="AB28" s="38">
        <v>0.95833333333333404</v>
      </c>
      <c r="AC28" s="25" t="s">
        <v>322</v>
      </c>
      <c r="AD28" s="25" t="s">
        <v>327</v>
      </c>
      <c r="AE28" s="38">
        <v>0.41666666666666702</v>
      </c>
      <c r="AF28" s="38">
        <v>0.5</v>
      </c>
      <c r="AG28" s="25" t="s">
        <v>322</v>
      </c>
      <c r="AI28" s="25">
        <v>4</v>
      </c>
      <c r="AJ28" s="25" t="s">
        <v>332</v>
      </c>
      <c r="AL28"/>
    </row>
    <row r="29" spans="1:38" s="12" customFormat="1" ht="30">
      <c r="A29" s="24" t="s">
        <v>272</v>
      </c>
      <c r="B29" s="13" t="str">
        <f>IFERROR(VLOOKUP($A29,Disciplinas[],5,FALSE),"-")</f>
        <v>BCL0307-15</v>
      </c>
      <c r="C29" s="13">
        <f>IFERROR(VLOOKUP($A29,Disciplinas[],2,FALSE),"-")</f>
        <v>3</v>
      </c>
      <c r="D29" s="13">
        <f>IFERROR(VLOOKUP($A29,Disciplinas[],3,FALSE),"-")</f>
        <v>2</v>
      </c>
      <c r="E29" s="13">
        <f>IFERROR(VLOOKUP($A29,Disciplinas[],4,FALSE),"-")</f>
        <v>6</v>
      </c>
      <c r="F29" s="13" t="str">
        <f>IFERROR(VLOOKUP($A29,Disciplinas[],6,FALSE),"-")</f>
        <v>BI</v>
      </c>
      <c r="G29" s="13" t="str">
        <f>IFERROR(VLOOKUP($A29,Disciplinas[],7,FALSE),"-")</f>
        <v>BI</v>
      </c>
      <c r="H29" s="24" t="s">
        <v>342</v>
      </c>
      <c r="I29" s="24"/>
      <c r="J29" s="24"/>
      <c r="K29" s="24"/>
      <c r="L29" s="25"/>
      <c r="M29" s="38"/>
      <c r="N29" s="38"/>
      <c r="O29" s="25"/>
      <c r="P29" s="25"/>
      <c r="Q29" s="38"/>
      <c r="R29" s="38"/>
      <c r="S29" s="25"/>
      <c r="T29" s="25"/>
      <c r="U29" s="38"/>
      <c r="V29" s="38"/>
      <c r="W29" s="25"/>
      <c r="X29" s="25"/>
      <c r="Y29" s="25"/>
      <c r="Z29" s="25" t="s">
        <v>327</v>
      </c>
      <c r="AA29" s="38">
        <v>0.875000000000001</v>
      </c>
      <c r="AB29" s="38">
        <v>0.95833333333333404</v>
      </c>
      <c r="AC29" s="25" t="s">
        <v>322</v>
      </c>
      <c r="AD29" s="25" t="s">
        <v>327</v>
      </c>
      <c r="AE29" s="38">
        <v>0.41666666666666702</v>
      </c>
      <c r="AF29" s="38">
        <v>0.5</v>
      </c>
      <c r="AG29" s="25" t="s">
        <v>322</v>
      </c>
      <c r="AH29" s="25"/>
      <c r="AI29" s="25">
        <v>4</v>
      </c>
      <c r="AJ29" s="25" t="s">
        <v>290</v>
      </c>
      <c r="AK29" s="25"/>
    </row>
    <row r="30" spans="1:38" s="12" customFormat="1" ht="30">
      <c r="A30" s="24" t="s">
        <v>272</v>
      </c>
      <c r="B30" s="13" t="str">
        <f>IFERROR(VLOOKUP($A30,Disciplinas[],5,FALSE),"-")</f>
        <v>BCL0307-15</v>
      </c>
      <c r="C30" s="13">
        <f>IFERROR(VLOOKUP($A30,Disciplinas[],2,FALSE),"-")</f>
        <v>3</v>
      </c>
      <c r="D30" s="13">
        <f>IFERROR(VLOOKUP($A30,Disciplinas[],3,FALSE),"-")</f>
        <v>2</v>
      </c>
      <c r="E30" s="13">
        <f>IFERROR(VLOOKUP($A30,Disciplinas[],4,FALSE),"-")</f>
        <v>6</v>
      </c>
      <c r="F30" s="13" t="str">
        <f>IFERROR(VLOOKUP($A30,Disciplinas[],6,FALSE),"-")</f>
        <v>BI</v>
      </c>
      <c r="G30" s="13" t="str">
        <f>IFERROR(VLOOKUP($A30,Disciplinas[],7,FALSE),"-")</f>
        <v>BI</v>
      </c>
      <c r="H30" s="24" t="s">
        <v>343</v>
      </c>
      <c r="I30" s="24"/>
      <c r="J30" s="24"/>
      <c r="K30" s="24"/>
      <c r="L30" s="25"/>
      <c r="M30" s="38"/>
      <c r="N30" s="38"/>
      <c r="O30" s="25"/>
      <c r="P30" s="25"/>
      <c r="Q30" s="38"/>
      <c r="R30" s="38"/>
      <c r="S30" s="25"/>
      <c r="T30" s="25"/>
      <c r="U30" s="38"/>
      <c r="V30" s="38"/>
      <c r="W30" s="25"/>
      <c r="X30" s="25"/>
      <c r="Y30" s="25"/>
      <c r="Z30" s="25" t="s">
        <v>325</v>
      </c>
      <c r="AA30" s="38">
        <v>0.79166666666666696</v>
      </c>
      <c r="AB30" s="38">
        <v>0.875000000000001</v>
      </c>
      <c r="AC30" s="25" t="s">
        <v>322</v>
      </c>
      <c r="AD30" s="25" t="s">
        <v>325</v>
      </c>
      <c r="AE30" s="38">
        <v>0.875000000000001</v>
      </c>
      <c r="AF30" s="38">
        <v>0.95833333333333404</v>
      </c>
      <c r="AG30" s="25" t="s">
        <v>322</v>
      </c>
      <c r="AH30" s="25"/>
      <c r="AI30" s="25">
        <v>4</v>
      </c>
      <c r="AJ30" s="25" t="s">
        <v>96</v>
      </c>
      <c r="AK30" s="25"/>
    </row>
    <row r="31" spans="1:38" s="12" customFormat="1">
      <c r="A31" s="24" t="s">
        <v>123</v>
      </c>
      <c r="B31" s="13" t="str">
        <f>IFERROR(VLOOKUP($A31,Disciplinas[],5,FALSE),"-")</f>
        <v>BCL0308-15</v>
      </c>
      <c r="C31" s="13">
        <f>IFERROR(VLOOKUP($A31,Disciplinas[],2,FALSE),"-")</f>
        <v>3</v>
      </c>
      <c r="D31" s="13">
        <f>IFERROR(VLOOKUP($A31,Disciplinas[],3,FALSE),"-")</f>
        <v>2</v>
      </c>
      <c r="E31" s="13">
        <f>IFERROR(VLOOKUP($A31,Disciplinas[],4,FALSE),"-")</f>
        <v>6</v>
      </c>
      <c r="F31" s="13" t="str">
        <f>IFERROR(VLOOKUP($A31,Disciplinas[],6,FALSE),"-")</f>
        <v>BI</v>
      </c>
      <c r="G31" s="13" t="str">
        <f>IFERROR(VLOOKUP($A31,Disciplinas[],7,FALSE),"-")</f>
        <v>BI</v>
      </c>
      <c r="H31" s="24"/>
      <c r="I31" s="24"/>
      <c r="J31" s="24"/>
      <c r="K31" s="24"/>
      <c r="L31" s="25" t="s">
        <v>323</v>
      </c>
      <c r="M31" s="38">
        <v>0.79166666666666696</v>
      </c>
      <c r="N31" s="38">
        <v>0.875000000000001</v>
      </c>
      <c r="O31" s="25" t="s">
        <v>324</v>
      </c>
      <c r="P31" s="25" t="s">
        <v>327</v>
      </c>
      <c r="Q31" s="38">
        <v>0.79166666666666696</v>
      </c>
      <c r="R31" s="38">
        <v>0.875000000000001</v>
      </c>
      <c r="S31" s="25" t="s">
        <v>322</v>
      </c>
      <c r="T31" s="25"/>
      <c r="U31" s="38"/>
      <c r="V31" s="38"/>
      <c r="W31" s="25"/>
      <c r="X31" s="25"/>
      <c r="Y31" s="25"/>
      <c r="Z31" s="25"/>
      <c r="AA31" s="38"/>
      <c r="AB31" s="38"/>
      <c r="AC31" s="25"/>
      <c r="AD31" s="25"/>
      <c r="AE31" s="38"/>
      <c r="AF31" s="38"/>
      <c r="AG31" s="25"/>
      <c r="AH31" s="25"/>
      <c r="AI31" s="25"/>
      <c r="AJ31" s="25"/>
      <c r="AK31" s="25"/>
    </row>
    <row r="32" spans="1:38" ht="30">
      <c r="A32" s="24" t="s">
        <v>177</v>
      </c>
      <c r="B32" s="13" t="str">
        <f>IFERROR(VLOOKUP($A32,Disciplinas[],5,FALSE),"-")</f>
        <v>NHT4017-15</v>
      </c>
      <c r="C32" s="13">
        <f>IFERROR(VLOOKUP($A32,Disciplinas[],2,FALSE),"-")</f>
        <v>4</v>
      </c>
      <c r="D32" s="13">
        <f>IFERROR(VLOOKUP($A32,Disciplinas[],3,FALSE),"-")</f>
        <v>0</v>
      </c>
      <c r="E32" s="13">
        <f>IFERROR(VLOOKUP($A32,Disciplinas[],4,FALSE),"-")</f>
        <v>6</v>
      </c>
      <c r="F32" s="13" t="str">
        <f>IFERROR(VLOOKUP($A32,Disciplinas[],6,FALSE),"-")</f>
        <v>OBR</v>
      </c>
      <c r="G32" s="13" t="str">
        <f>IFERROR(VLOOKUP($A32,Disciplinas[],7,FALSE),"-")</f>
        <v>BQUI</v>
      </c>
      <c r="H32" s="24" t="s">
        <v>342</v>
      </c>
      <c r="I32" s="24" t="s">
        <v>331</v>
      </c>
      <c r="K32" s="24">
        <v>30</v>
      </c>
      <c r="L32" s="25" t="s">
        <v>321</v>
      </c>
      <c r="M32" s="38">
        <v>0.79166666666666696</v>
      </c>
      <c r="N32" s="38">
        <v>0.875000000000001</v>
      </c>
      <c r="O32" s="25" t="s">
        <v>322</v>
      </c>
      <c r="P32" s="25" t="s">
        <v>325</v>
      </c>
      <c r="Q32" s="38">
        <v>0.875000000000001</v>
      </c>
      <c r="R32" s="38">
        <v>0.95833333333333404</v>
      </c>
      <c r="S32" s="25" t="s">
        <v>322</v>
      </c>
      <c r="X32" s="25">
        <v>4</v>
      </c>
      <c r="Y32" s="25" t="s">
        <v>61</v>
      </c>
      <c r="AL32"/>
    </row>
    <row r="33" spans="1:38" s="12" customFormat="1" ht="30">
      <c r="A33" s="24" t="s">
        <v>272</v>
      </c>
      <c r="B33" s="13" t="str">
        <f>IFERROR(VLOOKUP($A33,Disciplinas[],5,FALSE),"-")</f>
        <v>BCL0307-15</v>
      </c>
      <c r="C33" s="13">
        <f>IFERROR(VLOOKUP($A33,Disciplinas[],2,FALSE),"-")</f>
        <v>3</v>
      </c>
      <c r="D33" s="13">
        <f>IFERROR(VLOOKUP($A33,Disciplinas[],3,FALSE),"-")</f>
        <v>2</v>
      </c>
      <c r="E33" s="13">
        <f>IFERROR(VLOOKUP($A33,Disciplinas[],4,FALSE),"-")</f>
        <v>6</v>
      </c>
      <c r="F33" s="13" t="str">
        <f>IFERROR(VLOOKUP($A33,Disciplinas[],6,FALSE),"-")</f>
        <v>BI</v>
      </c>
      <c r="G33" s="13" t="str">
        <f>IFERROR(VLOOKUP($A33,Disciplinas[],7,FALSE),"-")</f>
        <v>BI</v>
      </c>
      <c r="H33" s="24" t="s">
        <v>342</v>
      </c>
      <c r="I33" s="24" t="s">
        <v>368</v>
      </c>
      <c r="J33" s="24"/>
      <c r="K33" s="24"/>
      <c r="L33" s="25" t="s">
        <v>323</v>
      </c>
      <c r="M33" s="38">
        <v>0.41666666666666702</v>
      </c>
      <c r="N33" s="38">
        <v>0.5</v>
      </c>
      <c r="O33" s="25" t="s">
        <v>326</v>
      </c>
      <c r="P33" s="25" t="s">
        <v>327</v>
      </c>
      <c r="Q33" s="38">
        <v>0.33333333333333331</v>
      </c>
      <c r="R33" s="38">
        <v>0.41666666666666702</v>
      </c>
      <c r="S33" s="25" t="s">
        <v>322</v>
      </c>
      <c r="T33" s="25"/>
      <c r="U33" s="38"/>
      <c r="V33" s="38"/>
      <c r="W33" s="25"/>
      <c r="X33" s="25">
        <v>3</v>
      </c>
      <c r="Y33" s="25" t="s">
        <v>59</v>
      </c>
      <c r="Z33" s="25"/>
      <c r="AA33" s="38"/>
      <c r="AB33" s="38"/>
      <c r="AC33" s="25"/>
      <c r="AD33" s="25"/>
      <c r="AE33" s="38"/>
      <c r="AF33" s="38"/>
      <c r="AG33" s="25"/>
      <c r="AH33" s="25"/>
      <c r="AI33" s="25"/>
      <c r="AJ33" s="25"/>
      <c r="AK33" s="25"/>
    </row>
    <row r="34" spans="1:38" ht="30">
      <c r="A34" s="24" t="s">
        <v>272</v>
      </c>
      <c r="B34" s="13" t="str">
        <f>IFERROR(VLOOKUP($A34,Disciplinas[],5,FALSE),"-")</f>
        <v>BCL0307-15</v>
      </c>
      <c r="C34" s="13">
        <f>IFERROR(VLOOKUP($A34,Disciplinas[],2,FALSE),"-")</f>
        <v>3</v>
      </c>
      <c r="D34" s="13">
        <f>IFERROR(VLOOKUP($A34,Disciplinas[],3,FALSE),"-")</f>
        <v>2</v>
      </c>
      <c r="E34" s="13">
        <f>IFERROR(VLOOKUP($A34,Disciplinas[],4,FALSE),"-")</f>
        <v>6</v>
      </c>
      <c r="F34" s="13" t="str">
        <f>IFERROR(VLOOKUP($A34,Disciplinas[],6,FALSE),"-")</f>
        <v>BI</v>
      </c>
      <c r="G34" s="13" t="str">
        <f>IFERROR(VLOOKUP($A34,Disciplinas[],7,FALSE),"-")</f>
        <v>BI</v>
      </c>
      <c r="H34" s="24" t="s">
        <v>342</v>
      </c>
      <c r="Z34" s="25" t="s">
        <v>325</v>
      </c>
      <c r="AA34" s="38">
        <v>0.875000000000001</v>
      </c>
      <c r="AB34" s="38">
        <v>0.95833333333333404</v>
      </c>
      <c r="AC34" s="25" t="s">
        <v>322</v>
      </c>
      <c r="AI34" s="25">
        <v>2</v>
      </c>
      <c r="AJ34" s="25" t="s">
        <v>59</v>
      </c>
    </row>
    <row r="35" spans="1:38" ht="30">
      <c r="A35" s="24" t="s">
        <v>272</v>
      </c>
      <c r="B35" s="13" t="str">
        <f>IFERROR(VLOOKUP($A35,Disciplinas[],5,FALSE),"-")</f>
        <v>BCL0307-15</v>
      </c>
      <c r="C35" s="13">
        <f>IFERROR(VLOOKUP($A35,Disciplinas[],2,FALSE),"-")</f>
        <v>3</v>
      </c>
      <c r="D35" s="13">
        <f>IFERROR(VLOOKUP($A35,Disciplinas[],3,FALSE),"-")</f>
        <v>2</v>
      </c>
      <c r="E35" s="13">
        <f>IFERROR(VLOOKUP($A35,Disciplinas[],4,FALSE),"-")</f>
        <v>6</v>
      </c>
      <c r="F35" s="13" t="str">
        <f>IFERROR(VLOOKUP($A35,Disciplinas[],6,FALSE),"-")</f>
        <v>BI</v>
      </c>
      <c r="G35" s="13" t="str">
        <f>IFERROR(VLOOKUP($A35,Disciplinas[],7,FALSE),"-")</f>
        <v>BI</v>
      </c>
      <c r="H35" s="24" t="s">
        <v>342</v>
      </c>
      <c r="L35" s="25" t="s">
        <v>323</v>
      </c>
      <c r="M35" s="38">
        <v>0.875000000000001</v>
      </c>
      <c r="N35" s="38">
        <v>0.95833333333333404</v>
      </c>
      <c r="O35" s="25" t="s">
        <v>324</v>
      </c>
      <c r="P35" s="25" t="s">
        <v>327</v>
      </c>
      <c r="Q35" s="38">
        <v>0.79166666666666696</v>
      </c>
      <c r="R35" s="38">
        <v>0.875000000000001</v>
      </c>
      <c r="S35" s="25" t="s">
        <v>322</v>
      </c>
      <c r="X35" s="25">
        <v>3</v>
      </c>
      <c r="Y35" s="25" t="s">
        <v>66</v>
      </c>
    </row>
    <row r="36" spans="1:38" ht="30">
      <c r="A36" s="24" t="s">
        <v>115</v>
      </c>
      <c r="B36" s="13" t="str">
        <f>IFERROR(VLOOKUP($A36,Disciplinas[],5,FALSE),"-")</f>
        <v>NHZ4060-15</v>
      </c>
      <c r="C36" s="13">
        <f>IFERROR(VLOOKUP($A36,Disciplinas[],2,FALSE),"-")</f>
        <v>4</v>
      </c>
      <c r="D36" s="13">
        <f>IFERROR(VLOOKUP($A36,Disciplinas[],3,FALSE),"-")</f>
        <v>0</v>
      </c>
      <c r="E36" s="13">
        <f>IFERROR(VLOOKUP($A36,Disciplinas[],4,FALSE),"-")</f>
        <v>4</v>
      </c>
      <c r="F36" s="13" t="str">
        <f>IFERROR(VLOOKUP($A36,Disciplinas[],6,FALSE),"-")</f>
        <v>OL</v>
      </c>
      <c r="G36" s="13" t="str">
        <f>IFERROR(VLOOKUP($A36,Disciplinas[],7,FALSE),"-")</f>
        <v>BQUI</v>
      </c>
      <c r="H36" s="24" t="s">
        <v>342</v>
      </c>
      <c r="I36" s="24" t="s">
        <v>368</v>
      </c>
      <c r="K36" s="24">
        <v>30</v>
      </c>
      <c r="L36" s="25" t="s">
        <v>323</v>
      </c>
      <c r="M36" s="38">
        <v>0.58333333333333304</v>
      </c>
      <c r="N36" s="38">
        <v>0.66666666666666696</v>
      </c>
      <c r="X36" s="25">
        <v>2</v>
      </c>
      <c r="Y36" s="25" t="s">
        <v>63</v>
      </c>
      <c r="Z36" s="25" t="s">
        <v>327</v>
      </c>
      <c r="AA36" s="38">
        <v>0.58333333333333304</v>
      </c>
      <c r="AB36" s="38">
        <v>0.66666666666666696</v>
      </c>
      <c r="AI36" s="25">
        <v>2</v>
      </c>
      <c r="AJ36" s="25" t="s">
        <v>63</v>
      </c>
    </row>
    <row r="37" spans="1:38" ht="30">
      <c r="A37" s="24" t="s">
        <v>272</v>
      </c>
      <c r="B37" s="13" t="str">
        <f>IFERROR(VLOOKUP($A37,Disciplinas[],5,FALSE),"-")</f>
        <v>BCL0307-15</v>
      </c>
      <c r="C37" s="13">
        <f>IFERROR(VLOOKUP($A37,Disciplinas[],2,FALSE),"-")</f>
        <v>3</v>
      </c>
      <c r="D37" s="13">
        <f>IFERROR(VLOOKUP($A37,Disciplinas[],3,FALSE),"-")</f>
        <v>2</v>
      </c>
      <c r="E37" s="13">
        <f>IFERROR(VLOOKUP($A37,Disciplinas[],4,FALSE),"-")</f>
        <v>6</v>
      </c>
      <c r="F37" s="13" t="str">
        <f>IFERROR(VLOOKUP($A37,Disciplinas[],6,FALSE),"-")</f>
        <v>BI</v>
      </c>
      <c r="G37" s="13" t="str">
        <f>IFERROR(VLOOKUP($A37,Disciplinas[],7,FALSE),"-")</f>
        <v>BI</v>
      </c>
      <c r="H37" s="24" t="s">
        <v>342</v>
      </c>
      <c r="Z37" s="25" t="s">
        <v>325</v>
      </c>
      <c r="AA37" s="38">
        <v>0.79166666666666696</v>
      </c>
      <c r="AB37" s="38">
        <v>0.875000000000001</v>
      </c>
      <c r="AC37" s="25" t="s">
        <v>322</v>
      </c>
      <c r="AI37" s="25">
        <v>2</v>
      </c>
      <c r="AJ37" s="25" t="s">
        <v>71</v>
      </c>
    </row>
    <row r="38" spans="1:38">
      <c r="A38" s="24" t="s">
        <v>227</v>
      </c>
      <c r="B38" s="13" t="str">
        <f>IFERROR(VLOOKUP($A38,Disciplinas[],5,FALSE),"-")</f>
        <v>NHT4033-15</v>
      </c>
      <c r="C38" s="13">
        <f>IFERROR(VLOOKUP($A38,Disciplinas[],2,FALSE),"-")</f>
        <v>0</v>
      </c>
      <c r="D38" s="13">
        <f>IFERROR(VLOOKUP($A38,Disciplinas[],3,FALSE),"-")</f>
        <v>4</v>
      </c>
      <c r="E38" s="13">
        <f>IFERROR(VLOOKUP($A38,Disciplinas[],4,FALSE),"-")</f>
        <v>4</v>
      </c>
      <c r="F38" s="13" t="str">
        <f>IFERROR(VLOOKUP($A38,Disciplinas[],6,FALSE),"-")</f>
        <v>OBR</v>
      </c>
      <c r="G38" s="13" t="str">
        <f>IFERROR(VLOOKUP($A38,Disciplinas[],7,FALSE),"-")</f>
        <v>BQUI</v>
      </c>
      <c r="H38" s="24" t="s">
        <v>342</v>
      </c>
      <c r="I38" s="24" t="s">
        <v>331</v>
      </c>
      <c r="K38" s="24">
        <v>30</v>
      </c>
      <c r="L38" s="25" t="s">
        <v>321</v>
      </c>
      <c r="M38" s="38">
        <v>0.79166666666666696</v>
      </c>
      <c r="N38" s="38">
        <v>0.875000000000001</v>
      </c>
      <c r="X38" s="25">
        <v>2</v>
      </c>
      <c r="Y38" s="25" t="s">
        <v>64</v>
      </c>
      <c r="Z38" s="25" t="s">
        <v>321</v>
      </c>
      <c r="AA38" s="38">
        <v>0.875000000000001</v>
      </c>
      <c r="AB38" s="38">
        <v>0.95833333333333404</v>
      </c>
      <c r="AI38" s="25">
        <v>2</v>
      </c>
      <c r="AJ38" s="25" t="s">
        <v>64</v>
      </c>
    </row>
    <row r="39" spans="1:38" ht="45">
      <c r="A39" s="24" t="s">
        <v>227</v>
      </c>
      <c r="B39" s="13" t="str">
        <f>IFERROR(VLOOKUP($A39,Disciplinas[],5,FALSE),"-")</f>
        <v>NHT4033-15</v>
      </c>
      <c r="C39" s="13">
        <f>IFERROR(VLOOKUP($A39,Disciplinas[],2,FALSE),"-")</f>
        <v>0</v>
      </c>
      <c r="D39" s="13">
        <f>IFERROR(VLOOKUP($A39,Disciplinas[],3,FALSE),"-")</f>
        <v>4</v>
      </c>
      <c r="E39" s="13">
        <f>IFERROR(VLOOKUP($A39,Disciplinas[],4,FALSE),"-")</f>
        <v>4</v>
      </c>
      <c r="F39" s="13" t="str">
        <f>IFERROR(VLOOKUP($A39,Disciplinas[],6,FALSE),"-")</f>
        <v>OBR</v>
      </c>
      <c r="G39" s="13" t="str">
        <f>IFERROR(VLOOKUP($A39,Disciplinas[],7,FALSE),"-")</f>
        <v>BQUI</v>
      </c>
      <c r="H39" s="24" t="s">
        <v>342</v>
      </c>
      <c r="I39" s="24" t="s">
        <v>368</v>
      </c>
      <c r="K39" s="24">
        <v>30</v>
      </c>
      <c r="L39" s="25" t="s">
        <v>321</v>
      </c>
      <c r="M39" s="38">
        <v>0.33333333333333331</v>
      </c>
      <c r="N39" s="38">
        <v>0.41666666666666702</v>
      </c>
      <c r="X39" s="25">
        <v>2</v>
      </c>
      <c r="Y39" s="25" t="s">
        <v>90</v>
      </c>
      <c r="Z39" s="25" t="s">
        <v>321</v>
      </c>
      <c r="AA39" s="38">
        <v>0.41666666666666702</v>
      </c>
      <c r="AB39" s="38">
        <v>0.5</v>
      </c>
      <c r="AI39" s="25">
        <v>2</v>
      </c>
      <c r="AJ39" s="25" t="s">
        <v>90</v>
      </c>
    </row>
    <row r="40" spans="1:38" ht="30">
      <c r="A40" s="24" t="s">
        <v>241</v>
      </c>
      <c r="B40" s="13" t="str">
        <f>IFERROR(VLOOKUP($A40,Disciplinas[],5,FALSE),"-")</f>
        <v>NHT4050-15</v>
      </c>
      <c r="C40" s="13">
        <f>IFERROR(VLOOKUP($A40,Disciplinas[],2,FALSE),"-")</f>
        <v>3</v>
      </c>
      <c r="D40" s="13">
        <f>IFERROR(VLOOKUP($A40,Disciplinas[],3,FALSE),"-")</f>
        <v>3</v>
      </c>
      <c r="E40" s="13">
        <f>IFERROR(VLOOKUP($A40,Disciplinas[],4,FALSE),"-")</f>
        <v>6</v>
      </c>
      <c r="F40" s="13" t="str">
        <f>IFERROR(VLOOKUP($A40,Disciplinas[],6,FALSE),"-")</f>
        <v>OBR</v>
      </c>
      <c r="G40" s="13" t="str">
        <f>IFERROR(VLOOKUP($A40,Disciplinas[],7,FALSE),"-")</f>
        <v>BQUI</v>
      </c>
      <c r="H40" s="24" t="s">
        <v>342</v>
      </c>
      <c r="I40" s="24" t="s">
        <v>368</v>
      </c>
      <c r="K40" s="24">
        <v>30</v>
      </c>
      <c r="L40" s="25" t="s">
        <v>327</v>
      </c>
      <c r="M40" s="38">
        <v>0.33333333333333331</v>
      </c>
      <c r="N40" s="38">
        <v>0.41666666666666702</v>
      </c>
      <c r="S40" s="25" t="s">
        <v>324</v>
      </c>
      <c r="T40" s="25" t="s">
        <v>321</v>
      </c>
      <c r="U40" s="38">
        <v>0.33333333333333331</v>
      </c>
      <c r="V40" s="38">
        <v>0.41666666666666702</v>
      </c>
      <c r="X40" s="25">
        <v>3</v>
      </c>
      <c r="Y40" s="25" t="s">
        <v>65</v>
      </c>
      <c r="Z40" s="25" t="s">
        <v>327</v>
      </c>
      <c r="AA40" s="38">
        <v>0.41666666666666702</v>
      </c>
      <c r="AB40" s="38">
        <v>0.5</v>
      </c>
      <c r="AI40" s="25">
        <v>3</v>
      </c>
      <c r="AJ40" s="25" t="s">
        <v>65</v>
      </c>
    </row>
    <row r="41" spans="1:38">
      <c r="A41" s="24" t="s">
        <v>241</v>
      </c>
      <c r="B41" s="13" t="str">
        <f>IFERROR(VLOOKUP($A41,Disciplinas[],5,FALSE),"-")</f>
        <v>NHT4050-15</v>
      </c>
      <c r="C41" s="13">
        <f>IFERROR(VLOOKUP($A41,Disciplinas[],2,FALSE),"-")</f>
        <v>3</v>
      </c>
      <c r="D41" s="13">
        <f>IFERROR(VLOOKUP($A41,Disciplinas[],3,FALSE),"-")</f>
        <v>3</v>
      </c>
      <c r="E41" s="13">
        <f>IFERROR(VLOOKUP($A41,Disciplinas[],4,FALSE),"-")</f>
        <v>6</v>
      </c>
      <c r="F41" s="13" t="str">
        <f>IFERROR(VLOOKUP($A41,Disciplinas[],6,FALSE),"-")</f>
        <v>OBR</v>
      </c>
      <c r="G41" s="13" t="str">
        <f>IFERROR(VLOOKUP($A41,Disciplinas[],7,FALSE),"-")</f>
        <v>BQUI</v>
      </c>
      <c r="H41" s="24" t="s">
        <v>342</v>
      </c>
      <c r="I41" s="24" t="s">
        <v>331</v>
      </c>
      <c r="K41" s="24">
        <v>30</v>
      </c>
      <c r="L41" s="25" t="s">
        <v>327</v>
      </c>
      <c r="M41" s="38">
        <v>0.79166666666666696</v>
      </c>
      <c r="N41" s="38">
        <v>0.875000000000001</v>
      </c>
      <c r="S41" s="25" t="s">
        <v>324</v>
      </c>
      <c r="T41" s="25" t="s">
        <v>321</v>
      </c>
      <c r="U41" s="38">
        <v>0.79166666666666696</v>
      </c>
      <c r="V41" s="38">
        <v>0.875000000000001</v>
      </c>
      <c r="X41" s="25">
        <v>3</v>
      </c>
      <c r="Y41" s="25" t="s">
        <v>337</v>
      </c>
      <c r="Z41" s="25" t="s">
        <v>327</v>
      </c>
      <c r="AA41" s="38">
        <v>0.875000000000001</v>
      </c>
      <c r="AB41" s="38">
        <v>0.95833333333333404</v>
      </c>
      <c r="AI41" s="25">
        <v>3</v>
      </c>
      <c r="AJ41" s="25" t="s">
        <v>337</v>
      </c>
    </row>
    <row r="42" spans="1:38" ht="30">
      <c r="A42" s="24" t="s">
        <v>177</v>
      </c>
      <c r="B42" s="13" t="str">
        <f>IFERROR(VLOOKUP($A42,Disciplinas[],5,FALSE),"-")</f>
        <v>NHT4017-15</v>
      </c>
      <c r="C42" s="13">
        <f>IFERROR(VLOOKUP($A42,Disciplinas[],2,FALSE),"-")</f>
        <v>4</v>
      </c>
      <c r="D42" s="13">
        <f>IFERROR(VLOOKUP($A42,Disciplinas[],3,FALSE),"-")</f>
        <v>0</v>
      </c>
      <c r="E42" s="13">
        <f>IFERROR(VLOOKUP($A42,Disciplinas[],4,FALSE),"-")</f>
        <v>6</v>
      </c>
      <c r="F42" s="13" t="str">
        <f>IFERROR(VLOOKUP($A42,Disciplinas[],6,FALSE),"-")</f>
        <v>OBR</v>
      </c>
      <c r="G42" s="13" t="str">
        <f>IFERROR(VLOOKUP($A42,Disciplinas[],7,FALSE),"-")</f>
        <v>BQUI</v>
      </c>
      <c r="H42" s="24" t="s">
        <v>342</v>
      </c>
      <c r="I42" s="24" t="s">
        <v>368</v>
      </c>
      <c r="K42" s="24">
        <v>30</v>
      </c>
      <c r="L42" s="25" t="s">
        <v>321</v>
      </c>
      <c r="M42" s="38">
        <v>0.33333333333333331</v>
      </c>
      <c r="N42" s="38">
        <v>0.41666666666666702</v>
      </c>
      <c r="X42" s="25">
        <v>2</v>
      </c>
      <c r="Y42" s="25" t="s">
        <v>68</v>
      </c>
      <c r="Z42" s="25" t="s">
        <v>325</v>
      </c>
      <c r="AA42" s="38">
        <v>0.41666666666666702</v>
      </c>
      <c r="AB42" s="38">
        <v>0.5</v>
      </c>
      <c r="AI42" s="25">
        <v>2</v>
      </c>
      <c r="AJ42" s="25" t="s">
        <v>68</v>
      </c>
    </row>
    <row r="43" spans="1:38">
      <c r="A43" s="24" t="s">
        <v>247</v>
      </c>
      <c r="B43" s="13" t="str">
        <f>IFERROR(VLOOKUP($A43,Disciplinas[],5,FALSE),"-")</f>
        <v>NHT4052-15</v>
      </c>
      <c r="C43" s="13">
        <f>IFERROR(VLOOKUP($A43,Disciplinas[],2,FALSE),"-")</f>
        <v>4</v>
      </c>
      <c r="D43" s="13">
        <f>IFERROR(VLOOKUP($A43,Disciplinas[],3,FALSE),"-")</f>
        <v>4</v>
      </c>
      <c r="E43" s="13">
        <f>IFERROR(VLOOKUP($A43,Disciplinas[],4,FALSE),"-")</f>
        <v>8</v>
      </c>
      <c r="F43" s="13" t="str">
        <f>IFERROR(VLOOKUP($A43,Disciplinas[],6,FALSE),"-")</f>
        <v>OBR</v>
      </c>
      <c r="G43" s="13" t="str">
        <f>IFERROR(VLOOKUP($A43,Disciplinas[],7,FALSE),"-")</f>
        <v>BQUI</v>
      </c>
      <c r="H43" s="24" t="s">
        <v>342</v>
      </c>
      <c r="I43" s="24" t="s">
        <v>368</v>
      </c>
      <c r="K43" s="24">
        <v>30</v>
      </c>
      <c r="L43" s="25" t="s">
        <v>328</v>
      </c>
      <c r="M43" s="38">
        <v>0.33333333333333331</v>
      </c>
      <c r="N43" s="38">
        <v>0.41666666666666702</v>
      </c>
      <c r="X43" s="25">
        <v>2</v>
      </c>
      <c r="Y43" s="25" t="s">
        <v>69</v>
      </c>
      <c r="Z43" s="25" t="s">
        <v>328</v>
      </c>
      <c r="AA43" s="38">
        <v>0.41666666666666702</v>
      </c>
      <c r="AB43" s="38">
        <v>0.5</v>
      </c>
      <c r="AI43" s="25">
        <v>2</v>
      </c>
      <c r="AJ43" s="25" t="s">
        <v>69</v>
      </c>
    </row>
    <row r="44" spans="1:38" s="12" customFormat="1">
      <c r="A44" s="24" t="s">
        <v>247</v>
      </c>
      <c r="B44" s="13" t="str">
        <f>IFERROR(VLOOKUP($A44,Disciplinas[],5,FALSE),"-")</f>
        <v>NHT4052-15</v>
      </c>
      <c r="C44" s="13">
        <f>IFERROR(VLOOKUP($A44,Disciplinas[],2,FALSE),"-")</f>
        <v>4</v>
      </c>
      <c r="D44" s="13">
        <f>IFERROR(VLOOKUP($A44,Disciplinas[],3,FALSE),"-")</f>
        <v>4</v>
      </c>
      <c r="E44" s="13">
        <f>IFERROR(VLOOKUP($A44,Disciplinas[],4,FALSE),"-")</f>
        <v>8</v>
      </c>
      <c r="F44" s="13" t="str">
        <f>IFERROR(VLOOKUP($A44,Disciplinas[],6,FALSE),"-")</f>
        <v>OBR</v>
      </c>
      <c r="G44" s="13" t="str">
        <f>IFERROR(VLOOKUP($A44,Disciplinas[],7,FALSE),"-")</f>
        <v>BQUI</v>
      </c>
      <c r="H44" s="24" t="s">
        <v>342</v>
      </c>
      <c r="I44" s="24" t="s">
        <v>331</v>
      </c>
      <c r="J44" s="24"/>
      <c r="K44" s="24">
        <v>30</v>
      </c>
      <c r="L44" s="25" t="s">
        <v>328</v>
      </c>
      <c r="M44" s="38">
        <v>0.79166666666666696</v>
      </c>
      <c r="N44" s="38">
        <v>0.875000000000001</v>
      </c>
      <c r="O44" s="25"/>
      <c r="P44" s="25"/>
      <c r="Q44" s="38"/>
      <c r="R44" s="38"/>
      <c r="S44" s="25"/>
      <c r="T44" s="25"/>
      <c r="U44" s="38"/>
      <c r="V44" s="38"/>
      <c r="W44" s="25"/>
      <c r="X44" s="25">
        <v>2</v>
      </c>
      <c r="Y44" s="25" t="s">
        <v>69</v>
      </c>
      <c r="Z44" s="25" t="s">
        <v>328</v>
      </c>
      <c r="AA44" s="38">
        <v>0.875000000000001</v>
      </c>
      <c r="AB44" s="38">
        <v>0.95833333333333404</v>
      </c>
      <c r="AC44" s="25"/>
      <c r="AD44" s="25"/>
      <c r="AE44" s="38"/>
      <c r="AF44" s="38"/>
      <c r="AG44" s="25"/>
      <c r="AH44" s="25"/>
      <c r="AI44" s="25">
        <v>2</v>
      </c>
      <c r="AJ44" s="25" t="s">
        <v>69</v>
      </c>
      <c r="AK44" s="25"/>
      <c r="AL44" s="8"/>
    </row>
    <row r="45" spans="1:38">
      <c r="A45" s="24" t="s">
        <v>272</v>
      </c>
      <c r="B45" s="13" t="str">
        <f>IFERROR(VLOOKUP($A45,Disciplinas[],5,FALSE),"-")</f>
        <v>BCL0307-15</v>
      </c>
      <c r="C45" s="13">
        <f>IFERROR(VLOOKUP($A45,Disciplinas[],2,FALSE),"-")</f>
        <v>3</v>
      </c>
      <c r="D45" s="13">
        <f>IFERROR(VLOOKUP($A45,Disciplinas[],3,FALSE),"-")</f>
        <v>2</v>
      </c>
      <c r="E45" s="13">
        <f>IFERROR(VLOOKUP($A45,Disciplinas[],4,FALSE),"-")</f>
        <v>6</v>
      </c>
      <c r="F45" s="13" t="str">
        <f>IFERROR(VLOOKUP($A45,Disciplinas[],6,FALSE),"-")</f>
        <v>BI</v>
      </c>
      <c r="G45" s="13" t="str">
        <f>IFERROR(VLOOKUP($A45,Disciplinas[],7,FALSE),"-")</f>
        <v>BI</v>
      </c>
      <c r="H45" s="24" t="s">
        <v>342</v>
      </c>
      <c r="I45" s="24" t="s">
        <v>331</v>
      </c>
      <c r="Z45" s="25" t="s">
        <v>325</v>
      </c>
      <c r="AA45" s="38">
        <v>0.875000000000001</v>
      </c>
      <c r="AB45" s="38">
        <v>0.95833333333333404</v>
      </c>
      <c r="AC45" s="25" t="s">
        <v>322</v>
      </c>
      <c r="AI45" s="25">
        <v>2</v>
      </c>
      <c r="AJ45" s="25" t="s">
        <v>74</v>
      </c>
    </row>
    <row r="46" spans="1:38" ht="45">
      <c r="A46" s="24" t="s">
        <v>272</v>
      </c>
      <c r="B46" s="13" t="str">
        <f>IFERROR(VLOOKUP($A46,Disciplinas[],5,FALSE),"-")</f>
        <v>BCL0307-15</v>
      </c>
      <c r="C46" s="13">
        <f>IFERROR(VLOOKUP($A46,Disciplinas[],2,FALSE),"-")</f>
        <v>3</v>
      </c>
      <c r="D46" s="13">
        <f>IFERROR(VLOOKUP($A46,Disciplinas[],3,FALSE),"-")</f>
        <v>2</v>
      </c>
      <c r="E46" s="13">
        <f>IFERROR(VLOOKUP($A46,Disciplinas[],4,FALSE),"-")</f>
        <v>6</v>
      </c>
      <c r="F46" s="13" t="str">
        <f>IFERROR(VLOOKUP($A46,Disciplinas[],6,FALSE),"-")</f>
        <v>BI</v>
      </c>
      <c r="G46" s="13" t="str">
        <f>IFERROR(VLOOKUP($A46,Disciplinas[],7,FALSE),"-")</f>
        <v>BI</v>
      </c>
      <c r="H46" s="24" t="s">
        <v>342</v>
      </c>
      <c r="I46" s="24" t="s">
        <v>368</v>
      </c>
      <c r="L46" s="25" t="s">
        <v>323</v>
      </c>
      <c r="M46" s="38">
        <v>0.41666666666666702</v>
      </c>
      <c r="N46" s="38">
        <v>0.5</v>
      </c>
      <c r="O46" s="25" t="s">
        <v>326</v>
      </c>
      <c r="P46" s="25" t="s">
        <v>327</v>
      </c>
      <c r="Q46" s="38">
        <v>0.33333333333333331</v>
      </c>
      <c r="R46" s="38">
        <v>0.41666666666666702</v>
      </c>
      <c r="S46" s="25" t="s">
        <v>322</v>
      </c>
      <c r="X46" s="25">
        <v>3</v>
      </c>
      <c r="Y46" s="25" t="s">
        <v>79</v>
      </c>
    </row>
    <row r="47" spans="1:38" ht="30">
      <c r="A47" s="24" t="s">
        <v>268</v>
      </c>
      <c r="B47" s="13" t="str">
        <f>IFERROR(VLOOKUP($A47,Disciplinas[],5,FALSE),"-")</f>
        <v>NHT4055-15</v>
      </c>
      <c r="C47" s="13">
        <f>IFERROR(VLOOKUP($A47,Disciplinas[],2,FALSE),"-")</f>
        <v>2</v>
      </c>
      <c r="D47" s="13">
        <f>IFERROR(VLOOKUP($A47,Disciplinas[],3,FALSE),"-")</f>
        <v>0</v>
      </c>
      <c r="E47" s="13">
        <f>IFERROR(VLOOKUP($A47,Disciplinas[],4,FALSE),"-")</f>
        <v>2</v>
      </c>
      <c r="F47" s="13" t="str">
        <f>IFERROR(VLOOKUP($A47,Disciplinas[],6,FALSE),"-")</f>
        <v>OBR</v>
      </c>
      <c r="G47" s="13" t="str">
        <f>IFERROR(VLOOKUP($A47,Disciplinas[],7,FALSE),"-")</f>
        <v>BQUI</v>
      </c>
      <c r="H47" s="24" t="s">
        <v>342</v>
      </c>
      <c r="I47" s="24" t="s">
        <v>368</v>
      </c>
      <c r="K47" s="24">
        <v>30</v>
      </c>
      <c r="L47" s="25" t="s">
        <v>323</v>
      </c>
      <c r="M47" s="38">
        <v>0.41666666666666702</v>
      </c>
      <c r="N47" s="38">
        <v>0.5</v>
      </c>
      <c r="X47" s="25">
        <v>2</v>
      </c>
      <c r="Y47" s="25" t="s">
        <v>76</v>
      </c>
    </row>
    <row r="48" spans="1:38" ht="30">
      <c r="A48" s="24" t="s">
        <v>268</v>
      </c>
      <c r="B48" s="13" t="str">
        <f>IFERROR(VLOOKUP($A48,Disciplinas[],5,FALSE),"-")</f>
        <v>NHT4055-15</v>
      </c>
      <c r="C48" s="13">
        <f>IFERROR(VLOOKUP($A48,Disciplinas[],2,FALSE),"-")</f>
        <v>2</v>
      </c>
      <c r="D48" s="13">
        <f>IFERROR(VLOOKUP($A48,Disciplinas[],3,FALSE),"-")</f>
        <v>0</v>
      </c>
      <c r="E48" s="13">
        <f>IFERROR(VLOOKUP($A48,Disciplinas[],4,FALSE),"-")</f>
        <v>2</v>
      </c>
      <c r="F48" s="13" t="str">
        <f>IFERROR(VLOOKUP($A48,Disciplinas[],6,FALSE),"-")</f>
        <v>OBR</v>
      </c>
      <c r="G48" s="13" t="str">
        <f>IFERROR(VLOOKUP($A48,Disciplinas[],7,FALSE),"-")</f>
        <v>BQUI</v>
      </c>
      <c r="H48" s="24" t="s">
        <v>342</v>
      </c>
      <c r="I48" s="24" t="s">
        <v>331</v>
      </c>
      <c r="K48" s="24">
        <v>30</v>
      </c>
      <c r="L48" s="25" t="s">
        <v>323</v>
      </c>
      <c r="M48" s="38">
        <v>0.875000000000001</v>
      </c>
      <c r="N48" s="38">
        <v>0.95833333333333404</v>
      </c>
      <c r="X48" s="25">
        <v>2</v>
      </c>
      <c r="Y48" s="25" t="s">
        <v>76</v>
      </c>
    </row>
    <row r="49" spans="1:38" ht="30">
      <c r="A49" s="24" t="s">
        <v>272</v>
      </c>
      <c r="B49" s="13" t="str">
        <f>IFERROR(VLOOKUP($A49,Disciplinas[],5,FALSE),"-")</f>
        <v>BCL0307-15</v>
      </c>
      <c r="C49" s="13">
        <f>IFERROR(VLOOKUP($A49,Disciplinas[],2,FALSE),"-")</f>
        <v>3</v>
      </c>
      <c r="D49" s="13">
        <f>IFERROR(VLOOKUP($A49,Disciplinas[],3,FALSE),"-")</f>
        <v>2</v>
      </c>
      <c r="E49" s="13">
        <f>IFERROR(VLOOKUP($A49,Disciplinas[],4,FALSE),"-")</f>
        <v>6</v>
      </c>
      <c r="F49" s="13" t="str">
        <f>IFERROR(VLOOKUP($A49,Disciplinas[],6,FALSE),"-")</f>
        <v>BI</v>
      </c>
      <c r="G49" s="13" t="str">
        <f>IFERROR(VLOOKUP($A49,Disciplinas[],7,FALSE),"-")</f>
        <v>BI</v>
      </c>
      <c r="H49" s="24" t="s">
        <v>342</v>
      </c>
      <c r="Z49" s="25" t="s">
        <v>325</v>
      </c>
      <c r="AA49" s="38">
        <v>0.79166666666666696</v>
      </c>
      <c r="AB49" s="38">
        <v>0.875000000000001</v>
      </c>
      <c r="AC49" s="25" t="s">
        <v>322</v>
      </c>
      <c r="AD49" s="25" t="s">
        <v>325</v>
      </c>
      <c r="AI49" s="25">
        <v>2</v>
      </c>
      <c r="AJ49" s="25" t="s">
        <v>87</v>
      </c>
    </row>
    <row r="50" spans="1:38" ht="30">
      <c r="A50" s="24" t="s">
        <v>272</v>
      </c>
      <c r="B50" s="13" t="str">
        <f>IFERROR(VLOOKUP($A50,Disciplinas[],5,FALSE),"-")</f>
        <v>BCL0307-15</v>
      </c>
      <c r="C50" s="13">
        <f>IFERROR(VLOOKUP($A50,Disciplinas[],2,FALSE),"-")</f>
        <v>3</v>
      </c>
      <c r="D50" s="13">
        <f>IFERROR(VLOOKUP($A50,Disciplinas[],3,FALSE),"-")</f>
        <v>2</v>
      </c>
      <c r="E50" s="13">
        <f>IFERROR(VLOOKUP($A50,Disciplinas[],4,FALSE),"-")</f>
        <v>6</v>
      </c>
      <c r="F50" s="13" t="str">
        <f>IFERROR(VLOOKUP($A50,Disciplinas[],6,FALSE),"-")</f>
        <v>BI</v>
      </c>
      <c r="G50" s="13" t="str">
        <f>IFERROR(VLOOKUP($A50,Disciplinas[],7,FALSE),"-")</f>
        <v>BI</v>
      </c>
      <c r="H50" s="24" t="s">
        <v>342</v>
      </c>
      <c r="Z50" s="25" t="s">
        <v>325</v>
      </c>
      <c r="AA50" s="38">
        <v>0.875000000000001</v>
      </c>
      <c r="AB50" s="38">
        <v>0.95833333333333404</v>
      </c>
      <c r="AC50" s="25" t="s">
        <v>322</v>
      </c>
      <c r="AI50" s="25">
        <v>2</v>
      </c>
      <c r="AJ50" s="25" t="s">
        <v>290</v>
      </c>
    </row>
    <row r="51" spans="1:38" ht="30">
      <c r="A51" s="24" t="s">
        <v>229</v>
      </c>
      <c r="B51" s="13" t="str">
        <f>IFERROR(VLOOKUP($A51,Disciplinas[],5,FALSE),"-")</f>
        <v>NHT3049-15</v>
      </c>
      <c r="C51" s="13">
        <f>IFERROR(VLOOKUP($A51,Disciplinas[],2,FALSE),"-")</f>
        <v>4</v>
      </c>
      <c r="D51" s="13">
        <f>IFERROR(VLOOKUP($A51,Disciplinas[],3,FALSE),"-")</f>
        <v>0</v>
      </c>
      <c r="E51" s="13">
        <f>IFERROR(VLOOKUP($A51,Disciplinas[],4,FALSE),"-")</f>
        <v>6</v>
      </c>
      <c r="F51" s="13" t="str">
        <f>IFERROR(VLOOKUP($A51,Disciplinas[],6,FALSE),"-")</f>
        <v>OBR</v>
      </c>
      <c r="G51" s="13" t="str">
        <f>IFERROR(VLOOKUP($A51,Disciplinas[],7,FALSE),"-")</f>
        <v>BQUI</v>
      </c>
      <c r="H51" s="24" t="s">
        <v>342</v>
      </c>
      <c r="I51" s="24" t="s">
        <v>368</v>
      </c>
      <c r="K51" s="24">
        <v>30</v>
      </c>
      <c r="L51" s="25" t="s">
        <v>323</v>
      </c>
      <c r="M51" s="38">
        <v>0.33333333333333331</v>
      </c>
      <c r="N51" s="38">
        <v>0.41666666666666702</v>
      </c>
      <c r="O51" s="25" t="s">
        <v>322</v>
      </c>
      <c r="P51" s="25" t="s">
        <v>327</v>
      </c>
      <c r="Q51" s="38">
        <v>0.41666666666666702</v>
      </c>
      <c r="R51" s="38">
        <v>0.5</v>
      </c>
      <c r="S51" s="25" t="s">
        <v>322</v>
      </c>
      <c r="X51" s="25">
        <v>4</v>
      </c>
      <c r="Y51" s="25" t="s">
        <v>77</v>
      </c>
    </row>
    <row r="52" spans="1:38" ht="30">
      <c r="A52" s="24" t="s">
        <v>272</v>
      </c>
      <c r="B52" s="13" t="str">
        <f>IFERROR(VLOOKUP($A52,Disciplinas[],5,FALSE),"-")</f>
        <v>BCL0307-15</v>
      </c>
      <c r="C52" s="13">
        <f>IFERROR(VLOOKUP($A52,Disciplinas[],2,FALSE),"-")</f>
        <v>3</v>
      </c>
      <c r="D52" s="13">
        <f>IFERROR(VLOOKUP($A52,Disciplinas[],3,FALSE),"-")</f>
        <v>2</v>
      </c>
      <c r="E52" s="13">
        <f>IFERROR(VLOOKUP($A52,Disciplinas[],4,FALSE),"-")</f>
        <v>6</v>
      </c>
      <c r="F52" s="13" t="str">
        <f>IFERROR(VLOOKUP($A52,Disciplinas[],6,FALSE),"-")</f>
        <v>BI</v>
      </c>
      <c r="G52" s="13" t="str">
        <f>IFERROR(VLOOKUP($A52,Disciplinas[],7,FALSE),"-")</f>
        <v>BI</v>
      </c>
      <c r="H52" s="24" t="s">
        <v>342</v>
      </c>
      <c r="Z52" s="25" t="s">
        <v>325</v>
      </c>
      <c r="AA52" s="38">
        <v>0.33333333333333331</v>
      </c>
      <c r="AB52" s="38">
        <v>0.41666666666666669</v>
      </c>
      <c r="AC52" s="25" t="s">
        <v>322</v>
      </c>
      <c r="AI52" s="25">
        <v>2</v>
      </c>
      <c r="AJ52" s="25" t="s">
        <v>96</v>
      </c>
    </row>
    <row r="53" spans="1:38" ht="30">
      <c r="A53" s="24" t="s">
        <v>199</v>
      </c>
      <c r="B53" s="13" t="str">
        <f>IFERROR(VLOOKUP($A53,Disciplinas[],5,FALSE),"-")</f>
        <v>NHZ4061-15</v>
      </c>
      <c r="C53" s="13">
        <f>IFERROR(VLOOKUP($A53,Disciplinas[],2,FALSE),"-")</f>
        <v>4</v>
      </c>
      <c r="D53" s="13">
        <f>IFERROR(VLOOKUP($A53,Disciplinas[],3,FALSE),"-")</f>
        <v>0</v>
      </c>
      <c r="E53" s="13">
        <f>IFERROR(VLOOKUP($A53,Disciplinas[],4,FALSE),"-")</f>
        <v>4</v>
      </c>
      <c r="F53" s="13" t="str">
        <f>IFERROR(VLOOKUP($A53,Disciplinas[],6,FALSE),"-")</f>
        <v>OL</v>
      </c>
      <c r="G53" s="13" t="str">
        <f>IFERROR(VLOOKUP($A53,Disciplinas[],7,FALSE),"-")</f>
        <v>BQUI</v>
      </c>
      <c r="H53" s="24" t="s">
        <v>342</v>
      </c>
      <c r="I53" s="24" t="s">
        <v>331</v>
      </c>
      <c r="K53" s="24">
        <v>30</v>
      </c>
      <c r="L53" s="25" t="s">
        <v>325</v>
      </c>
      <c r="M53" s="38">
        <v>0.875000000000001</v>
      </c>
      <c r="N53" s="38">
        <v>0.95833333333333404</v>
      </c>
      <c r="O53" s="25" t="s">
        <v>322</v>
      </c>
      <c r="P53" s="25" t="s">
        <v>328</v>
      </c>
      <c r="Q53" s="38">
        <v>0.875000000000001</v>
      </c>
      <c r="R53" s="38">
        <v>0.95833333333333404</v>
      </c>
      <c r="S53" s="25" t="s">
        <v>322</v>
      </c>
      <c r="X53" s="25">
        <v>4</v>
      </c>
      <c r="Y53" s="25" t="s">
        <v>77</v>
      </c>
    </row>
    <row r="54" spans="1:38" s="12" customFormat="1" ht="30">
      <c r="A54" s="24" t="s">
        <v>247</v>
      </c>
      <c r="B54" s="13" t="str">
        <f>IFERROR(VLOOKUP($A54,Disciplinas[],5,FALSE),"-")</f>
        <v>NHT4052-15</v>
      </c>
      <c r="C54" s="13">
        <f>IFERROR(VLOOKUP($A54,Disciplinas[],2,FALSE),"-")</f>
        <v>4</v>
      </c>
      <c r="D54" s="13">
        <f>IFERROR(VLOOKUP($A54,Disciplinas[],3,FALSE),"-")</f>
        <v>4</v>
      </c>
      <c r="E54" s="13">
        <f>IFERROR(VLOOKUP($A54,Disciplinas[],4,FALSE),"-")</f>
        <v>8</v>
      </c>
      <c r="F54" s="13" t="str">
        <f>IFERROR(VLOOKUP($A54,Disciplinas[],6,FALSE),"-")</f>
        <v>OBR</v>
      </c>
      <c r="G54" s="13" t="str">
        <f>IFERROR(VLOOKUP($A54,Disciplinas[],7,FALSE),"-")</f>
        <v>BQUI</v>
      </c>
      <c r="H54" s="24" t="s">
        <v>342</v>
      </c>
      <c r="I54" s="24" t="s">
        <v>368</v>
      </c>
      <c r="J54" s="24"/>
      <c r="K54" s="24">
        <v>30</v>
      </c>
      <c r="L54" s="25" t="s">
        <v>323</v>
      </c>
      <c r="M54" s="38">
        <v>0.41666666666666702</v>
      </c>
      <c r="N54" s="38">
        <v>0.5</v>
      </c>
      <c r="O54" s="25" t="s">
        <v>322</v>
      </c>
      <c r="P54" s="25" t="s">
        <v>325</v>
      </c>
      <c r="Q54" s="38">
        <v>0.41666666666666702</v>
      </c>
      <c r="R54" s="38">
        <v>0.5</v>
      </c>
      <c r="S54" s="25" t="s">
        <v>322</v>
      </c>
      <c r="T54" s="25"/>
      <c r="U54" s="38"/>
      <c r="V54" s="38"/>
      <c r="W54" s="25"/>
      <c r="X54" s="25">
        <v>4</v>
      </c>
      <c r="Y54" s="25" t="s">
        <v>292</v>
      </c>
      <c r="Z54" s="25"/>
      <c r="AA54" s="38"/>
      <c r="AB54" s="38"/>
      <c r="AC54" s="25"/>
      <c r="AD54" s="25"/>
      <c r="AE54" s="38"/>
      <c r="AF54" s="38"/>
      <c r="AG54" s="25"/>
      <c r="AH54" s="25"/>
      <c r="AI54" s="25"/>
      <c r="AJ54" s="25"/>
      <c r="AK54" s="25"/>
      <c r="AL54" s="8"/>
    </row>
    <row r="55" spans="1:38" ht="30">
      <c r="A55" s="24" t="s">
        <v>247</v>
      </c>
      <c r="B55" s="13" t="str">
        <f>IFERROR(VLOOKUP($A55,Disciplinas[],5,FALSE),"-")</f>
        <v>NHT4052-15</v>
      </c>
      <c r="C55" s="13">
        <f>IFERROR(VLOOKUP($A55,Disciplinas[],2,FALSE),"-")</f>
        <v>4</v>
      </c>
      <c r="D55" s="13">
        <f>IFERROR(VLOOKUP($A55,Disciplinas[],3,FALSE),"-")</f>
        <v>4</v>
      </c>
      <c r="E55" s="13">
        <f>IFERROR(VLOOKUP($A55,Disciplinas[],4,FALSE),"-")</f>
        <v>8</v>
      </c>
      <c r="F55" s="13" t="str">
        <f>IFERROR(VLOOKUP($A55,Disciplinas[],6,FALSE),"-")</f>
        <v>OBR</v>
      </c>
      <c r="G55" s="13" t="str">
        <f>IFERROR(VLOOKUP($A55,Disciplinas[],7,FALSE),"-")</f>
        <v>BQUI</v>
      </c>
      <c r="H55" s="24" t="s">
        <v>342</v>
      </c>
      <c r="I55" s="24" t="s">
        <v>331</v>
      </c>
      <c r="K55" s="24">
        <v>30</v>
      </c>
      <c r="L55" s="25" t="s">
        <v>323</v>
      </c>
      <c r="M55" s="38">
        <v>0.875000000000001</v>
      </c>
      <c r="N55" s="38">
        <v>0.95833333333333404</v>
      </c>
      <c r="O55" s="25" t="s">
        <v>322</v>
      </c>
      <c r="P55" s="25" t="s">
        <v>325</v>
      </c>
      <c r="Q55" s="38">
        <v>0.875000000000001</v>
      </c>
      <c r="R55" s="38">
        <v>0.95833333333333404</v>
      </c>
      <c r="S55" s="25" t="s">
        <v>322</v>
      </c>
      <c r="X55" s="25">
        <v>4</v>
      </c>
      <c r="Y55" s="25" t="s">
        <v>292</v>
      </c>
    </row>
    <row r="56" spans="1:38" s="12" customFormat="1" ht="30">
      <c r="A56" s="24" t="s">
        <v>272</v>
      </c>
      <c r="B56" s="13" t="str">
        <f>IFERROR(VLOOKUP($A56,Disciplinas[],5,FALSE),"-")</f>
        <v>BCL0307-15</v>
      </c>
      <c r="C56" s="13">
        <f>IFERROR(VLOOKUP($A56,Disciplinas[],2,FALSE),"-")</f>
        <v>3</v>
      </c>
      <c r="D56" s="13">
        <f>IFERROR(VLOOKUP($A56,Disciplinas[],3,FALSE),"-")</f>
        <v>2</v>
      </c>
      <c r="E56" s="13">
        <f>IFERROR(VLOOKUP($A56,Disciplinas[],4,FALSE),"-")</f>
        <v>6</v>
      </c>
      <c r="F56" s="13" t="str">
        <f>IFERROR(VLOOKUP($A56,Disciplinas[],6,FALSE),"-")</f>
        <v>BI</v>
      </c>
      <c r="G56" s="13" t="str">
        <f>IFERROR(VLOOKUP($A56,Disciplinas[],7,FALSE),"-")</f>
        <v>BI</v>
      </c>
      <c r="H56" s="24" t="s">
        <v>342</v>
      </c>
      <c r="I56" s="24"/>
      <c r="J56" s="24"/>
      <c r="K56" s="24"/>
      <c r="L56" s="25"/>
      <c r="M56" s="38"/>
      <c r="N56" s="38"/>
      <c r="O56" s="25"/>
      <c r="P56" s="25"/>
      <c r="Q56" s="38"/>
      <c r="R56" s="38"/>
      <c r="S56" s="25"/>
      <c r="T56" s="25"/>
      <c r="U56" s="38"/>
      <c r="V56" s="38"/>
      <c r="W56" s="25"/>
      <c r="X56" s="25"/>
      <c r="Y56" s="25"/>
      <c r="Z56" s="25" t="s">
        <v>325</v>
      </c>
      <c r="AA56" s="38">
        <v>0.79166666666666696</v>
      </c>
      <c r="AB56" s="38">
        <v>0.875000000000001</v>
      </c>
      <c r="AC56" s="25" t="s">
        <v>322</v>
      </c>
      <c r="AD56" s="25" t="s">
        <v>325</v>
      </c>
      <c r="AE56" s="38">
        <v>0.875000000000001</v>
      </c>
      <c r="AF56" s="38">
        <v>0.95833333333333404</v>
      </c>
      <c r="AG56" s="25" t="s">
        <v>322</v>
      </c>
      <c r="AH56" s="25"/>
      <c r="AI56" s="25">
        <v>4</v>
      </c>
      <c r="AJ56" s="25" t="s">
        <v>92</v>
      </c>
      <c r="AK56" s="25"/>
      <c r="AL56" s="8"/>
    </row>
    <row r="57" spans="1:38" ht="30">
      <c r="A57" s="24" t="s">
        <v>272</v>
      </c>
      <c r="B57" s="13" t="str">
        <f>IFERROR(VLOOKUP($A57,Disciplinas[],5,FALSE),"-")</f>
        <v>BCL0307-15</v>
      </c>
      <c r="C57" s="13">
        <f>IFERROR(VLOOKUP($A57,Disciplinas[],2,FALSE),"-")</f>
        <v>3</v>
      </c>
      <c r="D57" s="13">
        <f>IFERROR(VLOOKUP($A57,Disciplinas[],3,FALSE),"-")</f>
        <v>2</v>
      </c>
      <c r="E57" s="13">
        <f>IFERROR(VLOOKUP($A57,Disciplinas[],4,FALSE),"-")</f>
        <v>6</v>
      </c>
      <c r="F57" s="13" t="str">
        <f>IFERROR(VLOOKUP($A57,Disciplinas[],6,FALSE),"-")</f>
        <v>BI</v>
      </c>
      <c r="G57" s="13" t="str">
        <f>IFERROR(VLOOKUP($A57,Disciplinas[],7,FALSE),"-")</f>
        <v>BI</v>
      </c>
      <c r="H57" s="24" t="s">
        <v>343</v>
      </c>
      <c r="I57" s="24" t="s">
        <v>368</v>
      </c>
      <c r="L57" s="25" t="s">
        <v>323</v>
      </c>
      <c r="M57" s="38">
        <v>0.33333333333333331</v>
      </c>
      <c r="N57" s="38">
        <v>0.41666666666666702</v>
      </c>
      <c r="O57" s="25" t="s">
        <v>326</v>
      </c>
      <c r="P57" s="25" t="s">
        <v>327</v>
      </c>
      <c r="Q57" s="38">
        <v>0.41666666666666702</v>
      </c>
      <c r="R57" s="38">
        <v>0.5</v>
      </c>
      <c r="S57" s="25" t="s">
        <v>322</v>
      </c>
      <c r="X57" s="25">
        <v>3</v>
      </c>
      <c r="Y57" s="25" t="s">
        <v>95</v>
      </c>
    </row>
    <row r="58" spans="1:38">
      <c r="A58" s="24" t="s">
        <v>119</v>
      </c>
      <c r="B58" s="13" t="str">
        <f>IFERROR(VLOOKUP($A58,Disciplinas[],5,FALSE),"-")</f>
        <v>NHZ1009-15</v>
      </c>
      <c r="C58" s="13">
        <f>IFERROR(VLOOKUP($A58,Disciplinas[],2,FALSE),"-")</f>
        <v>3</v>
      </c>
      <c r="D58" s="13">
        <f>IFERROR(VLOOKUP($A58,Disciplinas[],3,FALSE),"-")</f>
        <v>0</v>
      </c>
      <c r="E58" s="13">
        <f>IFERROR(VLOOKUP($A58,Disciplinas[],4,FALSE),"-")</f>
        <v>3</v>
      </c>
      <c r="F58" s="13" t="str">
        <f>IFERROR(VLOOKUP($A58,Disciplinas[],6,FALSE),"-")</f>
        <v>OL</v>
      </c>
      <c r="G58" s="13" t="str">
        <f>IFERROR(VLOOKUP($A58,Disciplinas[],7,FALSE),"-")</f>
        <v>BQUI</v>
      </c>
      <c r="H58" s="24" t="s">
        <v>342</v>
      </c>
      <c r="I58" s="24" t="s">
        <v>368</v>
      </c>
      <c r="K58" s="24">
        <v>30</v>
      </c>
      <c r="L58" s="25" t="s">
        <v>325</v>
      </c>
      <c r="M58" s="38">
        <v>0.33333333333333331</v>
      </c>
      <c r="N58" s="38">
        <v>0.45833333333333298</v>
      </c>
      <c r="X58" s="25">
        <v>3</v>
      </c>
      <c r="Y58" s="25" t="s">
        <v>81</v>
      </c>
    </row>
    <row r="59" spans="1:38">
      <c r="A59" s="24" t="s">
        <v>119</v>
      </c>
      <c r="B59" s="13" t="str">
        <f>IFERROR(VLOOKUP($A59,Disciplinas[],5,FALSE),"-")</f>
        <v>NHZ1009-15</v>
      </c>
      <c r="C59" s="13">
        <f>IFERROR(VLOOKUP($A59,Disciplinas[],2,FALSE),"-")</f>
        <v>3</v>
      </c>
      <c r="D59" s="13">
        <f>IFERROR(VLOOKUP($A59,Disciplinas[],3,FALSE),"-")</f>
        <v>0</v>
      </c>
      <c r="E59" s="13">
        <f>IFERROR(VLOOKUP($A59,Disciplinas[],4,FALSE),"-")</f>
        <v>3</v>
      </c>
      <c r="F59" s="13" t="str">
        <f>IFERROR(VLOOKUP($A59,Disciplinas[],6,FALSE),"-")</f>
        <v>OL</v>
      </c>
      <c r="G59" s="13" t="str">
        <f>IFERROR(VLOOKUP($A59,Disciplinas[],7,FALSE),"-")</f>
        <v>BQUI</v>
      </c>
      <c r="H59" s="24" t="s">
        <v>342</v>
      </c>
      <c r="I59" s="24" t="s">
        <v>331</v>
      </c>
      <c r="K59" s="24">
        <v>30</v>
      </c>
      <c r="L59" s="25" t="s">
        <v>325</v>
      </c>
      <c r="M59" s="38">
        <v>0.79166666666666696</v>
      </c>
      <c r="N59" s="38">
        <v>0.91666666666666696</v>
      </c>
      <c r="X59" s="25">
        <v>3</v>
      </c>
      <c r="Y59" s="25" t="s">
        <v>81</v>
      </c>
    </row>
    <row r="60" spans="1:38" ht="30">
      <c r="A60" s="24" t="s">
        <v>270</v>
      </c>
      <c r="B60" s="13" t="str">
        <f>IFERROR(VLOOKUP($A60,Disciplinas[],5,FALSE),"-")</f>
        <v>NHT4046-15</v>
      </c>
      <c r="C60" s="13">
        <f>IFERROR(VLOOKUP($A60,Disciplinas[],2,FALSE),"-")</f>
        <v>2</v>
      </c>
      <c r="D60" s="13">
        <f>IFERROR(VLOOKUP($A60,Disciplinas[],3,FALSE),"-")</f>
        <v>0</v>
      </c>
      <c r="E60" s="13">
        <f>IFERROR(VLOOKUP($A60,Disciplinas[],4,FALSE),"-")</f>
        <v>2</v>
      </c>
      <c r="F60" s="13" t="str">
        <f>IFERROR(VLOOKUP($A60,Disciplinas[],6,FALSE),"-")</f>
        <v>OBR</v>
      </c>
      <c r="G60" s="13" t="str">
        <f>IFERROR(VLOOKUP($A60,Disciplinas[],7,FALSE),"-")</f>
        <v>BQUI</v>
      </c>
      <c r="H60" s="24" t="s">
        <v>342</v>
      </c>
      <c r="I60" s="24" t="s">
        <v>331</v>
      </c>
      <c r="K60" s="24">
        <v>30</v>
      </c>
      <c r="L60" s="25" t="s">
        <v>328</v>
      </c>
      <c r="M60" s="38">
        <v>0.79166666666666696</v>
      </c>
      <c r="N60" s="38">
        <v>0.875000000000001</v>
      </c>
      <c r="X60" s="25">
        <v>2</v>
      </c>
      <c r="Y60" s="25" t="s">
        <v>83</v>
      </c>
    </row>
    <row r="61" spans="1:38">
      <c r="B61" s="13" t="str">
        <f>IFERROR(VLOOKUP($A61,Disciplinas[],5,FALSE),"-")</f>
        <v>-</v>
      </c>
      <c r="C61" s="13" t="str">
        <f>IFERROR(VLOOKUP($A61,Disciplinas[],2,FALSE),"-")</f>
        <v>-</v>
      </c>
      <c r="D61" s="13" t="str">
        <f>IFERROR(VLOOKUP($A61,Disciplinas[],3,FALSE),"-")</f>
        <v>-</v>
      </c>
      <c r="E61" s="13" t="str">
        <f>IFERROR(VLOOKUP($A61,Disciplinas[],4,FALSE),"-")</f>
        <v>-</v>
      </c>
      <c r="F61" s="13" t="str">
        <f>IFERROR(VLOOKUP($A61,Disciplinas[],6,FALSE),"-")</f>
        <v>-</v>
      </c>
      <c r="G61" s="13" t="str">
        <f>IFERROR(VLOOKUP($A61,Disciplinas[],7,FALSE),"-")</f>
        <v>-</v>
      </c>
    </row>
    <row r="62" spans="1:38" ht="45">
      <c r="A62" s="24" t="s">
        <v>270</v>
      </c>
      <c r="B62" s="13" t="str">
        <f>IFERROR(VLOOKUP($A62,Disciplinas[],5,FALSE),"-")</f>
        <v>NHT4046-15</v>
      </c>
      <c r="C62" s="13">
        <f>IFERROR(VLOOKUP($A62,Disciplinas[],2,FALSE),"-")</f>
        <v>2</v>
      </c>
      <c r="D62" s="13">
        <f>IFERROR(VLOOKUP($A62,Disciplinas[],3,FALSE),"-")</f>
        <v>0</v>
      </c>
      <c r="E62" s="13">
        <f>IFERROR(VLOOKUP($A62,Disciplinas[],4,FALSE),"-")</f>
        <v>2</v>
      </c>
      <c r="F62" s="13" t="str">
        <f>IFERROR(VLOOKUP($A62,Disciplinas[],6,FALSE),"-")</f>
        <v>OBR</v>
      </c>
      <c r="G62" s="13" t="str">
        <f>IFERROR(VLOOKUP($A62,Disciplinas[],7,FALSE),"-")</f>
        <v>BQUI</v>
      </c>
      <c r="H62" s="24" t="s">
        <v>342</v>
      </c>
      <c r="I62" s="24" t="s">
        <v>368</v>
      </c>
      <c r="K62" s="24">
        <v>30</v>
      </c>
      <c r="L62" s="25" t="s">
        <v>328</v>
      </c>
      <c r="M62" s="38">
        <v>0.33333333333333331</v>
      </c>
      <c r="N62" s="38">
        <v>0.41666666666666702</v>
      </c>
      <c r="X62" s="25">
        <v>2</v>
      </c>
      <c r="Y62" s="25" t="s">
        <v>91</v>
      </c>
    </row>
    <row r="63" spans="1:38" ht="45">
      <c r="A63" s="24" t="s">
        <v>187</v>
      </c>
      <c r="B63" s="13" t="str">
        <f>IFERROR(VLOOKUP($A63,Disciplinas[],5,FALSE),"-")</f>
        <v>BCK0104-15</v>
      </c>
      <c r="C63" s="13">
        <f>IFERROR(VLOOKUP($A63,Disciplinas[],2,FALSE),"-")</f>
        <v>3</v>
      </c>
      <c r="D63" s="13">
        <f>IFERROR(VLOOKUP($A63,Disciplinas[],3,FALSE),"-")</f>
        <v>0</v>
      </c>
      <c r="E63" s="13">
        <f>IFERROR(VLOOKUP($A63,Disciplinas[],4,FALSE),"-")</f>
        <v>4</v>
      </c>
      <c r="F63" s="13" t="str">
        <f>IFERROR(VLOOKUP($A63,Disciplinas[],6,FALSE),"-")</f>
        <v>BI</v>
      </c>
      <c r="G63" s="13" t="str">
        <f>IFERROR(VLOOKUP($A63,Disciplinas[],7,FALSE),"-")</f>
        <v>BI</v>
      </c>
      <c r="X63" s="25">
        <v>6</v>
      </c>
      <c r="Y63" s="25" t="s">
        <v>86</v>
      </c>
    </row>
    <row r="64" spans="1:38">
      <c r="A64" s="24" t="s">
        <v>203</v>
      </c>
      <c r="B64" s="13" t="str">
        <f>IFERROR(VLOOKUP($A64,Disciplinas[],5,FALSE),"-")</f>
        <v>NHT4023-15</v>
      </c>
      <c r="C64" s="13">
        <f>IFERROR(VLOOKUP($A64,Disciplinas[],2,FALSE),"-")</f>
        <v>4</v>
      </c>
      <c r="D64" s="13">
        <f>IFERROR(VLOOKUP($A64,Disciplinas[],3,FALSE),"-")</f>
        <v>0</v>
      </c>
      <c r="E64" s="13">
        <f>IFERROR(VLOOKUP($A64,Disciplinas[],4,FALSE),"-")</f>
        <v>6</v>
      </c>
      <c r="F64" s="13" t="str">
        <f>IFERROR(VLOOKUP($A64,Disciplinas[],6,FALSE),"-")</f>
        <v>OBR</v>
      </c>
      <c r="G64" s="13" t="str">
        <f>IFERROR(VLOOKUP($A64,Disciplinas[],7,FALSE),"-")</f>
        <v>BQUI</v>
      </c>
      <c r="H64" s="24" t="s">
        <v>342</v>
      </c>
      <c r="I64" s="24" t="s">
        <v>368</v>
      </c>
      <c r="K64" s="24">
        <v>30</v>
      </c>
      <c r="L64" s="25" t="s">
        <v>321</v>
      </c>
      <c r="M64" s="38">
        <v>0.41666666666666702</v>
      </c>
      <c r="N64" s="38">
        <v>0.5</v>
      </c>
      <c r="O64" s="25" t="s">
        <v>322</v>
      </c>
      <c r="P64" s="25" t="s">
        <v>325</v>
      </c>
      <c r="Q64" s="38">
        <v>0.33333333333333331</v>
      </c>
      <c r="R64" s="38">
        <v>0.41666666666666702</v>
      </c>
      <c r="S64" s="25" t="s">
        <v>322</v>
      </c>
      <c r="X64" s="25">
        <v>4</v>
      </c>
      <c r="Y64" s="25" t="s">
        <v>97</v>
      </c>
    </row>
    <row r="65" spans="1:38">
      <c r="A65" s="24" t="s">
        <v>203</v>
      </c>
      <c r="B65" s="13" t="str">
        <f>IFERROR(VLOOKUP($A65,Disciplinas[],5,FALSE),"-")</f>
        <v>NHT4023-15</v>
      </c>
      <c r="C65" s="13">
        <f>IFERROR(VLOOKUP($A65,Disciplinas[],2,FALSE),"-")</f>
        <v>4</v>
      </c>
      <c r="D65" s="13">
        <f>IFERROR(VLOOKUP($A65,Disciplinas[],3,FALSE),"-")</f>
        <v>0</v>
      </c>
      <c r="E65" s="13">
        <f>IFERROR(VLOOKUP($A65,Disciplinas[],4,FALSE),"-")</f>
        <v>6</v>
      </c>
      <c r="F65" s="13" t="str">
        <f>IFERROR(VLOOKUP($A65,Disciplinas[],6,FALSE),"-")</f>
        <v>OBR</v>
      </c>
      <c r="G65" s="13" t="str">
        <f>IFERROR(VLOOKUP($A65,Disciplinas[],7,FALSE),"-")</f>
        <v>BQUI</v>
      </c>
      <c r="H65" s="24" t="s">
        <v>342</v>
      </c>
      <c r="I65" s="24" t="s">
        <v>331</v>
      </c>
      <c r="K65" s="24">
        <v>30</v>
      </c>
      <c r="L65" s="25" t="s">
        <v>321</v>
      </c>
      <c r="M65" s="38">
        <v>0.875000000000001</v>
      </c>
      <c r="N65" s="38">
        <v>0.95833333333333404</v>
      </c>
      <c r="O65" s="25" t="s">
        <v>322</v>
      </c>
      <c r="P65" s="25" t="s">
        <v>325</v>
      </c>
      <c r="Q65" s="38">
        <v>0.79166666666666696</v>
      </c>
      <c r="R65" s="38">
        <v>0.875000000000001</v>
      </c>
      <c r="S65" s="25" t="s">
        <v>322</v>
      </c>
      <c r="X65" s="25">
        <v>4</v>
      </c>
      <c r="Y65" s="25" t="s">
        <v>97</v>
      </c>
    </row>
    <row r="66" spans="1:38" ht="30">
      <c r="A66" s="24" t="s">
        <v>233</v>
      </c>
      <c r="B66" s="13" t="str">
        <f>IFERROR(VLOOKUP($A66,Disciplinas[],5,FALSE),"-")</f>
        <v>NHZ4064-15</v>
      </c>
      <c r="C66" s="13">
        <f>IFERROR(VLOOKUP($A66,Disciplinas[],2,FALSE),"-")</f>
        <v>4</v>
      </c>
      <c r="D66" s="13">
        <f>IFERROR(VLOOKUP($A66,Disciplinas[],3,FALSE),"-")</f>
        <v>0</v>
      </c>
      <c r="E66" s="13">
        <f>IFERROR(VLOOKUP($A66,Disciplinas[],4,FALSE),"-")</f>
        <v>4</v>
      </c>
      <c r="F66" s="13" t="str">
        <f>IFERROR(VLOOKUP($A66,Disciplinas[],6,FALSE),"-")</f>
        <v>OL</v>
      </c>
      <c r="G66" s="13" t="str">
        <f>IFERROR(VLOOKUP($A66,Disciplinas[],7,FALSE),"-")</f>
        <v>BQUI</v>
      </c>
      <c r="H66" s="24" t="s">
        <v>342</v>
      </c>
      <c r="I66" s="24" t="s">
        <v>368</v>
      </c>
      <c r="K66" s="24">
        <v>30</v>
      </c>
      <c r="L66" s="25" t="s">
        <v>321</v>
      </c>
      <c r="M66" s="38">
        <v>0.66666666666666696</v>
      </c>
      <c r="N66" s="38">
        <v>0.75</v>
      </c>
      <c r="O66" s="25" t="s">
        <v>322</v>
      </c>
      <c r="P66" s="25" t="s">
        <v>325</v>
      </c>
      <c r="Q66" s="38">
        <v>0.66666666666666696</v>
      </c>
      <c r="R66" s="38">
        <v>0.75</v>
      </c>
      <c r="S66" s="25" t="s">
        <v>322</v>
      </c>
      <c r="X66" s="25">
        <v>4</v>
      </c>
      <c r="Y66" s="25" t="s">
        <v>93</v>
      </c>
    </row>
    <row r="67" spans="1:38" ht="45">
      <c r="A67" s="24" t="s">
        <v>272</v>
      </c>
      <c r="B67" s="13" t="str">
        <f>IFERROR(VLOOKUP($A67,Disciplinas[],5,FALSE),"-")</f>
        <v>BCL0307-15</v>
      </c>
      <c r="C67" s="13">
        <f>IFERROR(VLOOKUP($A67,Disciplinas[],2,FALSE),"-")</f>
        <v>3</v>
      </c>
      <c r="D67" s="13">
        <f>IFERROR(VLOOKUP($A67,Disciplinas[],3,FALSE),"-")</f>
        <v>2</v>
      </c>
      <c r="E67" s="13">
        <f>IFERROR(VLOOKUP($A67,Disciplinas[],4,FALSE),"-")</f>
        <v>6</v>
      </c>
      <c r="F67" s="13" t="str">
        <f>IFERROR(VLOOKUP($A67,Disciplinas[],6,FALSE),"-")</f>
        <v>BI</v>
      </c>
      <c r="G67" s="13" t="str">
        <f>IFERROR(VLOOKUP($A67,Disciplinas[],7,FALSE),"-")</f>
        <v>BI</v>
      </c>
      <c r="X67" s="25">
        <v>6</v>
      </c>
      <c r="Y67" s="25" t="s">
        <v>91</v>
      </c>
    </row>
    <row r="68" spans="1:38">
      <c r="B68" s="13" t="str">
        <f>IFERROR(VLOOKUP($A68,Disciplinas[],5,FALSE),"-")</f>
        <v>-</v>
      </c>
      <c r="C68" s="13" t="str">
        <f>IFERROR(VLOOKUP($A68,Disciplinas[],2,FALSE),"-")</f>
        <v>-</v>
      </c>
      <c r="D68" s="13" t="str">
        <f>IFERROR(VLOOKUP($A68,Disciplinas[],3,FALSE),"-")</f>
        <v>-</v>
      </c>
      <c r="E68" s="13" t="str">
        <f>IFERROR(VLOOKUP($A68,Disciplinas[],4,FALSE),"-")</f>
        <v>-</v>
      </c>
      <c r="F68" s="13" t="str">
        <f>IFERROR(VLOOKUP($A68,Disciplinas[],6,FALSE),"-")</f>
        <v>-</v>
      </c>
      <c r="G68" s="13" t="str">
        <f>IFERROR(VLOOKUP($A68,Disciplinas[],7,FALSE),"-")</f>
        <v>-</v>
      </c>
    </row>
    <row r="69" spans="1:38">
      <c r="B69" s="13" t="str">
        <f>IFERROR(VLOOKUP($A69,Disciplinas[],5,FALSE),"-")</f>
        <v>-</v>
      </c>
      <c r="C69" s="13" t="str">
        <f>IFERROR(VLOOKUP($A69,Disciplinas[],2,FALSE),"-")</f>
        <v>-</v>
      </c>
      <c r="D69" s="13" t="str">
        <f>IFERROR(VLOOKUP($A69,Disciplinas[],3,FALSE),"-")</f>
        <v>-</v>
      </c>
      <c r="E69" s="13" t="str">
        <f>IFERROR(VLOOKUP($A69,Disciplinas[],4,FALSE),"-")</f>
        <v>-</v>
      </c>
      <c r="F69" s="13" t="str">
        <f>IFERROR(VLOOKUP($A69,Disciplinas[],6,FALSE),"-")</f>
        <v>-</v>
      </c>
      <c r="G69" s="13" t="str">
        <f>IFERROR(VLOOKUP($A69,Disciplinas[],7,FALSE),"-")</f>
        <v>-</v>
      </c>
    </row>
    <row r="70" spans="1:38" ht="30">
      <c r="A70" s="24" t="s">
        <v>211</v>
      </c>
      <c r="B70" s="13" t="str">
        <f>IFERROR(VLOOKUP($A70,Disciplinas[],5,FALSE),"-")</f>
        <v>NHZ4025-15</v>
      </c>
      <c r="C70" s="13">
        <f>IFERROR(VLOOKUP($A70,Disciplinas[],2,FALSE),"-")</f>
        <v>4</v>
      </c>
      <c r="D70" s="13">
        <f>IFERROR(VLOOKUP($A70,Disciplinas[],3,FALSE),"-")</f>
        <v>0</v>
      </c>
      <c r="E70" s="13">
        <f>IFERROR(VLOOKUP($A70,Disciplinas[],4,FALSE),"-")</f>
        <v>4</v>
      </c>
      <c r="F70" s="13" t="str">
        <f>IFERROR(VLOOKUP($A70,Disciplinas[],6,FALSE),"-")</f>
        <v>OBR</v>
      </c>
      <c r="G70" s="13" t="str">
        <f>IFERROR(VLOOKUP($A70,Disciplinas[],7,FALSE),"-")</f>
        <v>BQUI</v>
      </c>
      <c r="H70" s="24" t="s">
        <v>342</v>
      </c>
      <c r="I70" s="24" t="s">
        <v>368</v>
      </c>
      <c r="K70" s="24">
        <v>30</v>
      </c>
      <c r="L70" s="25" t="s">
        <v>321</v>
      </c>
      <c r="M70" s="38">
        <v>0.41666666666666702</v>
      </c>
      <c r="N70" s="38">
        <v>0.5</v>
      </c>
      <c r="O70" s="25" t="s">
        <v>322</v>
      </c>
      <c r="P70" s="25" t="s">
        <v>325</v>
      </c>
      <c r="Q70" s="38">
        <v>0.33333333333333331</v>
      </c>
      <c r="R70" s="38">
        <v>0.41666666666666702</v>
      </c>
      <c r="S70" s="25" t="s">
        <v>322</v>
      </c>
      <c r="X70" s="25">
        <v>4</v>
      </c>
      <c r="Y70" s="25" t="s">
        <v>88</v>
      </c>
    </row>
    <row r="71" spans="1:38" ht="30">
      <c r="A71" s="24" t="s">
        <v>211</v>
      </c>
      <c r="B71" s="13" t="str">
        <f>IFERROR(VLOOKUP($A71,Disciplinas[],5,FALSE),"-")</f>
        <v>NHZ4025-15</v>
      </c>
      <c r="C71" s="13">
        <f>IFERROR(VLOOKUP($A71,Disciplinas[],2,FALSE),"-")</f>
        <v>4</v>
      </c>
      <c r="D71" s="13">
        <f>IFERROR(VLOOKUP($A71,Disciplinas[],3,FALSE),"-")</f>
        <v>0</v>
      </c>
      <c r="E71" s="13">
        <f>IFERROR(VLOOKUP($A71,Disciplinas[],4,FALSE),"-")</f>
        <v>4</v>
      </c>
      <c r="F71" s="13" t="str">
        <f>IFERROR(VLOOKUP($A71,Disciplinas[],6,FALSE),"-")</f>
        <v>OBR</v>
      </c>
      <c r="G71" s="13" t="str">
        <f>IFERROR(VLOOKUP($A71,Disciplinas[],7,FALSE),"-")</f>
        <v>BQUI</v>
      </c>
      <c r="H71" s="24" t="s">
        <v>342</v>
      </c>
      <c r="I71" s="24" t="s">
        <v>331</v>
      </c>
      <c r="K71" s="24">
        <v>30</v>
      </c>
      <c r="L71" s="25" t="s">
        <v>321</v>
      </c>
      <c r="M71" s="38">
        <v>0.875000000000001</v>
      </c>
      <c r="N71" s="38">
        <v>0.95833333333333404</v>
      </c>
      <c r="O71" s="25" t="s">
        <v>322</v>
      </c>
      <c r="P71" s="25" t="s">
        <v>325</v>
      </c>
      <c r="Q71" s="38">
        <v>0.79166666666666696</v>
      </c>
      <c r="R71" s="38">
        <v>0.875000000000001</v>
      </c>
      <c r="S71" s="25" t="s">
        <v>322</v>
      </c>
      <c r="X71" s="25">
        <v>4</v>
      </c>
      <c r="Y71" s="25" t="s">
        <v>88</v>
      </c>
    </row>
    <row r="72" spans="1:38">
      <c r="B72" s="13" t="str">
        <f>IFERROR(VLOOKUP($A72,Disciplinas[],5,FALSE),"-")</f>
        <v>-</v>
      </c>
      <c r="C72" s="13" t="str">
        <f>IFERROR(VLOOKUP($A72,Disciplinas[],2,FALSE),"-")</f>
        <v>-</v>
      </c>
      <c r="D72" s="13" t="str">
        <f>IFERROR(VLOOKUP($A72,Disciplinas[],3,FALSE),"-")</f>
        <v>-</v>
      </c>
      <c r="E72" s="13" t="str">
        <f>IFERROR(VLOOKUP($A72,Disciplinas[],4,FALSE),"-")</f>
        <v>-</v>
      </c>
      <c r="F72" s="13" t="str">
        <f>IFERROR(VLOOKUP($A72,Disciplinas[],6,FALSE),"-")</f>
        <v>-</v>
      </c>
      <c r="G72" s="13" t="str">
        <f>IFERROR(VLOOKUP($A72,Disciplinas[],7,FALSE),"-")</f>
        <v>-</v>
      </c>
    </row>
    <row r="73" spans="1:38" s="12" customFormat="1" ht="30">
      <c r="A73" s="24" t="s">
        <v>165</v>
      </c>
      <c r="B73" s="13" t="str">
        <f>IFERROR(VLOOKUP($A73,Disciplinas[],5,FALSE),"-")</f>
        <v>BCK0103-15</v>
      </c>
      <c r="C73" s="13">
        <f>IFERROR(VLOOKUP($A73,Disciplinas[],2,FALSE),"-")</f>
        <v>3</v>
      </c>
      <c r="D73" s="13">
        <f>IFERROR(VLOOKUP($A73,Disciplinas[],3,FALSE),"-")</f>
        <v>0</v>
      </c>
      <c r="E73" s="13">
        <f>IFERROR(VLOOKUP($A73,Disciplinas[],4,FALSE),"-")</f>
        <v>4</v>
      </c>
      <c r="F73" s="13" t="str">
        <f>IFERROR(VLOOKUP($A73,Disciplinas[],6,FALSE),"-")</f>
        <v>BI</v>
      </c>
      <c r="G73" s="13" t="str">
        <f>IFERROR(VLOOKUP($A73,Disciplinas[],7,FALSE),"-")</f>
        <v>BI</v>
      </c>
      <c r="H73" s="24" t="s">
        <v>342</v>
      </c>
      <c r="I73" s="24"/>
      <c r="J73" s="24"/>
      <c r="K73" s="24"/>
      <c r="L73" s="25"/>
      <c r="M73" s="38"/>
      <c r="N73" s="38"/>
      <c r="O73" s="25"/>
      <c r="P73" s="25"/>
      <c r="Q73" s="38"/>
      <c r="R73" s="38"/>
      <c r="S73" s="25"/>
      <c r="T73" s="25"/>
      <c r="U73" s="38"/>
      <c r="V73" s="38"/>
      <c r="W73" s="25"/>
      <c r="X73" s="25">
        <v>3</v>
      </c>
      <c r="Y73" s="25" t="s">
        <v>89</v>
      </c>
      <c r="Z73" s="25"/>
      <c r="AA73" s="38"/>
      <c r="AB73" s="38"/>
      <c r="AC73" s="25"/>
      <c r="AD73" s="25"/>
      <c r="AE73" s="38"/>
      <c r="AF73" s="38"/>
      <c r="AG73" s="25"/>
      <c r="AH73" s="25"/>
      <c r="AI73" s="25"/>
      <c r="AJ73" s="25"/>
      <c r="AK73" s="25"/>
      <c r="AL73" s="8"/>
    </row>
    <row r="74" spans="1:38" s="12" customFormat="1">
      <c r="A74" s="24" t="s">
        <v>374</v>
      </c>
      <c r="B74" s="13">
        <f>IFERROR(VLOOKUP($A74,Disciplinas[],5,FALSE),"-")</f>
        <v>0</v>
      </c>
      <c r="C74" s="13">
        <f>IFERROR(VLOOKUP($A74,Disciplinas[],2,FALSE),"-")</f>
        <v>0</v>
      </c>
      <c r="D74" s="13">
        <f>IFERROR(VLOOKUP($A74,Disciplinas[],3,FALSE),"-")</f>
        <v>0</v>
      </c>
      <c r="E74" s="13">
        <f>IFERROR(VLOOKUP($A74,Disciplinas[],4,FALSE),"-")</f>
        <v>0</v>
      </c>
      <c r="F74" s="13" t="str">
        <f>IFERROR(VLOOKUP($A74,Disciplinas[],6,FALSE),"-")</f>
        <v>PG</v>
      </c>
      <c r="G74" s="13" t="str">
        <f>IFERROR(VLOOKUP($A74,Disciplinas[],7,FALSE),"-")</f>
        <v>NMA</v>
      </c>
      <c r="H74" s="24"/>
      <c r="I74" s="24"/>
      <c r="J74" s="24"/>
      <c r="K74" s="24"/>
      <c r="L74" s="25"/>
      <c r="M74" s="38"/>
      <c r="N74" s="38"/>
      <c r="O74" s="25"/>
      <c r="P74" s="25"/>
      <c r="Q74" s="38"/>
      <c r="R74" s="38"/>
      <c r="S74" s="25"/>
      <c r="T74" s="25"/>
      <c r="U74" s="38"/>
      <c r="V74" s="38"/>
      <c r="W74" s="25"/>
      <c r="X74" s="25">
        <v>2</v>
      </c>
      <c r="Y74" s="25" t="s">
        <v>60</v>
      </c>
      <c r="Z74" s="25"/>
      <c r="AA74" s="38"/>
      <c r="AB74" s="38"/>
      <c r="AC74" s="25"/>
      <c r="AD74" s="25"/>
      <c r="AE74" s="38"/>
      <c r="AF74" s="38"/>
      <c r="AG74" s="25"/>
      <c r="AH74" s="25"/>
      <c r="AI74" s="25"/>
      <c r="AJ74" s="25"/>
      <c r="AK74" s="25"/>
      <c r="AL74" s="8"/>
    </row>
    <row r="75" spans="1:38" ht="30">
      <c r="A75" s="24" t="s">
        <v>376</v>
      </c>
      <c r="B75" s="13">
        <f>IFERROR(VLOOKUP($A75,Disciplinas[],5,FALSE),"-")</f>
        <v>0</v>
      </c>
      <c r="C75" s="13">
        <f>IFERROR(VLOOKUP($A75,Disciplinas[],2,FALSE),"-")</f>
        <v>0</v>
      </c>
      <c r="D75" s="13">
        <f>IFERROR(VLOOKUP($A75,Disciplinas[],3,FALSE),"-")</f>
        <v>0</v>
      </c>
      <c r="E75" s="13">
        <f>IFERROR(VLOOKUP($A75,Disciplinas[],4,FALSE),"-")</f>
        <v>0</v>
      </c>
      <c r="F75" s="13" t="str">
        <f>IFERROR(VLOOKUP($A75,Disciplinas[],6,FALSE),"-")</f>
        <v>PG</v>
      </c>
      <c r="G75" s="13" t="str">
        <f>IFERROR(VLOOKUP($A75,Disciplinas[],7,FALSE),"-")</f>
        <v>CTQ</v>
      </c>
      <c r="X75" s="25">
        <v>1</v>
      </c>
      <c r="Y75" s="25" t="s">
        <v>62</v>
      </c>
    </row>
    <row r="76" spans="1:38" ht="30">
      <c r="A76" s="24" t="s">
        <v>378</v>
      </c>
      <c r="B76" s="13">
        <f>IFERROR(VLOOKUP($A76,Disciplinas[],5,FALSE),"-")</f>
        <v>0</v>
      </c>
      <c r="C76" s="13">
        <f>IFERROR(VLOOKUP($A76,Disciplinas[],2,FALSE),"-")</f>
        <v>0</v>
      </c>
      <c r="D76" s="13">
        <f>IFERROR(VLOOKUP($A76,Disciplinas[],3,FALSE),"-")</f>
        <v>0</v>
      </c>
      <c r="E76" s="13">
        <f>IFERROR(VLOOKUP($A76,Disciplinas[],4,FALSE),"-")</f>
        <v>0</v>
      </c>
      <c r="F76" s="13" t="str">
        <f>IFERROR(VLOOKUP($A76,Disciplinas[],6,FALSE),"-")</f>
        <v>PG</v>
      </c>
      <c r="G76" s="13" t="str">
        <f>IFERROR(VLOOKUP($A76,Disciplinas[],7,FALSE),"-")</f>
        <v>CTQ</v>
      </c>
      <c r="X76" s="25">
        <v>4</v>
      </c>
      <c r="Y76" s="25" t="s">
        <v>63</v>
      </c>
    </row>
    <row r="77" spans="1:38" s="12" customFormat="1" ht="30">
      <c r="A77" s="24" t="s">
        <v>376</v>
      </c>
      <c r="B77" s="13">
        <f>IFERROR(VLOOKUP($A77,Disciplinas[],5,FALSE),"-")</f>
        <v>0</v>
      </c>
      <c r="C77" s="13">
        <f>IFERROR(VLOOKUP($A77,Disciplinas[],2,FALSE),"-")</f>
        <v>0</v>
      </c>
      <c r="D77" s="13">
        <f>IFERROR(VLOOKUP($A77,Disciplinas[],3,FALSE),"-")</f>
        <v>0</v>
      </c>
      <c r="E77" s="13">
        <f>IFERROR(VLOOKUP($A77,Disciplinas[],4,FALSE),"-")</f>
        <v>0</v>
      </c>
      <c r="F77" s="13" t="str">
        <f>IFERROR(VLOOKUP($A77,Disciplinas[],6,FALSE),"-")</f>
        <v>PG</v>
      </c>
      <c r="G77" s="13" t="str">
        <f>IFERROR(VLOOKUP($A77,Disciplinas[],7,FALSE),"-")</f>
        <v>CTQ</v>
      </c>
      <c r="H77" s="24"/>
      <c r="I77" s="24"/>
      <c r="J77" s="24"/>
      <c r="K77" s="24"/>
      <c r="L77" s="25"/>
      <c r="M77" s="38"/>
      <c r="N77" s="38"/>
      <c r="O77" s="25"/>
      <c r="P77" s="25"/>
      <c r="Q77" s="38"/>
      <c r="R77" s="38"/>
      <c r="S77" s="25"/>
      <c r="T77" s="25"/>
      <c r="U77" s="38"/>
      <c r="V77" s="38"/>
      <c r="W77" s="25"/>
      <c r="X77" s="25">
        <v>1</v>
      </c>
      <c r="Y77" s="25" t="s">
        <v>71</v>
      </c>
      <c r="Z77" s="25"/>
      <c r="AA77" s="38"/>
      <c r="AB77" s="38"/>
      <c r="AC77" s="25"/>
      <c r="AD77" s="25"/>
      <c r="AE77" s="38"/>
      <c r="AF77" s="38"/>
      <c r="AG77" s="25"/>
      <c r="AH77" s="25"/>
      <c r="AI77" s="25"/>
      <c r="AJ77" s="25"/>
      <c r="AK77" s="25"/>
      <c r="AL77" s="8"/>
    </row>
    <row r="78" spans="1:38" ht="30">
      <c r="A78" s="24" t="s">
        <v>378</v>
      </c>
      <c r="B78" s="13">
        <f>IFERROR(VLOOKUP($A78,Disciplinas[],5,FALSE),"-")</f>
        <v>0</v>
      </c>
      <c r="C78" s="13">
        <f>IFERROR(VLOOKUP($A78,Disciplinas[],2,FALSE),"-")</f>
        <v>0</v>
      </c>
      <c r="D78" s="13">
        <f>IFERROR(VLOOKUP($A78,Disciplinas[],3,FALSE),"-")</f>
        <v>0</v>
      </c>
      <c r="E78" s="13">
        <f>IFERROR(VLOOKUP($A78,Disciplinas[],4,FALSE),"-")</f>
        <v>0</v>
      </c>
      <c r="F78" s="13" t="str">
        <f>IFERROR(VLOOKUP($A78,Disciplinas[],6,FALSE),"-")</f>
        <v>PG</v>
      </c>
      <c r="G78" s="13" t="str">
        <f>IFERROR(VLOOKUP($A78,Disciplinas[],7,FALSE),"-")</f>
        <v>CTQ</v>
      </c>
      <c r="X78" s="25">
        <v>4</v>
      </c>
      <c r="Y78" s="25" t="s">
        <v>75</v>
      </c>
    </row>
    <row r="79" spans="1:38" ht="30">
      <c r="A79" s="24" t="s">
        <v>379</v>
      </c>
      <c r="B79" s="13">
        <f>IFERROR(VLOOKUP($A79,Disciplinas[],5,FALSE),"-")</f>
        <v>0</v>
      </c>
      <c r="C79" s="13">
        <f>IFERROR(VLOOKUP($A79,Disciplinas[],2,FALSE),"-")</f>
        <v>0</v>
      </c>
      <c r="D79" s="13">
        <f>IFERROR(VLOOKUP($A79,Disciplinas[],3,FALSE),"-")</f>
        <v>0</v>
      </c>
      <c r="E79" s="13">
        <f>IFERROR(VLOOKUP($A79,Disciplinas[],4,FALSE),"-")</f>
        <v>0</v>
      </c>
      <c r="F79" s="13" t="str">
        <f>IFERROR(VLOOKUP($A79,Disciplinas[],6,FALSE),"-")</f>
        <v>PG</v>
      </c>
      <c r="G79" s="13" t="str">
        <f>IFERROR(VLOOKUP($A79,Disciplinas[],7,FALSE),"-")</f>
        <v>CTQ</v>
      </c>
      <c r="X79" s="25">
        <v>1</v>
      </c>
      <c r="Y79" s="25" t="s">
        <v>76</v>
      </c>
    </row>
    <row r="80" spans="1:38" s="12" customFormat="1">
      <c r="A80" s="24" t="s">
        <v>381</v>
      </c>
      <c r="B80" s="13">
        <f>IFERROR(VLOOKUP($A80,Disciplinas[],5,FALSE),"-")</f>
        <v>0</v>
      </c>
      <c r="C80" s="13">
        <f>IFERROR(VLOOKUP($A80,Disciplinas[],2,FALSE),"-")</f>
        <v>0</v>
      </c>
      <c r="D80" s="13">
        <f>IFERROR(VLOOKUP($A80,Disciplinas[],3,FALSE),"-")</f>
        <v>0</v>
      </c>
      <c r="E80" s="13">
        <f>IFERROR(VLOOKUP($A80,Disciplinas[],4,FALSE),"-")</f>
        <v>0</v>
      </c>
      <c r="F80" s="13" t="str">
        <f>IFERROR(VLOOKUP($A80,Disciplinas[],6,FALSE),"-")</f>
        <v>PG</v>
      </c>
      <c r="G80" s="13" t="str">
        <f>IFERROR(VLOOKUP($A80,Disciplinas[],7,FALSE),"-")</f>
        <v>TMA</v>
      </c>
      <c r="H80" s="24"/>
      <c r="I80" s="24"/>
      <c r="J80" s="24"/>
      <c r="K80" s="24"/>
      <c r="L80" s="25"/>
      <c r="M80" s="38"/>
      <c r="N80" s="38"/>
      <c r="O80" s="25"/>
      <c r="P80" s="25"/>
      <c r="Q80" s="38"/>
      <c r="R80" s="38"/>
      <c r="S80" s="25"/>
      <c r="T80" s="25"/>
      <c r="U80" s="38"/>
      <c r="V80" s="38"/>
      <c r="W80" s="25"/>
      <c r="X80" s="25">
        <v>4</v>
      </c>
      <c r="Y80" s="25" t="s">
        <v>78</v>
      </c>
      <c r="Z80" s="25"/>
      <c r="AA80" s="38"/>
      <c r="AB80" s="38"/>
      <c r="AC80" s="25"/>
      <c r="AD80" s="25"/>
      <c r="AE80" s="38"/>
      <c r="AF80" s="38"/>
      <c r="AG80" s="25"/>
      <c r="AH80" s="25"/>
      <c r="AI80" s="25"/>
      <c r="AJ80" s="25"/>
      <c r="AK80" s="25"/>
      <c r="AL80" s="8"/>
    </row>
    <row r="81" spans="1:25" ht="45">
      <c r="A81" s="24" t="s">
        <v>382</v>
      </c>
      <c r="B81" s="13">
        <f>IFERROR(VLOOKUP($A81,Disciplinas[],5,FALSE),"-")</f>
        <v>0</v>
      </c>
      <c r="C81" s="13">
        <f>IFERROR(VLOOKUP($A81,Disciplinas[],2,FALSE),"-")</f>
        <v>0</v>
      </c>
      <c r="D81" s="13">
        <f>IFERROR(VLOOKUP($A81,Disciplinas[],3,FALSE),"-")</f>
        <v>0</v>
      </c>
      <c r="E81" s="13">
        <f>IFERROR(VLOOKUP($A81,Disciplinas[],4,FALSE),"-")</f>
        <v>0</v>
      </c>
      <c r="F81" s="13" t="str">
        <f>IFERROR(VLOOKUP($A81,Disciplinas[],6,FALSE),"-")</f>
        <v>PG</v>
      </c>
      <c r="G81" s="13" t="str">
        <f>IFERROR(VLOOKUP($A81,Disciplinas[],7,FALSE),"-")</f>
        <v>CTQ</v>
      </c>
      <c r="X81" s="25">
        <v>2</v>
      </c>
      <c r="Y81" s="25" t="s">
        <v>79</v>
      </c>
    </row>
    <row r="82" spans="1:25" ht="30">
      <c r="A82" s="24" t="s">
        <v>383</v>
      </c>
      <c r="B82" s="13">
        <f>IFERROR(VLOOKUP($A82,Disciplinas[],5,FALSE),"-")</f>
        <v>0</v>
      </c>
      <c r="C82" s="13">
        <f>IFERROR(VLOOKUP($A82,Disciplinas[],2,FALSE),"-")</f>
        <v>0</v>
      </c>
      <c r="D82" s="13">
        <f>IFERROR(VLOOKUP($A82,Disciplinas[],3,FALSE),"-")</f>
        <v>0</v>
      </c>
      <c r="E82" s="13">
        <f>IFERROR(VLOOKUP($A82,Disciplinas[],4,FALSE),"-")</f>
        <v>0</v>
      </c>
      <c r="F82" s="13" t="str">
        <f>IFERROR(VLOOKUP($A82,Disciplinas[],6,FALSE),"-")</f>
        <v>PG</v>
      </c>
      <c r="G82" s="13" t="str">
        <f>IFERROR(VLOOKUP($A82,Disciplinas[],7,FALSE),"-")</f>
        <v>NMA</v>
      </c>
      <c r="X82" s="25">
        <v>4</v>
      </c>
      <c r="Y82" s="25" t="s">
        <v>83</v>
      </c>
    </row>
    <row r="83" spans="1:25" ht="30">
      <c r="A83" s="24" t="s">
        <v>384</v>
      </c>
      <c r="B83" s="13">
        <f>IFERROR(VLOOKUP($A83,Disciplinas[],5,FALSE),"-")</f>
        <v>0</v>
      </c>
      <c r="C83" s="13">
        <f>IFERROR(VLOOKUP($A83,Disciplinas[],2,FALSE),"-")</f>
        <v>0</v>
      </c>
      <c r="D83" s="13">
        <f>IFERROR(VLOOKUP($A83,Disciplinas[],3,FALSE),"-")</f>
        <v>0</v>
      </c>
      <c r="E83" s="13">
        <f>IFERROR(VLOOKUP($A83,Disciplinas[],4,FALSE),"-")</f>
        <v>0</v>
      </c>
      <c r="F83" s="13" t="str">
        <f>IFERROR(VLOOKUP($A83,Disciplinas[],6,FALSE),"-")</f>
        <v>PG</v>
      </c>
      <c r="G83" s="13" t="str">
        <f>IFERROR(VLOOKUP($A83,Disciplinas[],7,FALSE),"-")</f>
        <v>CTQ</v>
      </c>
      <c r="X83" s="25">
        <v>1</v>
      </c>
      <c r="Y83" s="25" t="s">
        <v>88</v>
      </c>
    </row>
    <row r="84" spans="1:25" ht="45">
      <c r="A84" s="24" t="s">
        <v>379</v>
      </c>
      <c r="B84" s="13">
        <f>IFERROR(VLOOKUP($A84,Disciplinas[],5,FALSE),"-")</f>
        <v>0</v>
      </c>
      <c r="C84" s="13">
        <f>IFERROR(VLOOKUP($A84,Disciplinas[],2,FALSE),"-")</f>
        <v>0</v>
      </c>
      <c r="D84" s="13">
        <f>IFERROR(VLOOKUP($A84,Disciplinas[],3,FALSE),"-")</f>
        <v>0</v>
      </c>
      <c r="E84" s="13">
        <f>IFERROR(VLOOKUP($A84,Disciplinas[],4,FALSE),"-")</f>
        <v>0</v>
      </c>
      <c r="F84" s="13" t="str">
        <f>IFERROR(VLOOKUP($A84,Disciplinas[],6,FALSE),"-")</f>
        <v>PG</v>
      </c>
      <c r="G84" s="13" t="str">
        <f>IFERROR(VLOOKUP($A84,Disciplinas[],7,FALSE),"-")</f>
        <v>CTQ</v>
      </c>
      <c r="X84" s="25">
        <v>1</v>
      </c>
      <c r="Y84" s="25" t="s">
        <v>90</v>
      </c>
    </row>
    <row r="85" spans="1:25" ht="45">
      <c r="A85" s="24" t="s">
        <v>385</v>
      </c>
      <c r="B85" s="13">
        <f>IFERROR(VLOOKUP($A85,Disciplinas[],5,FALSE),"-")</f>
        <v>0</v>
      </c>
      <c r="C85" s="13">
        <f>IFERROR(VLOOKUP($A85,Disciplinas[],2,FALSE),"-")</f>
        <v>0</v>
      </c>
      <c r="D85" s="13">
        <f>IFERROR(VLOOKUP($A85,Disciplinas[],3,FALSE),"-")</f>
        <v>0</v>
      </c>
      <c r="E85" s="13">
        <f>IFERROR(VLOOKUP($A85,Disciplinas[],4,FALSE),"-")</f>
        <v>0</v>
      </c>
      <c r="F85" s="13" t="str">
        <f>IFERROR(VLOOKUP($A85,Disciplinas[],6,FALSE),"-")</f>
        <v>PG</v>
      </c>
      <c r="G85" s="13" t="str">
        <f>IFERROR(VLOOKUP($A85,Disciplinas[],7,FALSE),"-")</f>
        <v>CTQ</v>
      </c>
      <c r="X85" s="25">
        <v>1</v>
      </c>
      <c r="Y85" s="25" t="s">
        <v>91</v>
      </c>
    </row>
    <row r="86" spans="1:25" ht="45">
      <c r="A86" s="24" t="s">
        <v>386</v>
      </c>
      <c r="B86" s="13">
        <f>IFERROR(VLOOKUP($A86,Disciplinas[],5,FALSE),"-")</f>
        <v>0</v>
      </c>
      <c r="C86" s="13">
        <f>IFERROR(VLOOKUP($A86,Disciplinas[],2,FALSE),"-")</f>
        <v>0</v>
      </c>
      <c r="D86" s="13">
        <f>IFERROR(VLOOKUP($A86,Disciplinas[],3,FALSE),"-")</f>
        <v>0</v>
      </c>
      <c r="E86" s="13">
        <f>IFERROR(VLOOKUP($A86,Disciplinas[],4,FALSE),"-")</f>
        <v>0</v>
      </c>
      <c r="F86" s="13" t="str">
        <f>IFERROR(VLOOKUP($A86,Disciplinas[],6,FALSE),"-")</f>
        <v>PG</v>
      </c>
      <c r="G86" s="13" t="str">
        <f>IFERROR(VLOOKUP($A86,Disciplinas[],7,FALSE),"-")</f>
        <v>CTQ</v>
      </c>
      <c r="X86" s="25">
        <v>1</v>
      </c>
      <c r="Y86" s="25" t="s">
        <v>91</v>
      </c>
    </row>
    <row r="87" spans="1:25" ht="30">
      <c r="A87" s="24" t="s">
        <v>387</v>
      </c>
      <c r="B87" s="13">
        <f>IFERROR(VLOOKUP($A87,Disciplinas[],5,FALSE),"-")</f>
        <v>0</v>
      </c>
      <c r="C87" s="13">
        <f>IFERROR(VLOOKUP($A87,Disciplinas[],2,FALSE),"-")</f>
        <v>0</v>
      </c>
      <c r="D87" s="13">
        <f>IFERROR(VLOOKUP($A87,Disciplinas[],3,FALSE),"-")</f>
        <v>0</v>
      </c>
      <c r="E87" s="13">
        <f>IFERROR(VLOOKUP($A87,Disciplinas[],4,FALSE),"-")</f>
        <v>0</v>
      </c>
      <c r="F87" s="13" t="str">
        <f>IFERROR(VLOOKUP($A87,Disciplinas[],6,FALSE),"-")</f>
        <v>PG</v>
      </c>
      <c r="G87" s="13" t="str">
        <f>IFERROR(VLOOKUP($A87,Disciplinas[],7,FALSE),"-")</f>
        <v>NMA</v>
      </c>
      <c r="X87" s="25">
        <v>2</v>
      </c>
      <c r="Y87" s="25" t="s">
        <v>95</v>
      </c>
    </row>
    <row r="88" spans="1:25">
      <c r="B88" s="13" t="str">
        <f>IFERROR(VLOOKUP($A88,Disciplinas[],5,FALSE),"-")</f>
        <v>-</v>
      </c>
      <c r="C88" s="13" t="str">
        <f>IFERROR(VLOOKUP($A88,Disciplinas[],2,FALSE),"-")</f>
        <v>-</v>
      </c>
      <c r="D88" s="13" t="str">
        <f>IFERROR(VLOOKUP($A88,Disciplinas[],3,FALSE),"-")</f>
        <v>-</v>
      </c>
      <c r="E88" s="13" t="str">
        <f>IFERROR(VLOOKUP($A88,Disciplinas[],4,FALSE),"-")</f>
        <v>-</v>
      </c>
      <c r="F88" s="13" t="str">
        <f>IFERROR(VLOOKUP($A88,Disciplinas[],6,FALSE),"-")</f>
        <v>-</v>
      </c>
      <c r="G88" s="13" t="str">
        <f>IFERROR(VLOOKUP($A88,Disciplinas[],7,FALSE),"-")</f>
        <v>-</v>
      </c>
    </row>
    <row r="89" spans="1:25">
      <c r="B89" s="13" t="str">
        <f>IFERROR(VLOOKUP($A89,Disciplinas[],5,FALSE),"-")</f>
        <v>-</v>
      </c>
      <c r="C89" s="13" t="str">
        <f>IFERROR(VLOOKUP($A89,Disciplinas[],2,FALSE),"-")</f>
        <v>-</v>
      </c>
      <c r="D89" s="13" t="str">
        <f>IFERROR(VLOOKUP($A89,Disciplinas[],3,FALSE),"-")</f>
        <v>-</v>
      </c>
      <c r="E89" s="13" t="str">
        <f>IFERROR(VLOOKUP($A89,Disciplinas[],4,FALSE),"-")</f>
        <v>-</v>
      </c>
      <c r="F89" s="13" t="str">
        <f>IFERROR(VLOOKUP($A89,Disciplinas[],6,FALSE),"-")</f>
        <v>-</v>
      </c>
      <c r="G89" s="13" t="str">
        <f>IFERROR(VLOOKUP($A89,Disciplinas[],7,FALSE),"-")</f>
        <v>-</v>
      </c>
    </row>
    <row r="90" spans="1:25">
      <c r="B90" s="13" t="str">
        <f>IFERROR(VLOOKUP($A90,Disciplinas[],5,FALSE),"-")</f>
        <v>-</v>
      </c>
      <c r="C90" s="13" t="str">
        <f>IFERROR(VLOOKUP($A90,Disciplinas[],2,FALSE),"-")</f>
        <v>-</v>
      </c>
      <c r="D90" s="13" t="str">
        <f>IFERROR(VLOOKUP($A90,Disciplinas[],3,FALSE),"-")</f>
        <v>-</v>
      </c>
      <c r="E90" s="13" t="str">
        <f>IFERROR(VLOOKUP($A90,Disciplinas[],4,FALSE),"-")</f>
        <v>-</v>
      </c>
      <c r="F90" s="13" t="str">
        <f>IFERROR(VLOOKUP($A90,Disciplinas[],6,FALSE),"-")</f>
        <v>-</v>
      </c>
      <c r="G90" s="13" t="str">
        <f>IFERROR(VLOOKUP($A90,Disciplinas[],7,FALSE),"-")</f>
        <v>-</v>
      </c>
    </row>
    <row r="91" spans="1:25">
      <c r="B91" s="13" t="str">
        <f>IFERROR(VLOOKUP($A91,Disciplinas[],5,FALSE),"-")</f>
        <v>-</v>
      </c>
      <c r="C91" s="13" t="str">
        <f>IFERROR(VLOOKUP($A91,Disciplinas[],2,FALSE),"-")</f>
        <v>-</v>
      </c>
      <c r="D91" s="13" t="str">
        <f>IFERROR(VLOOKUP($A91,Disciplinas[],3,FALSE),"-")</f>
        <v>-</v>
      </c>
      <c r="E91" s="13" t="str">
        <f>IFERROR(VLOOKUP($A91,Disciplinas[],4,FALSE),"-")</f>
        <v>-</v>
      </c>
      <c r="F91" s="13" t="str">
        <f>IFERROR(VLOOKUP($A91,Disciplinas[],6,FALSE),"-")</f>
        <v>-</v>
      </c>
      <c r="G91" s="13" t="str">
        <f>IFERROR(VLOOKUP($A91,Disciplinas[],7,FALSE),"-")</f>
        <v>-</v>
      </c>
    </row>
    <row r="92" spans="1:25">
      <c r="B92" s="13" t="str">
        <f>IFERROR(VLOOKUP($A92,Disciplinas[],5,FALSE),"-")</f>
        <v>-</v>
      </c>
      <c r="C92" s="13" t="str">
        <f>IFERROR(VLOOKUP($A92,Disciplinas[],2,FALSE),"-")</f>
        <v>-</v>
      </c>
      <c r="D92" s="13" t="str">
        <f>IFERROR(VLOOKUP($A92,Disciplinas[],3,FALSE),"-")</f>
        <v>-</v>
      </c>
      <c r="E92" s="13" t="str">
        <f>IFERROR(VLOOKUP($A92,Disciplinas[],4,FALSE),"-")</f>
        <v>-</v>
      </c>
      <c r="F92" s="13" t="str">
        <f>IFERROR(VLOOKUP($A92,Disciplinas[],6,FALSE),"-")</f>
        <v>-</v>
      </c>
      <c r="G92" s="13" t="str">
        <f>IFERROR(VLOOKUP($A92,Disciplinas[],7,FALSE),"-")</f>
        <v>-</v>
      </c>
    </row>
    <row r="93" spans="1:25">
      <c r="B93" s="13" t="str">
        <f>IFERROR(VLOOKUP($A93,Disciplinas[],5,FALSE),"-")</f>
        <v>-</v>
      </c>
      <c r="C93" s="13" t="str">
        <f>IFERROR(VLOOKUP($A93,Disciplinas[],2,FALSE),"-")</f>
        <v>-</v>
      </c>
      <c r="D93" s="13" t="str">
        <f>IFERROR(VLOOKUP($A93,Disciplinas[],3,FALSE),"-")</f>
        <v>-</v>
      </c>
      <c r="E93" s="13" t="str">
        <f>IFERROR(VLOOKUP($A93,Disciplinas[],4,FALSE),"-")</f>
        <v>-</v>
      </c>
      <c r="F93" s="13" t="str">
        <f>IFERROR(VLOOKUP($A93,Disciplinas[],6,FALSE),"-")</f>
        <v>-</v>
      </c>
      <c r="G93" s="13" t="str">
        <f>IFERROR(VLOOKUP($A93,Disciplinas[],7,FALSE),"-")</f>
        <v>-</v>
      </c>
    </row>
    <row r="94" spans="1:25">
      <c r="B94" s="13" t="str">
        <f>IFERROR(VLOOKUP($A94,Disciplinas[],5,FALSE),"-")</f>
        <v>-</v>
      </c>
      <c r="C94" s="13" t="str">
        <f>IFERROR(VLOOKUP($A94,Disciplinas[],2,FALSE),"-")</f>
        <v>-</v>
      </c>
      <c r="D94" s="13" t="str">
        <f>IFERROR(VLOOKUP($A94,Disciplinas[],3,FALSE),"-")</f>
        <v>-</v>
      </c>
      <c r="E94" s="13" t="str">
        <f>IFERROR(VLOOKUP($A94,Disciplinas[],4,FALSE),"-")</f>
        <v>-</v>
      </c>
      <c r="F94" s="13" t="str">
        <f>IFERROR(VLOOKUP($A94,Disciplinas[],6,FALSE),"-")</f>
        <v>-</v>
      </c>
      <c r="G94" s="13" t="str">
        <f>IFERROR(VLOOKUP($A94,Disciplinas[],7,FALSE),"-")</f>
        <v>-</v>
      </c>
    </row>
    <row r="95" spans="1:25">
      <c r="B95" s="13" t="str">
        <f>IFERROR(VLOOKUP($A95,Disciplinas[],5,FALSE),"-")</f>
        <v>-</v>
      </c>
      <c r="C95" s="13" t="str">
        <f>IFERROR(VLOOKUP($A95,Disciplinas[],2,FALSE),"-")</f>
        <v>-</v>
      </c>
      <c r="D95" s="13" t="str">
        <f>IFERROR(VLOOKUP($A95,Disciplinas[],3,FALSE),"-")</f>
        <v>-</v>
      </c>
      <c r="E95" s="13" t="str">
        <f>IFERROR(VLOOKUP($A95,Disciplinas[],4,FALSE),"-")</f>
        <v>-</v>
      </c>
      <c r="F95" s="13" t="str">
        <f>IFERROR(VLOOKUP($A95,Disciplinas[],6,FALSE),"-")</f>
        <v>-</v>
      </c>
      <c r="G95" s="13" t="str">
        <f>IFERROR(VLOOKUP($A95,Disciplinas[],7,FALSE),"-")</f>
        <v>-</v>
      </c>
    </row>
    <row r="96" spans="1:25">
      <c r="B96" s="13" t="str">
        <f>IFERROR(VLOOKUP($A96,Disciplinas[],5,FALSE),"-")</f>
        <v>-</v>
      </c>
      <c r="C96" s="13" t="str">
        <f>IFERROR(VLOOKUP($A96,Disciplinas[],2,FALSE),"-")</f>
        <v>-</v>
      </c>
      <c r="D96" s="13" t="str">
        <f>IFERROR(VLOOKUP($A96,Disciplinas[],3,FALSE),"-")</f>
        <v>-</v>
      </c>
      <c r="E96" s="13" t="str">
        <f>IFERROR(VLOOKUP($A96,Disciplinas[],4,FALSE),"-")</f>
        <v>-</v>
      </c>
      <c r="F96" s="13" t="str">
        <f>IFERROR(VLOOKUP($A96,Disciplinas[],6,FALSE),"-")</f>
        <v>-</v>
      </c>
      <c r="G96" s="13" t="str">
        <f>IFERROR(VLOOKUP($A96,Disciplinas[],7,FALSE),"-")</f>
        <v>-</v>
      </c>
    </row>
    <row r="97" spans="2:7">
      <c r="B97" s="13" t="str">
        <f>IFERROR(VLOOKUP($A97,Disciplinas[],5,FALSE),"-")</f>
        <v>-</v>
      </c>
      <c r="C97" s="13" t="str">
        <f>IFERROR(VLOOKUP($A97,Disciplinas[],2,FALSE),"-")</f>
        <v>-</v>
      </c>
      <c r="D97" s="13" t="str">
        <f>IFERROR(VLOOKUP($A97,Disciplinas[],3,FALSE),"-")</f>
        <v>-</v>
      </c>
      <c r="E97" s="13" t="str">
        <f>IFERROR(VLOOKUP($A97,Disciplinas[],4,FALSE),"-")</f>
        <v>-</v>
      </c>
      <c r="F97" s="13" t="str">
        <f>IFERROR(VLOOKUP($A97,Disciplinas[],6,FALSE),"-")</f>
        <v>-</v>
      </c>
      <c r="G97" s="13" t="str">
        <f>IFERROR(VLOOKUP($A97,Disciplinas[],7,FALSE),"-")</f>
        <v>-</v>
      </c>
    </row>
    <row r="98" spans="2:7">
      <c r="B98" s="13" t="str">
        <f>IFERROR(VLOOKUP($A98,Disciplinas[],5,FALSE),"-")</f>
        <v>-</v>
      </c>
      <c r="C98" s="13" t="str">
        <f>IFERROR(VLOOKUP($A98,Disciplinas[],2,FALSE),"-")</f>
        <v>-</v>
      </c>
      <c r="D98" s="13" t="str">
        <f>IFERROR(VLOOKUP($A98,Disciplinas[],3,FALSE),"-")</f>
        <v>-</v>
      </c>
      <c r="E98" s="13" t="str">
        <f>IFERROR(VLOOKUP($A98,Disciplinas[],4,FALSE),"-")</f>
        <v>-</v>
      </c>
      <c r="F98" s="13" t="str">
        <f>IFERROR(VLOOKUP($A98,Disciplinas[],6,FALSE),"-")</f>
        <v>-</v>
      </c>
      <c r="G98" s="13" t="str">
        <f>IFERROR(VLOOKUP($A98,Disciplinas[],7,FALSE),"-")</f>
        <v>-</v>
      </c>
    </row>
    <row r="99" spans="2:7">
      <c r="B99" s="13" t="str">
        <f>IFERROR(VLOOKUP($A99,Disciplinas[],5,FALSE),"-")</f>
        <v>-</v>
      </c>
      <c r="C99" s="13" t="str">
        <f>IFERROR(VLOOKUP($A99,Disciplinas[],2,FALSE),"-")</f>
        <v>-</v>
      </c>
      <c r="D99" s="13" t="str">
        <f>IFERROR(VLOOKUP($A99,Disciplinas[],3,FALSE),"-")</f>
        <v>-</v>
      </c>
      <c r="E99" s="13" t="str">
        <f>IFERROR(VLOOKUP($A99,Disciplinas[],4,FALSE),"-")</f>
        <v>-</v>
      </c>
      <c r="F99" s="13" t="str">
        <f>IFERROR(VLOOKUP($A99,Disciplinas[],6,FALSE),"-")</f>
        <v>-</v>
      </c>
      <c r="G99" s="13" t="str">
        <f>IFERROR(VLOOKUP($A99,Disciplinas[],7,FALSE),"-")</f>
        <v>-</v>
      </c>
    </row>
    <row r="100" spans="2:7">
      <c r="B100" s="13" t="str">
        <f>IFERROR(VLOOKUP($A100,Disciplinas[],5,FALSE),"-")</f>
        <v>-</v>
      </c>
      <c r="C100" s="13" t="str">
        <f>IFERROR(VLOOKUP($A100,Disciplinas[],2,FALSE),"-")</f>
        <v>-</v>
      </c>
      <c r="D100" s="13" t="str">
        <f>IFERROR(VLOOKUP($A100,Disciplinas[],3,FALSE),"-")</f>
        <v>-</v>
      </c>
      <c r="E100" s="13" t="str">
        <f>IFERROR(VLOOKUP($A100,Disciplinas[],4,FALSE),"-")</f>
        <v>-</v>
      </c>
      <c r="F100" s="13" t="str">
        <f>IFERROR(VLOOKUP($A100,Disciplinas[],6,FALSE),"-")</f>
        <v>-</v>
      </c>
      <c r="G100" s="13" t="str">
        <f>IFERROR(VLOOKUP($A100,Disciplinas[],7,FALSE),"-")</f>
        <v>-</v>
      </c>
    </row>
    <row r="101" spans="2:7">
      <c r="B101" s="13" t="str">
        <f>IFERROR(VLOOKUP($A101,Disciplinas[],5,FALSE),"-")</f>
        <v>-</v>
      </c>
      <c r="C101" s="13" t="str">
        <f>IFERROR(VLOOKUP($A101,Disciplinas[],2,FALSE),"-")</f>
        <v>-</v>
      </c>
      <c r="D101" s="13" t="str">
        <f>IFERROR(VLOOKUP($A101,Disciplinas[],3,FALSE),"-")</f>
        <v>-</v>
      </c>
      <c r="E101" s="13" t="str">
        <f>IFERROR(VLOOKUP($A101,Disciplinas[],4,FALSE),"-")</f>
        <v>-</v>
      </c>
      <c r="F101" s="13" t="str">
        <f>IFERROR(VLOOKUP($A101,Disciplinas[],6,FALSE),"-")</f>
        <v>-</v>
      </c>
      <c r="G101" s="13" t="str">
        <f>IFERROR(VLOOKUP($A101,Disciplinas[],7,FALSE),"-")</f>
        <v>-</v>
      </c>
    </row>
    <row r="102" spans="2:7">
      <c r="B102" s="13" t="str">
        <f>IFERROR(VLOOKUP($A102,Disciplinas[],5,FALSE),"-")</f>
        <v>-</v>
      </c>
      <c r="C102" s="13" t="str">
        <f>IFERROR(VLOOKUP($A102,Disciplinas[],2,FALSE),"-")</f>
        <v>-</v>
      </c>
      <c r="D102" s="13" t="str">
        <f>IFERROR(VLOOKUP($A102,Disciplinas[],3,FALSE),"-")</f>
        <v>-</v>
      </c>
      <c r="E102" s="13" t="str">
        <f>IFERROR(VLOOKUP($A102,Disciplinas[],4,FALSE),"-")</f>
        <v>-</v>
      </c>
      <c r="F102" s="13" t="str">
        <f>IFERROR(VLOOKUP($A102,Disciplinas[],6,FALSE),"-")</f>
        <v>-</v>
      </c>
      <c r="G102" s="13" t="str">
        <f>IFERROR(VLOOKUP($A102,Disciplinas[],7,FALSE),"-")</f>
        <v>-</v>
      </c>
    </row>
    <row r="103" spans="2:7">
      <c r="B103" s="13" t="str">
        <f>IFERROR(VLOOKUP($A103,Disciplinas[],5,FALSE),"-")</f>
        <v>-</v>
      </c>
      <c r="C103" s="13" t="str">
        <f>IFERROR(VLOOKUP($A103,Disciplinas[],2,FALSE),"-")</f>
        <v>-</v>
      </c>
      <c r="D103" s="13" t="str">
        <f>IFERROR(VLOOKUP($A103,Disciplinas[],3,FALSE),"-")</f>
        <v>-</v>
      </c>
      <c r="E103" s="13" t="str">
        <f>IFERROR(VLOOKUP($A103,Disciplinas[],4,FALSE),"-")</f>
        <v>-</v>
      </c>
      <c r="F103" s="13" t="str">
        <f>IFERROR(VLOOKUP($A103,Disciplinas[],6,FALSE),"-")</f>
        <v>-</v>
      </c>
      <c r="G103" s="13" t="str">
        <f>IFERROR(VLOOKUP($A103,Disciplinas[],7,FALSE),"-")</f>
        <v>-</v>
      </c>
    </row>
    <row r="104" spans="2:7">
      <c r="B104" s="13" t="str">
        <f>IFERROR(VLOOKUP($A104,Disciplinas[],5,FALSE),"-")</f>
        <v>-</v>
      </c>
      <c r="C104" s="13" t="str">
        <f>IFERROR(VLOOKUP($A104,Disciplinas[],2,FALSE),"-")</f>
        <v>-</v>
      </c>
      <c r="D104" s="13" t="str">
        <f>IFERROR(VLOOKUP($A104,Disciplinas[],3,FALSE),"-")</f>
        <v>-</v>
      </c>
      <c r="E104" s="13" t="str">
        <f>IFERROR(VLOOKUP($A104,Disciplinas[],4,FALSE),"-")</f>
        <v>-</v>
      </c>
      <c r="F104" s="13" t="str">
        <f>IFERROR(VLOOKUP($A104,Disciplinas[],6,FALSE),"-")</f>
        <v>-</v>
      </c>
      <c r="G104" s="13" t="str">
        <f>IFERROR(VLOOKUP($A104,Disciplinas[],7,FALSE),"-")</f>
        <v>-</v>
      </c>
    </row>
    <row r="105" spans="2:7">
      <c r="B105" s="13" t="str">
        <f>IFERROR(VLOOKUP($A105,Disciplinas[],5,FALSE),"-")</f>
        <v>-</v>
      </c>
      <c r="C105" s="13" t="str">
        <f>IFERROR(VLOOKUP($A105,Disciplinas[],2,FALSE),"-")</f>
        <v>-</v>
      </c>
      <c r="D105" s="13" t="str">
        <f>IFERROR(VLOOKUP($A105,Disciplinas[],3,FALSE),"-")</f>
        <v>-</v>
      </c>
      <c r="E105" s="13" t="str">
        <f>IFERROR(VLOOKUP($A105,Disciplinas[],4,FALSE),"-")</f>
        <v>-</v>
      </c>
      <c r="F105" s="13" t="str">
        <f>IFERROR(VLOOKUP($A105,Disciplinas[],6,FALSE),"-")</f>
        <v>-</v>
      </c>
      <c r="G105" s="13" t="str">
        <f>IFERROR(VLOOKUP($A105,Disciplinas[],7,FALSE),"-")</f>
        <v>-</v>
      </c>
    </row>
    <row r="106" spans="2:7">
      <c r="B106" s="13" t="str">
        <f>IFERROR(VLOOKUP($A106,Disciplinas[],5,FALSE),"-")</f>
        <v>-</v>
      </c>
      <c r="C106" s="13" t="str">
        <f>IFERROR(VLOOKUP($A106,Disciplinas[],2,FALSE),"-")</f>
        <v>-</v>
      </c>
      <c r="D106" s="13" t="str">
        <f>IFERROR(VLOOKUP($A106,Disciplinas[],3,FALSE),"-")</f>
        <v>-</v>
      </c>
      <c r="E106" s="13" t="str">
        <f>IFERROR(VLOOKUP($A106,Disciplinas[],4,FALSE),"-")</f>
        <v>-</v>
      </c>
      <c r="F106" s="13" t="str">
        <f>IFERROR(VLOOKUP($A106,Disciplinas[],6,FALSE),"-")</f>
        <v>-</v>
      </c>
      <c r="G106" s="13" t="str">
        <f>IFERROR(VLOOKUP($A106,Disciplinas[],7,FALSE),"-")</f>
        <v>-</v>
      </c>
    </row>
    <row r="107" spans="2:7">
      <c r="B107" s="13" t="str">
        <f>IFERROR(VLOOKUP($A107,Disciplinas[],5,FALSE),"-")</f>
        <v>-</v>
      </c>
      <c r="C107" s="13" t="str">
        <f>IFERROR(VLOOKUP($A107,Disciplinas[],2,FALSE),"-")</f>
        <v>-</v>
      </c>
      <c r="D107" s="13" t="str">
        <f>IFERROR(VLOOKUP($A107,Disciplinas[],3,FALSE),"-")</f>
        <v>-</v>
      </c>
      <c r="E107" s="13" t="str">
        <f>IFERROR(VLOOKUP($A107,Disciplinas[],4,FALSE),"-")</f>
        <v>-</v>
      </c>
      <c r="F107" s="13" t="str">
        <f>IFERROR(VLOOKUP($A107,Disciplinas[],6,FALSE),"-")</f>
        <v>-</v>
      </c>
      <c r="G107" s="13" t="str">
        <f>IFERROR(VLOOKUP($A107,Disciplinas[],7,FALSE),"-")</f>
        <v>-</v>
      </c>
    </row>
    <row r="108" spans="2:7">
      <c r="B108" s="13" t="str">
        <f>IFERROR(VLOOKUP($A108,Disciplinas[],5,FALSE),"-")</f>
        <v>-</v>
      </c>
      <c r="C108" s="13" t="str">
        <f>IFERROR(VLOOKUP($A108,Disciplinas[],2,FALSE),"-")</f>
        <v>-</v>
      </c>
      <c r="D108" s="13" t="str">
        <f>IFERROR(VLOOKUP($A108,Disciplinas[],3,FALSE),"-")</f>
        <v>-</v>
      </c>
      <c r="E108" s="13" t="str">
        <f>IFERROR(VLOOKUP($A108,Disciplinas[],4,FALSE),"-")</f>
        <v>-</v>
      </c>
      <c r="F108" s="13" t="str">
        <f>IFERROR(VLOOKUP($A108,Disciplinas[],6,FALSE),"-")</f>
        <v>-</v>
      </c>
      <c r="G108" s="13" t="str">
        <f>IFERROR(VLOOKUP($A108,Disciplinas[],7,FALSE),"-")</f>
        <v>-</v>
      </c>
    </row>
    <row r="109" spans="2:7">
      <c r="B109" s="13" t="str">
        <f>IFERROR(VLOOKUP($A109,Disciplinas[],5,FALSE),"-")</f>
        <v>-</v>
      </c>
      <c r="C109" s="13" t="str">
        <f>IFERROR(VLOOKUP($A109,Disciplinas[],2,FALSE),"-")</f>
        <v>-</v>
      </c>
      <c r="D109" s="13" t="str">
        <f>IFERROR(VLOOKUP($A109,Disciplinas[],3,FALSE),"-")</f>
        <v>-</v>
      </c>
      <c r="E109" s="13" t="str">
        <f>IFERROR(VLOOKUP($A109,Disciplinas[],4,FALSE),"-")</f>
        <v>-</v>
      </c>
      <c r="F109" s="13" t="str">
        <f>IFERROR(VLOOKUP($A109,Disciplinas[],6,FALSE),"-")</f>
        <v>-</v>
      </c>
      <c r="G109" s="13" t="str">
        <f>IFERROR(VLOOKUP($A109,Disciplinas[],7,FALSE),"-")</f>
        <v>-</v>
      </c>
    </row>
    <row r="110" spans="2:7">
      <c r="B110" s="13" t="str">
        <f>IFERROR(VLOOKUP($A110,Disciplinas[],5,FALSE),"-")</f>
        <v>-</v>
      </c>
      <c r="C110" s="13" t="str">
        <f>IFERROR(VLOOKUP($A110,Disciplinas[],2,FALSE),"-")</f>
        <v>-</v>
      </c>
      <c r="D110" s="13" t="str">
        <f>IFERROR(VLOOKUP($A110,Disciplinas[],3,FALSE),"-")</f>
        <v>-</v>
      </c>
      <c r="E110" s="13" t="str">
        <f>IFERROR(VLOOKUP($A110,Disciplinas[],4,FALSE),"-")</f>
        <v>-</v>
      </c>
      <c r="F110" s="13" t="str">
        <f>IFERROR(VLOOKUP($A110,Disciplinas[],6,FALSE),"-")</f>
        <v>-</v>
      </c>
      <c r="G110" s="13" t="str">
        <f>IFERROR(VLOOKUP($A110,Disciplinas[],7,FALSE),"-")</f>
        <v>-</v>
      </c>
    </row>
    <row r="111" spans="2:7">
      <c r="B111" s="13" t="str">
        <f>IFERROR(VLOOKUP($A111,Disciplinas[],5,FALSE),"-")</f>
        <v>-</v>
      </c>
      <c r="C111" s="13" t="str">
        <f>IFERROR(VLOOKUP($A111,Disciplinas[],2,FALSE),"-")</f>
        <v>-</v>
      </c>
      <c r="D111" s="13" t="str">
        <f>IFERROR(VLOOKUP($A111,Disciplinas[],3,FALSE),"-")</f>
        <v>-</v>
      </c>
      <c r="E111" s="13" t="str">
        <f>IFERROR(VLOOKUP($A111,Disciplinas[],4,FALSE),"-")</f>
        <v>-</v>
      </c>
      <c r="F111" s="13" t="str">
        <f>IFERROR(VLOOKUP($A111,Disciplinas[],6,FALSE),"-")</f>
        <v>-</v>
      </c>
      <c r="G111" s="13" t="str">
        <f>IFERROR(VLOOKUP($A111,Disciplinas[],7,FALSE),"-")</f>
        <v>-</v>
      </c>
    </row>
    <row r="112" spans="2:7">
      <c r="B112" s="13" t="str">
        <f>IFERROR(VLOOKUP($A112,Disciplinas[],5,FALSE),"-")</f>
        <v>-</v>
      </c>
      <c r="C112" s="13" t="str">
        <f>IFERROR(VLOOKUP($A112,Disciplinas[],2,FALSE),"-")</f>
        <v>-</v>
      </c>
      <c r="D112" s="13" t="str">
        <f>IFERROR(VLOOKUP($A112,Disciplinas[],3,FALSE),"-")</f>
        <v>-</v>
      </c>
      <c r="E112" s="13" t="str">
        <f>IFERROR(VLOOKUP($A112,Disciplinas[],4,FALSE),"-")</f>
        <v>-</v>
      </c>
      <c r="F112" s="13" t="str">
        <f>IFERROR(VLOOKUP($A112,Disciplinas[],6,FALSE),"-")</f>
        <v>-</v>
      </c>
      <c r="G112" s="13" t="str">
        <f>IFERROR(VLOOKUP($A112,Disciplinas[],7,FALSE),"-")</f>
        <v>-</v>
      </c>
    </row>
    <row r="113" spans="2:7">
      <c r="B113" s="13" t="str">
        <f>IFERROR(VLOOKUP($A113,Disciplinas[],5,FALSE),"-")</f>
        <v>-</v>
      </c>
      <c r="C113" s="13" t="str">
        <f>IFERROR(VLOOKUP($A113,Disciplinas[],2,FALSE),"-")</f>
        <v>-</v>
      </c>
      <c r="D113" s="13" t="str">
        <f>IFERROR(VLOOKUP($A113,Disciplinas[],3,FALSE),"-")</f>
        <v>-</v>
      </c>
      <c r="E113" s="13" t="str">
        <f>IFERROR(VLOOKUP($A113,Disciplinas[],4,FALSE),"-")</f>
        <v>-</v>
      </c>
      <c r="F113" s="13" t="str">
        <f>IFERROR(VLOOKUP($A113,Disciplinas[],6,FALSE),"-")</f>
        <v>-</v>
      </c>
      <c r="G113" s="13" t="str">
        <f>IFERROR(VLOOKUP($A113,Disciplinas[],7,FALSE),"-")</f>
        <v>-</v>
      </c>
    </row>
    <row r="114" spans="2:7">
      <c r="B114" s="13" t="str">
        <f>IFERROR(VLOOKUP($A114,Disciplinas[],5,FALSE),"-")</f>
        <v>-</v>
      </c>
      <c r="C114" s="13" t="str">
        <f>IFERROR(VLOOKUP($A114,Disciplinas[],2,FALSE),"-")</f>
        <v>-</v>
      </c>
      <c r="D114" s="13" t="str">
        <f>IFERROR(VLOOKUP($A114,Disciplinas[],3,FALSE),"-")</f>
        <v>-</v>
      </c>
      <c r="E114" s="13" t="str">
        <f>IFERROR(VLOOKUP($A114,Disciplinas[],4,FALSE),"-")</f>
        <v>-</v>
      </c>
      <c r="F114" s="13" t="str">
        <f>IFERROR(VLOOKUP($A114,Disciplinas[],6,FALSE),"-")</f>
        <v>-</v>
      </c>
      <c r="G114" s="13" t="str">
        <f>IFERROR(VLOOKUP($A114,Disciplinas[],7,FALSE),"-")</f>
        <v>-</v>
      </c>
    </row>
    <row r="115" spans="2:7">
      <c r="B115" s="13" t="str">
        <f>IFERROR(VLOOKUP($A115,Disciplinas[],5,FALSE),"-")</f>
        <v>-</v>
      </c>
      <c r="C115" s="13" t="str">
        <f>IFERROR(VLOOKUP($A115,Disciplinas[],2,FALSE),"-")</f>
        <v>-</v>
      </c>
      <c r="D115" s="13" t="str">
        <f>IFERROR(VLOOKUP($A115,Disciplinas[],3,FALSE),"-")</f>
        <v>-</v>
      </c>
      <c r="E115" s="13" t="str">
        <f>IFERROR(VLOOKUP($A115,Disciplinas[],4,FALSE),"-")</f>
        <v>-</v>
      </c>
      <c r="F115" s="13" t="str">
        <f>IFERROR(VLOOKUP($A115,Disciplinas[],6,FALSE),"-")</f>
        <v>-</v>
      </c>
      <c r="G115" s="13" t="str">
        <f>IFERROR(VLOOKUP($A115,Disciplinas[],7,FALSE),"-")</f>
        <v>-</v>
      </c>
    </row>
    <row r="116" spans="2:7">
      <c r="B116" s="13" t="str">
        <f>IFERROR(VLOOKUP($A116,Disciplinas[],5,FALSE),"-")</f>
        <v>-</v>
      </c>
      <c r="C116" s="13" t="str">
        <f>IFERROR(VLOOKUP($A116,Disciplinas[],2,FALSE),"-")</f>
        <v>-</v>
      </c>
      <c r="D116" s="13" t="str">
        <f>IFERROR(VLOOKUP($A116,Disciplinas[],3,FALSE),"-")</f>
        <v>-</v>
      </c>
      <c r="E116" s="13" t="str">
        <f>IFERROR(VLOOKUP($A116,Disciplinas[],4,FALSE),"-")</f>
        <v>-</v>
      </c>
      <c r="F116" s="13" t="str">
        <f>IFERROR(VLOOKUP($A116,Disciplinas[],6,FALSE),"-")</f>
        <v>-</v>
      </c>
      <c r="G116" s="13" t="str">
        <f>IFERROR(VLOOKUP($A116,Disciplinas[],7,FALSE),"-")</f>
        <v>-</v>
      </c>
    </row>
    <row r="117" spans="2:7">
      <c r="B117" s="13" t="str">
        <f>IFERROR(VLOOKUP($A117,Disciplinas[],5,FALSE),"-")</f>
        <v>-</v>
      </c>
      <c r="C117" s="13" t="str">
        <f>IFERROR(VLOOKUP($A117,Disciplinas[],2,FALSE),"-")</f>
        <v>-</v>
      </c>
      <c r="D117" s="13" t="str">
        <f>IFERROR(VLOOKUP($A117,Disciplinas[],3,FALSE),"-")</f>
        <v>-</v>
      </c>
      <c r="E117" s="13" t="str">
        <f>IFERROR(VLOOKUP($A117,Disciplinas[],4,FALSE),"-")</f>
        <v>-</v>
      </c>
      <c r="F117" s="13" t="str">
        <f>IFERROR(VLOOKUP($A117,Disciplinas[],6,FALSE),"-")</f>
        <v>-</v>
      </c>
      <c r="G117" s="13" t="str">
        <f>IFERROR(VLOOKUP($A117,Disciplinas[],7,FALSE),"-")</f>
        <v>-</v>
      </c>
    </row>
    <row r="118" spans="2:7">
      <c r="B118" s="13" t="str">
        <f>IFERROR(VLOOKUP($A118,Disciplinas[],5,FALSE),"-")</f>
        <v>-</v>
      </c>
      <c r="C118" s="13" t="str">
        <f>IFERROR(VLOOKUP($A118,Disciplinas[],2,FALSE),"-")</f>
        <v>-</v>
      </c>
      <c r="D118" s="13" t="str">
        <f>IFERROR(VLOOKUP($A118,Disciplinas[],3,FALSE),"-")</f>
        <v>-</v>
      </c>
      <c r="E118" s="13" t="str">
        <f>IFERROR(VLOOKUP($A118,Disciplinas[],4,FALSE),"-")</f>
        <v>-</v>
      </c>
      <c r="F118" s="13" t="str">
        <f>IFERROR(VLOOKUP($A118,Disciplinas[],6,FALSE),"-")</f>
        <v>-</v>
      </c>
      <c r="G118" s="13" t="str">
        <f>IFERROR(VLOOKUP($A118,Disciplinas[],7,FALSE),"-")</f>
        <v>-</v>
      </c>
    </row>
    <row r="119" spans="2:7">
      <c r="B119" s="13" t="str">
        <f>IFERROR(VLOOKUP($A119,Disciplinas[],5,FALSE),"-")</f>
        <v>-</v>
      </c>
      <c r="C119" s="13" t="str">
        <f>IFERROR(VLOOKUP($A119,Disciplinas[],2,FALSE),"-")</f>
        <v>-</v>
      </c>
      <c r="D119" s="13" t="str">
        <f>IFERROR(VLOOKUP($A119,Disciplinas[],3,FALSE),"-")</f>
        <v>-</v>
      </c>
      <c r="E119" s="13" t="str">
        <f>IFERROR(VLOOKUP($A119,Disciplinas[],4,FALSE),"-")</f>
        <v>-</v>
      </c>
      <c r="F119" s="13" t="str">
        <f>IFERROR(VLOOKUP($A119,Disciplinas[],6,FALSE),"-")</f>
        <v>-</v>
      </c>
      <c r="G119" s="13" t="str">
        <f>IFERROR(VLOOKUP($A119,Disciplinas[],7,FALSE),"-")</f>
        <v>-</v>
      </c>
    </row>
    <row r="120" spans="2:7">
      <c r="B120" s="13" t="str">
        <f>IFERROR(VLOOKUP($A120,Disciplinas[],5,FALSE),"-")</f>
        <v>-</v>
      </c>
      <c r="C120" s="13" t="str">
        <f>IFERROR(VLOOKUP($A120,Disciplinas[],2,FALSE),"-")</f>
        <v>-</v>
      </c>
      <c r="D120" s="13" t="str">
        <f>IFERROR(VLOOKUP($A120,Disciplinas[],3,FALSE),"-")</f>
        <v>-</v>
      </c>
      <c r="E120" s="13" t="str">
        <f>IFERROR(VLOOKUP($A120,Disciplinas[],4,FALSE),"-")</f>
        <v>-</v>
      </c>
      <c r="F120" s="13" t="str">
        <f>IFERROR(VLOOKUP($A120,Disciplinas[],6,FALSE),"-")</f>
        <v>-</v>
      </c>
      <c r="G120" s="13" t="str">
        <f>IFERROR(VLOOKUP($A120,Disciplinas[],7,FALSE),"-")</f>
        <v>-</v>
      </c>
    </row>
    <row r="121" spans="2:7">
      <c r="B121" s="13" t="str">
        <f>IFERROR(VLOOKUP($A121,Disciplinas[],5,FALSE),"-")</f>
        <v>-</v>
      </c>
      <c r="C121" s="13" t="str">
        <f>IFERROR(VLOOKUP($A121,Disciplinas[],2,FALSE),"-")</f>
        <v>-</v>
      </c>
      <c r="D121" s="13" t="str">
        <f>IFERROR(VLOOKUP($A121,Disciplinas[],3,FALSE),"-")</f>
        <v>-</v>
      </c>
      <c r="E121" s="13" t="str">
        <f>IFERROR(VLOOKUP($A121,Disciplinas[],4,FALSE),"-")</f>
        <v>-</v>
      </c>
      <c r="F121" s="13" t="str">
        <f>IFERROR(VLOOKUP($A121,Disciplinas[],6,FALSE),"-")</f>
        <v>-</v>
      </c>
      <c r="G121" s="13" t="str">
        <f>IFERROR(VLOOKUP($A121,Disciplinas[],7,FALSE),"-")</f>
        <v>-</v>
      </c>
    </row>
    <row r="122" spans="2:7">
      <c r="B122" s="13" t="str">
        <f>IFERROR(VLOOKUP($A122,Disciplinas[],5,FALSE),"-")</f>
        <v>-</v>
      </c>
      <c r="C122" s="13" t="str">
        <f>IFERROR(VLOOKUP($A122,Disciplinas[],2,FALSE),"-")</f>
        <v>-</v>
      </c>
      <c r="D122" s="13" t="str">
        <f>IFERROR(VLOOKUP($A122,Disciplinas[],3,FALSE),"-")</f>
        <v>-</v>
      </c>
      <c r="E122" s="13" t="str">
        <f>IFERROR(VLOOKUP($A122,Disciplinas[],4,FALSE),"-")</f>
        <v>-</v>
      </c>
      <c r="F122" s="13" t="str">
        <f>IFERROR(VLOOKUP($A122,Disciplinas[],6,FALSE),"-")</f>
        <v>-</v>
      </c>
      <c r="G122" s="13" t="str">
        <f>IFERROR(VLOOKUP($A122,Disciplinas[],7,FALSE),"-")</f>
        <v>-</v>
      </c>
    </row>
    <row r="123" spans="2:7">
      <c r="B123" s="13" t="str">
        <f>IFERROR(VLOOKUP($A123,Disciplinas[],5,FALSE),"-")</f>
        <v>-</v>
      </c>
      <c r="C123" s="13" t="str">
        <f>IFERROR(VLOOKUP($A123,Disciplinas[],2,FALSE),"-")</f>
        <v>-</v>
      </c>
      <c r="D123" s="13" t="str">
        <f>IFERROR(VLOOKUP($A123,Disciplinas[],3,FALSE),"-")</f>
        <v>-</v>
      </c>
      <c r="E123" s="13" t="str">
        <f>IFERROR(VLOOKUP($A123,Disciplinas[],4,FALSE),"-")</f>
        <v>-</v>
      </c>
      <c r="F123" s="13" t="str">
        <f>IFERROR(VLOOKUP($A123,Disciplinas[],6,FALSE),"-")</f>
        <v>-</v>
      </c>
      <c r="G123" s="13" t="str">
        <f>IFERROR(VLOOKUP($A123,Disciplinas[],7,FALSE),"-")</f>
        <v>-</v>
      </c>
    </row>
    <row r="124" spans="2:7">
      <c r="B124" s="13" t="str">
        <f>IFERROR(VLOOKUP($A124,Disciplinas[],5,FALSE),"-")</f>
        <v>-</v>
      </c>
      <c r="C124" s="13" t="str">
        <f>IFERROR(VLOOKUP($A124,Disciplinas[],2,FALSE),"-")</f>
        <v>-</v>
      </c>
      <c r="D124" s="13" t="str">
        <f>IFERROR(VLOOKUP($A124,Disciplinas[],3,FALSE),"-")</f>
        <v>-</v>
      </c>
      <c r="E124" s="13" t="str">
        <f>IFERROR(VLOOKUP($A124,Disciplinas[],4,FALSE),"-")</f>
        <v>-</v>
      </c>
      <c r="F124" s="13" t="str">
        <f>IFERROR(VLOOKUP($A124,Disciplinas[],6,FALSE),"-")</f>
        <v>-</v>
      </c>
      <c r="G124" s="13" t="str">
        <f>IFERROR(VLOOKUP($A124,Disciplinas[],7,FALSE),"-")</f>
        <v>-</v>
      </c>
    </row>
    <row r="125" spans="2:7">
      <c r="B125" s="13" t="str">
        <f>IFERROR(VLOOKUP($A125,Disciplinas[],5,FALSE),"-")</f>
        <v>-</v>
      </c>
      <c r="C125" s="13" t="str">
        <f>IFERROR(VLOOKUP($A125,Disciplinas[],2,FALSE),"-")</f>
        <v>-</v>
      </c>
      <c r="D125" s="13" t="str">
        <f>IFERROR(VLOOKUP($A125,Disciplinas[],3,FALSE),"-")</f>
        <v>-</v>
      </c>
      <c r="E125" s="13" t="str">
        <f>IFERROR(VLOOKUP($A125,Disciplinas[],4,FALSE),"-")</f>
        <v>-</v>
      </c>
      <c r="F125" s="13" t="str">
        <f>IFERROR(VLOOKUP($A125,Disciplinas[],6,FALSE),"-")</f>
        <v>-</v>
      </c>
      <c r="G125" s="13" t="str">
        <f>IFERROR(VLOOKUP($A125,Disciplinas[],7,FALSE),"-")</f>
        <v>-</v>
      </c>
    </row>
    <row r="126" spans="2:7">
      <c r="B126" s="13" t="str">
        <f>IFERROR(VLOOKUP($A126,Disciplinas[],5,FALSE),"-")</f>
        <v>-</v>
      </c>
      <c r="C126" s="13" t="str">
        <f>IFERROR(VLOOKUP($A126,Disciplinas[],2,FALSE),"-")</f>
        <v>-</v>
      </c>
      <c r="D126" s="13" t="str">
        <f>IFERROR(VLOOKUP($A126,Disciplinas[],3,FALSE),"-")</f>
        <v>-</v>
      </c>
      <c r="E126" s="13" t="str">
        <f>IFERROR(VLOOKUP($A126,Disciplinas[],4,FALSE),"-")</f>
        <v>-</v>
      </c>
      <c r="F126" s="13" t="str">
        <f>IFERROR(VLOOKUP($A126,Disciplinas[],6,FALSE),"-")</f>
        <v>-</v>
      </c>
      <c r="G126" s="13" t="str">
        <f>IFERROR(VLOOKUP($A126,Disciplinas[],7,FALSE),"-")</f>
        <v>-</v>
      </c>
    </row>
    <row r="127" spans="2:7">
      <c r="B127" s="13" t="str">
        <f>IFERROR(VLOOKUP($A127,Disciplinas[],5,FALSE),"-")</f>
        <v>-</v>
      </c>
      <c r="C127" s="13" t="str">
        <f>IFERROR(VLOOKUP($A127,Disciplinas[],2,FALSE),"-")</f>
        <v>-</v>
      </c>
      <c r="D127" s="13" t="str">
        <f>IFERROR(VLOOKUP($A127,Disciplinas[],3,FALSE),"-")</f>
        <v>-</v>
      </c>
      <c r="E127" s="13" t="str">
        <f>IFERROR(VLOOKUP($A127,Disciplinas[],4,FALSE),"-")</f>
        <v>-</v>
      </c>
      <c r="F127" s="13" t="str">
        <f>IFERROR(VLOOKUP($A127,Disciplinas[],6,FALSE),"-")</f>
        <v>-</v>
      </c>
      <c r="G127" s="13" t="str">
        <f>IFERROR(VLOOKUP($A127,Disciplinas[],7,FALSE),"-")</f>
        <v>-</v>
      </c>
    </row>
    <row r="128" spans="2:7">
      <c r="B128" s="13" t="str">
        <f>IFERROR(VLOOKUP($A128,Disciplinas[],5,FALSE),"-")</f>
        <v>-</v>
      </c>
      <c r="C128" s="13" t="str">
        <f>IFERROR(VLOOKUP($A128,Disciplinas[],2,FALSE),"-")</f>
        <v>-</v>
      </c>
      <c r="D128" s="13" t="str">
        <f>IFERROR(VLOOKUP($A128,Disciplinas[],3,FALSE),"-")</f>
        <v>-</v>
      </c>
      <c r="E128" s="13" t="str">
        <f>IFERROR(VLOOKUP($A128,Disciplinas[],4,FALSE),"-")</f>
        <v>-</v>
      </c>
      <c r="F128" s="13" t="str">
        <f>IFERROR(VLOOKUP($A128,Disciplinas[],6,FALSE),"-")</f>
        <v>-</v>
      </c>
      <c r="G128" s="13" t="str">
        <f>IFERROR(VLOOKUP($A128,Disciplinas[],7,FALSE),"-")</f>
        <v>-</v>
      </c>
    </row>
    <row r="129" spans="2:7">
      <c r="B129" s="13" t="str">
        <f>IFERROR(VLOOKUP($A129,Disciplinas[],5,FALSE),"-")</f>
        <v>-</v>
      </c>
      <c r="C129" s="13" t="str">
        <f>IFERROR(VLOOKUP($A129,Disciplinas[],2,FALSE),"-")</f>
        <v>-</v>
      </c>
      <c r="D129" s="13" t="str">
        <f>IFERROR(VLOOKUP($A129,Disciplinas[],3,FALSE),"-")</f>
        <v>-</v>
      </c>
      <c r="E129" s="13" t="str">
        <f>IFERROR(VLOOKUP($A129,Disciplinas[],4,FALSE),"-")</f>
        <v>-</v>
      </c>
      <c r="F129" s="13" t="str">
        <f>IFERROR(VLOOKUP($A129,Disciplinas[],6,FALSE),"-")</f>
        <v>-</v>
      </c>
      <c r="G129" s="13" t="str">
        <f>IFERROR(VLOOKUP($A129,Disciplinas[],7,FALSE),"-")</f>
        <v>-</v>
      </c>
    </row>
    <row r="130" spans="2:7">
      <c r="B130" s="13" t="str">
        <f>IFERROR(VLOOKUP($A130,Disciplinas[],5,FALSE),"-")</f>
        <v>-</v>
      </c>
      <c r="C130" s="13" t="str">
        <f>IFERROR(VLOOKUP($A130,Disciplinas[],2,FALSE),"-")</f>
        <v>-</v>
      </c>
      <c r="D130" s="13" t="str">
        <f>IFERROR(VLOOKUP($A130,Disciplinas[],3,FALSE),"-")</f>
        <v>-</v>
      </c>
      <c r="E130" s="13" t="str">
        <f>IFERROR(VLOOKUP($A130,Disciplinas[],4,FALSE),"-")</f>
        <v>-</v>
      </c>
      <c r="F130" s="13" t="str">
        <f>IFERROR(VLOOKUP($A130,Disciplinas[],6,FALSE),"-")</f>
        <v>-</v>
      </c>
      <c r="G130" s="13" t="str">
        <f>IFERROR(VLOOKUP($A130,Disciplinas[],7,FALSE),"-")</f>
        <v>-</v>
      </c>
    </row>
    <row r="131" spans="2:7">
      <c r="B131" s="13" t="str">
        <f>IFERROR(VLOOKUP($A131,Disciplinas[],5,FALSE),"-")</f>
        <v>-</v>
      </c>
      <c r="C131" s="13" t="str">
        <f>IFERROR(VLOOKUP($A131,Disciplinas[],2,FALSE),"-")</f>
        <v>-</v>
      </c>
      <c r="D131" s="13" t="str">
        <f>IFERROR(VLOOKUP($A131,Disciplinas[],3,FALSE),"-")</f>
        <v>-</v>
      </c>
      <c r="E131" s="13" t="str">
        <f>IFERROR(VLOOKUP($A131,Disciplinas[],4,FALSE),"-")</f>
        <v>-</v>
      </c>
      <c r="F131" s="13" t="str">
        <f>IFERROR(VLOOKUP($A131,Disciplinas[],6,FALSE),"-")</f>
        <v>-</v>
      </c>
      <c r="G131" s="13" t="str">
        <f>IFERROR(VLOOKUP($A131,Disciplinas[],7,FALSE),"-")</f>
        <v>-</v>
      </c>
    </row>
    <row r="132" spans="2:7">
      <c r="B132" s="13" t="str">
        <f>IFERROR(VLOOKUP($A132,Disciplinas[],5,FALSE),"-")</f>
        <v>-</v>
      </c>
      <c r="C132" s="13" t="str">
        <f>IFERROR(VLOOKUP($A132,Disciplinas[],2,FALSE),"-")</f>
        <v>-</v>
      </c>
      <c r="D132" s="13" t="str">
        <f>IFERROR(VLOOKUP($A132,Disciplinas[],3,FALSE),"-")</f>
        <v>-</v>
      </c>
      <c r="E132" s="13" t="str">
        <f>IFERROR(VLOOKUP($A132,Disciplinas[],4,FALSE),"-")</f>
        <v>-</v>
      </c>
      <c r="F132" s="13" t="str">
        <f>IFERROR(VLOOKUP($A132,Disciplinas[],6,FALSE),"-")</f>
        <v>-</v>
      </c>
      <c r="G132" s="13" t="str">
        <f>IFERROR(VLOOKUP($A132,Disciplinas[],7,FALSE),"-")</f>
        <v>-</v>
      </c>
    </row>
    <row r="133" spans="2:7">
      <c r="B133" s="13" t="str">
        <f>IFERROR(VLOOKUP($A133,Disciplinas[],5,FALSE),"-")</f>
        <v>-</v>
      </c>
      <c r="C133" s="13" t="str">
        <f>IFERROR(VLOOKUP($A133,Disciplinas[],2,FALSE),"-")</f>
        <v>-</v>
      </c>
      <c r="D133" s="13" t="str">
        <f>IFERROR(VLOOKUP($A133,Disciplinas[],3,FALSE),"-")</f>
        <v>-</v>
      </c>
      <c r="E133" s="13" t="str">
        <f>IFERROR(VLOOKUP($A133,Disciplinas[],4,FALSE),"-")</f>
        <v>-</v>
      </c>
      <c r="F133" s="13" t="str">
        <f>IFERROR(VLOOKUP($A133,Disciplinas[],6,FALSE),"-")</f>
        <v>-</v>
      </c>
      <c r="G133" s="13" t="str">
        <f>IFERROR(VLOOKUP($A133,Disciplinas[],7,FALSE),"-")</f>
        <v>-</v>
      </c>
    </row>
    <row r="134" spans="2:7">
      <c r="B134" s="13" t="str">
        <f>IFERROR(VLOOKUP($A134,Disciplinas[],5,FALSE),"-")</f>
        <v>-</v>
      </c>
      <c r="C134" s="13" t="str">
        <f>IFERROR(VLOOKUP($A134,Disciplinas[],2,FALSE),"-")</f>
        <v>-</v>
      </c>
      <c r="D134" s="13" t="str">
        <f>IFERROR(VLOOKUP($A134,Disciplinas[],3,FALSE),"-")</f>
        <v>-</v>
      </c>
      <c r="E134" s="13" t="str">
        <f>IFERROR(VLOOKUP($A134,Disciplinas[],4,FALSE),"-")</f>
        <v>-</v>
      </c>
      <c r="F134" s="13" t="str">
        <f>IFERROR(VLOOKUP($A134,Disciplinas[],6,FALSE),"-")</f>
        <v>-</v>
      </c>
      <c r="G134" s="13" t="str">
        <f>IFERROR(VLOOKUP($A134,Disciplinas[],7,FALSE),"-")</f>
        <v>-</v>
      </c>
    </row>
    <row r="135" spans="2:7">
      <c r="B135" s="13" t="str">
        <f>IFERROR(VLOOKUP($A135,Disciplinas[],5,FALSE),"-")</f>
        <v>-</v>
      </c>
      <c r="C135" s="13" t="str">
        <f>IFERROR(VLOOKUP($A135,Disciplinas[],2,FALSE),"-")</f>
        <v>-</v>
      </c>
      <c r="D135" s="13" t="str">
        <f>IFERROR(VLOOKUP($A135,Disciplinas[],3,FALSE),"-")</f>
        <v>-</v>
      </c>
      <c r="E135" s="13" t="str">
        <f>IFERROR(VLOOKUP($A135,Disciplinas[],4,FALSE),"-")</f>
        <v>-</v>
      </c>
      <c r="F135" s="13" t="str">
        <f>IFERROR(VLOOKUP($A135,Disciplinas[],6,FALSE),"-")</f>
        <v>-</v>
      </c>
      <c r="G135" s="13" t="str">
        <f>IFERROR(VLOOKUP($A135,Disciplinas[],7,FALSE),"-")</f>
        <v>-</v>
      </c>
    </row>
    <row r="136" spans="2:7">
      <c r="B136" s="13" t="str">
        <f>IFERROR(VLOOKUP($A136,Disciplinas[],5,FALSE),"-")</f>
        <v>-</v>
      </c>
      <c r="C136" s="13" t="str">
        <f>IFERROR(VLOOKUP($A136,Disciplinas[],2,FALSE),"-")</f>
        <v>-</v>
      </c>
      <c r="D136" s="13" t="str">
        <f>IFERROR(VLOOKUP($A136,Disciplinas[],3,FALSE),"-")</f>
        <v>-</v>
      </c>
      <c r="E136" s="13" t="str">
        <f>IFERROR(VLOOKUP($A136,Disciplinas[],4,FALSE),"-")</f>
        <v>-</v>
      </c>
      <c r="F136" s="13" t="str">
        <f>IFERROR(VLOOKUP($A136,Disciplinas[],6,FALSE),"-")</f>
        <v>-</v>
      </c>
      <c r="G136" s="13" t="str">
        <f>IFERROR(VLOOKUP($A136,Disciplinas[],7,FALSE),"-")</f>
        <v>-</v>
      </c>
    </row>
    <row r="137" spans="2:7">
      <c r="B137" s="13" t="str">
        <f>IFERROR(VLOOKUP($A137,Disciplinas[],5,FALSE),"-")</f>
        <v>-</v>
      </c>
      <c r="C137" s="13" t="str">
        <f>IFERROR(VLOOKUP($A137,Disciplinas[],2,FALSE),"-")</f>
        <v>-</v>
      </c>
      <c r="D137" s="13" t="str">
        <f>IFERROR(VLOOKUP($A137,Disciplinas[],3,FALSE),"-")</f>
        <v>-</v>
      </c>
      <c r="E137" s="13" t="str">
        <f>IFERROR(VLOOKUP($A137,Disciplinas[],4,FALSE),"-")</f>
        <v>-</v>
      </c>
      <c r="F137" s="13" t="str">
        <f>IFERROR(VLOOKUP($A137,Disciplinas[],6,FALSE),"-")</f>
        <v>-</v>
      </c>
      <c r="G137" s="13" t="str">
        <f>IFERROR(VLOOKUP($A137,Disciplinas[],7,FALSE),"-")</f>
        <v>-</v>
      </c>
    </row>
    <row r="138" spans="2:7">
      <c r="B138" s="13" t="str">
        <f>IFERROR(VLOOKUP($A138,Disciplinas[],5,FALSE),"-")</f>
        <v>-</v>
      </c>
      <c r="C138" s="13" t="str">
        <f>IFERROR(VLOOKUP($A138,Disciplinas[],2,FALSE),"-")</f>
        <v>-</v>
      </c>
      <c r="D138" s="13" t="str">
        <f>IFERROR(VLOOKUP($A138,Disciplinas[],3,FALSE),"-")</f>
        <v>-</v>
      </c>
      <c r="E138" s="13" t="str">
        <f>IFERROR(VLOOKUP($A138,Disciplinas[],4,FALSE),"-")</f>
        <v>-</v>
      </c>
      <c r="F138" s="13" t="str">
        <f>IFERROR(VLOOKUP($A138,Disciplinas[],6,FALSE),"-")</f>
        <v>-</v>
      </c>
      <c r="G138" s="13" t="str">
        <f>IFERROR(VLOOKUP($A138,Disciplinas[],7,FALSE),"-")</f>
        <v>-</v>
      </c>
    </row>
    <row r="139" spans="2:7">
      <c r="B139" s="13" t="str">
        <f>IFERROR(VLOOKUP($A139,Disciplinas[],5,FALSE),"-")</f>
        <v>-</v>
      </c>
      <c r="C139" s="13" t="str">
        <f>IFERROR(VLOOKUP($A139,Disciplinas[],2,FALSE),"-")</f>
        <v>-</v>
      </c>
      <c r="D139" s="13" t="str">
        <f>IFERROR(VLOOKUP($A139,Disciplinas[],3,FALSE),"-")</f>
        <v>-</v>
      </c>
      <c r="E139" s="13" t="str">
        <f>IFERROR(VLOOKUP($A139,Disciplinas[],4,FALSE),"-")</f>
        <v>-</v>
      </c>
      <c r="F139" s="13" t="str">
        <f>IFERROR(VLOOKUP($A139,Disciplinas[],6,FALSE),"-")</f>
        <v>-</v>
      </c>
      <c r="G139" s="13" t="str">
        <f>IFERROR(VLOOKUP($A139,Disciplinas[],7,FALSE),"-")</f>
        <v>-</v>
      </c>
    </row>
    <row r="140" spans="2:7">
      <c r="B140" s="13" t="str">
        <f>IFERROR(VLOOKUP($A140,Disciplinas[],5,FALSE),"-")</f>
        <v>-</v>
      </c>
      <c r="C140" s="13" t="str">
        <f>IFERROR(VLOOKUP($A140,Disciplinas[],2,FALSE),"-")</f>
        <v>-</v>
      </c>
      <c r="D140" s="13" t="str">
        <f>IFERROR(VLOOKUP($A140,Disciplinas[],3,FALSE),"-")</f>
        <v>-</v>
      </c>
      <c r="E140" s="13" t="str">
        <f>IFERROR(VLOOKUP($A140,Disciplinas[],4,FALSE),"-")</f>
        <v>-</v>
      </c>
      <c r="F140" s="13" t="str">
        <f>IFERROR(VLOOKUP($A140,Disciplinas[],6,FALSE),"-")</f>
        <v>-</v>
      </c>
      <c r="G140" s="13" t="str">
        <f>IFERROR(VLOOKUP($A140,Disciplinas[],7,FALSE),"-")</f>
        <v>-</v>
      </c>
    </row>
    <row r="141" spans="2:7">
      <c r="B141" s="13" t="str">
        <f>IFERROR(VLOOKUP($A141,Disciplinas[],5,FALSE),"-")</f>
        <v>-</v>
      </c>
      <c r="C141" s="13" t="str">
        <f>IFERROR(VLOOKUP($A141,Disciplinas[],2,FALSE),"-")</f>
        <v>-</v>
      </c>
      <c r="D141" s="13" t="str">
        <f>IFERROR(VLOOKUP($A141,Disciplinas[],3,FALSE),"-")</f>
        <v>-</v>
      </c>
      <c r="E141" s="13" t="str">
        <f>IFERROR(VLOOKUP($A141,Disciplinas[],4,FALSE),"-")</f>
        <v>-</v>
      </c>
      <c r="F141" s="13" t="str">
        <f>IFERROR(VLOOKUP($A141,Disciplinas[],6,FALSE),"-")</f>
        <v>-</v>
      </c>
      <c r="G141" s="13" t="str">
        <f>IFERROR(VLOOKUP($A141,Disciplinas[],7,FALSE),"-")</f>
        <v>-</v>
      </c>
    </row>
    <row r="142" spans="2:7">
      <c r="B142" s="13" t="str">
        <f>IFERROR(VLOOKUP($A142,Disciplinas[],5,FALSE),"-")</f>
        <v>-</v>
      </c>
      <c r="C142" s="13" t="str">
        <f>IFERROR(VLOOKUP($A142,Disciplinas[],2,FALSE),"-")</f>
        <v>-</v>
      </c>
      <c r="D142" s="13" t="str">
        <f>IFERROR(VLOOKUP($A142,Disciplinas[],3,FALSE),"-")</f>
        <v>-</v>
      </c>
      <c r="E142" s="13" t="str">
        <f>IFERROR(VLOOKUP($A142,Disciplinas[],4,FALSE),"-")</f>
        <v>-</v>
      </c>
      <c r="F142" s="13" t="str">
        <f>IFERROR(VLOOKUP($A142,Disciplinas[],6,FALSE),"-")</f>
        <v>-</v>
      </c>
      <c r="G142" s="13" t="str">
        <f>IFERROR(VLOOKUP($A142,Disciplinas[],7,FALSE),"-")</f>
        <v>-</v>
      </c>
    </row>
    <row r="143" spans="2:7">
      <c r="B143" s="13" t="str">
        <f>IFERROR(VLOOKUP($A143,Disciplinas[],5,FALSE),"-")</f>
        <v>-</v>
      </c>
      <c r="C143" s="13" t="str">
        <f>IFERROR(VLOOKUP($A143,Disciplinas[],2,FALSE),"-")</f>
        <v>-</v>
      </c>
      <c r="D143" s="13" t="str">
        <f>IFERROR(VLOOKUP($A143,Disciplinas[],3,FALSE),"-")</f>
        <v>-</v>
      </c>
      <c r="E143" s="13" t="str">
        <f>IFERROR(VLOOKUP($A143,Disciplinas[],4,FALSE),"-")</f>
        <v>-</v>
      </c>
      <c r="F143" s="13" t="str">
        <f>IFERROR(VLOOKUP($A143,Disciplinas[],6,FALSE),"-")</f>
        <v>-</v>
      </c>
      <c r="G143" s="13" t="str">
        <f>IFERROR(VLOOKUP($A143,Disciplinas[],7,FALSE),"-")</f>
        <v>-</v>
      </c>
    </row>
    <row r="144" spans="2:7">
      <c r="B144" s="13" t="str">
        <f>IFERROR(VLOOKUP($A144,Disciplinas[],5,FALSE),"-")</f>
        <v>-</v>
      </c>
      <c r="C144" s="13" t="str">
        <f>IFERROR(VLOOKUP($A144,Disciplinas[],2,FALSE),"-")</f>
        <v>-</v>
      </c>
      <c r="D144" s="13" t="str">
        <f>IFERROR(VLOOKUP($A144,Disciplinas[],3,FALSE),"-")</f>
        <v>-</v>
      </c>
      <c r="E144" s="13" t="str">
        <f>IFERROR(VLOOKUP($A144,Disciplinas[],4,FALSE),"-")</f>
        <v>-</v>
      </c>
      <c r="F144" s="13" t="str">
        <f>IFERROR(VLOOKUP($A144,Disciplinas[],6,FALSE),"-")</f>
        <v>-</v>
      </c>
      <c r="G144" s="13" t="str">
        <f>IFERROR(VLOOKUP($A144,Disciplinas[],7,FALSE),"-")</f>
        <v>-</v>
      </c>
    </row>
    <row r="145" spans="2:7">
      <c r="B145" s="13" t="str">
        <f>IFERROR(VLOOKUP($A145,Disciplinas[],5,FALSE),"-")</f>
        <v>-</v>
      </c>
      <c r="C145" s="13" t="str">
        <f>IFERROR(VLOOKUP($A145,Disciplinas[],2,FALSE),"-")</f>
        <v>-</v>
      </c>
      <c r="D145" s="13" t="str">
        <f>IFERROR(VLOOKUP($A145,Disciplinas[],3,FALSE),"-")</f>
        <v>-</v>
      </c>
      <c r="E145" s="13" t="str">
        <f>IFERROR(VLOOKUP($A145,Disciplinas[],4,FALSE),"-")</f>
        <v>-</v>
      </c>
      <c r="F145" s="13" t="str">
        <f>IFERROR(VLOOKUP($A145,Disciplinas[],6,FALSE),"-")</f>
        <v>-</v>
      </c>
      <c r="G145" s="13" t="str">
        <f>IFERROR(VLOOKUP($A145,Disciplinas[],7,FALSE),"-")</f>
        <v>-</v>
      </c>
    </row>
    <row r="146" spans="2:7">
      <c r="B146" s="13" t="str">
        <f>IFERROR(VLOOKUP($A146,Disciplinas[],5,FALSE),"-")</f>
        <v>-</v>
      </c>
      <c r="C146" s="13" t="str">
        <f>IFERROR(VLOOKUP($A146,Disciplinas[],2,FALSE),"-")</f>
        <v>-</v>
      </c>
      <c r="D146" s="13" t="str">
        <f>IFERROR(VLOOKUP($A146,Disciplinas[],3,FALSE),"-")</f>
        <v>-</v>
      </c>
      <c r="E146" s="13" t="str">
        <f>IFERROR(VLOOKUP($A146,Disciplinas[],4,FALSE),"-")</f>
        <v>-</v>
      </c>
      <c r="F146" s="13" t="str">
        <f>IFERROR(VLOOKUP($A146,Disciplinas[],6,FALSE),"-")</f>
        <v>-</v>
      </c>
      <c r="G146" s="13" t="str">
        <f>IFERROR(VLOOKUP($A146,Disciplinas[],7,FALSE),"-")</f>
        <v>-</v>
      </c>
    </row>
    <row r="147" spans="2:7">
      <c r="B147" s="13" t="str">
        <f>IFERROR(VLOOKUP($A147,Disciplinas[],5,FALSE),"-")</f>
        <v>-</v>
      </c>
      <c r="C147" s="13" t="str">
        <f>IFERROR(VLOOKUP($A147,Disciplinas[],2,FALSE),"-")</f>
        <v>-</v>
      </c>
      <c r="D147" s="13" t="str">
        <f>IFERROR(VLOOKUP($A147,Disciplinas[],3,FALSE),"-")</f>
        <v>-</v>
      </c>
      <c r="E147" s="13" t="str">
        <f>IFERROR(VLOOKUP($A147,Disciplinas[],4,FALSE),"-")</f>
        <v>-</v>
      </c>
      <c r="F147" s="13" t="str">
        <f>IFERROR(VLOOKUP($A147,Disciplinas[],6,FALSE),"-")</f>
        <v>-</v>
      </c>
      <c r="G147" s="13" t="str">
        <f>IFERROR(VLOOKUP($A147,Disciplinas[],7,FALSE),"-")</f>
        <v>-</v>
      </c>
    </row>
    <row r="148" spans="2:7">
      <c r="B148" s="13" t="str">
        <f>IFERROR(VLOOKUP($A148,Disciplinas[],5,FALSE),"-")</f>
        <v>-</v>
      </c>
      <c r="C148" s="13" t="str">
        <f>IFERROR(VLOOKUP($A148,Disciplinas[],2,FALSE),"-")</f>
        <v>-</v>
      </c>
      <c r="D148" s="13" t="str">
        <f>IFERROR(VLOOKUP($A148,Disciplinas[],3,FALSE),"-")</f>
        <v>-</v>
      </c>
      <c r="E148" s="13" t="str">
        <f>IFERROR(VLOOKUP($A148,Disciplinas[],4,FALSE),"-")</f>
        <v>-</v>
      </c>
      <c r="F148" s="13" t="str">
        <f>IFERROR(VLOOKUP($A148,Disciplinas[],6,FALSE),"-")</f>
        <v>-</v>
      </c>
      <c r="G148" s="13" t="str">
        <f>IFERROR(VLOOKUP($A148,Disciplinas[],7,FALSE),"-")</f>
        <v>-</v>
      </c>
    </row>
    <row r="149" spans="2:7">
      <c r="B149" s="13" t="str">
        <f>IFERROR(VLOOKUP($A149,Disciplinas[],5,FALSE),"-")</f>
        <v>-</v>
      </c>
      <c r="C149" s="13" t="str">
        <f>IFERROR(VLOOKUP($A149,Disciplinas[],2,FALSE),"-")</f>
        <v>-</v>
      </c>
      <c r="D149" s="13" t="str">
        <f>IFERROR(VLOOKUP($A149,Disciplinas[],3,FALSE),"-")</f>
        <v>-</v>
      </c>
      <c r="E149" s="13" t="str">
        <f>IFERROR(VLOOKUP($A149,Disciplinas[],4,FALSE),"-")</f>
        <v>-</v>
      </c>
      <c r="F149" s="13" t="str">
        <f>IFERROR(VLOOKUP($A149,Disciplinas[],6,FALSE),"-")</f>
        <v>-</v>
      </c>
      <c r="G149" s="13" t="str">
        <f>IFERROR(VLOOKUP($A149,Disciplinas[],7,FALSE),"-")</f>
        <v>-</v>
      </c>
    </row>
    <row r="150" spans="2:7">
      <c r="B150" s="13" t="str">
        <f>IFERROR(VLOOKUP($A150,Disciplinas[],5,FALSE),"-")</f>
        <v>-</v>
      </c>
      <c r="C150" s="13" t="str">
        <f>IFERROR(VLOOKUP($A150,Disciplinas[],2,FALSE),"-")</f>
        <v>-</v>
      </c>
      <c r="D150" s="13" t="str">
        <f>IFERROR(VLOOKUP($A150,Disciplinas[],3,FALSE),"-")</f>
        <v>-</v>
      </c>
      <c r="E150" s="13" t="str">
        <f>IFERROR(VLOOKUP($A150,Disciplinas[],4,FALSE),"-")</f>
        <v>-</v>
      </c>
      <c r="F150" s="13" t="str">
        <f>IFERROR(VLOOKUP($A150,Disciplinas[],6,FALSE),"-")</f>
        <v>-</v>
      </c>
      <c r="G150" s="13" t="str">
        <f>IFERROR(VLOOKUP($A150,Disciplinas[],7,FALSE),"-")</f>
        <v>-</v>
      </c>
    </row>
  </sheetData>
  <sheetProtection password="C589" sheet="1" objects="1" scenarios="1" autoFilter="0"/>
  <dataValidations count="8">
    <dataValidation type="list" allowBlank="1" showInputMessage="1" showErrorMessage="1" sqref="A2:A150">
      <formula1>Disciplina</formula1>
    </dataValidation>
    <dataValidation type="list" allowBlank="1" showInputMessage="1" showErrorMessage="1" sqref="Y2:Y13 Y18 Y20 Y22 Y25:Y26 Y31:Y150 AJ2:AJ150">
      <formula1>Docentes</formula1>
    </dataValidation>
    <dataValidation type="list" allowBlank="1" showInputMessage="1" showErrorMessage="1" sqref="H74:H150">
      <formula1>"S.A.,S.B.C"</formula1>
    </dataValidation>
    <dataValidation type="list" allowBlank="1" showInputMessage="1" showErrorMessage="1" sqref="I2:I150">
      <formula1>"Matutino,Noturno"</formula1>
    </dataValidation>
    <dataValidation type="list" errorStyle="warning" allowBlank="1" showInputMessage="1" showErrorMessage="1" sqref="U2:V150 AE2:AF150 AA2:AB31 AA67:AB69 AA72:AB150 AA33:AB50 AA56:AB63 M2:N150 Q2:R28 Q30:R150 R29">
      <formula1>horas</formula1>
    </dataValidation>
    <dataValidation type="list" errorStyle="warning" allowBlank="1" showInputMessage="1" showErrorMessage="1" sqref="T2:T150 AD2:AD150 L2:L150 Z2:Z31 Z67:Z69 Z72:Z150 Z33:Z50 Z56:Z63 Q33 P2:P28 P30:P150">
      <formula1>dias</formula1>
    </dataValidation>
    <dataValidation type="list" errorStyle="warning" allowBlank="1" showInputMessage="1" showErrorMessage="1" sqref="S2:S150 W2:W150 AC2:AC150 AG2:AG150 O2:O150">
      <formula1>sq</formula1>
    </dataValidation>
    <dataValidation type="list" allowBlank="1" showInputMessage="1" showErrorMessage="1" sqref="H2:H73">
      <formula1>"SA,SBC"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L151"/>
  <sheetViews>
    <sheetView topLeftCell="A103" zoomScaleNormal="100" workbookViewId="0">
      <pane xSplit="1" topLeftCell="U1" activePane="topRight" state="frozen"/>
      <selection pane="topRight" activeCell="A105" sqref="A105"/>
    </sheetView>
  </sheetViews>
  <sheetFormatPr defaultColWidth="9.140625" defaultRowHeight="15"/>
  <cols>
    <col min="1" max="1" width="38.85546875" style="26" customWidth="1"/>
    <col min="2" max="2" width="11.85546875" style="1" bestFit="1" customWidth="1"/>
    <col min="3" max="3" width="4.140625" style="1" customWidth="1"/>
    <col min="4" max="4" width="4.28515625" style="1" customWidth="1"/>
    <col min="5" max="5" width="4.28515625" style="12" customWidth="1"/>
    <col min="6" max="6" width="11.5703125" style="1" customWidth="1"/>
    <col min="7" max="7" width="8.28515625" style="1" customWidth="1"/>
    <col min="8" max="8" width="9.7109375" style="24" customWidth="1"/>
    <col min="9" max="11" width="9.140625" style="24"/>
    <col min="12" max="12" width="21.85546875" style="25" customWidth="1"/>
    <col min="13" max="14" width="14.140625" style="38" customWidth="1"/>
    <col min="15" max="16" width="14.140625" style="25" customWidth="1"/>
    <col min="17" max="18" width="14.140625" style="38" customWidth="1"/>
    <col min="19" max="20" width="14.140625" style="25" customWidth="1"/>
    <col min="21" max="22" width="14.140625" style="38" customWidth="1"/>
    <col min="23" max="23" width="14.140625" style="25" customWidth="1"/>
    <col min="24" max="24" width="24.140625" style="25" customWidth="1"/>
    <col min="25" max="25" width="17.28515625" style="25" customWidth="1"/>
    <col min="26" max="26" width="22.7109375" style="25" customWidth="1"/>
    <col min="27" max="28" width="22.7109375" style="38" customWidth="1"/>
    <col min="29" max="30" width="22.7109375" style="25" customWidth="1"/>
    <col min="31" max="32" width="22.7109375" style="38" customWidth="1"/>
    <col min="33" max="33" width="22.7109375" style="25" customWidth="1"/>
    <col min="34" max="34" width="14.140625" style="25" customWidth="1"/>
    <col min="35" max="35" width="24.85546875" style="25" customWidth="1"/>
    <col min="36" max="37" width="18.140625" style="25" customWidth="1"/>
    <col min="38" max="38" width="9.140625" style="8"/>
    <col min="39" max="16384" width="9.140625" style="1"/>
  </cols>
  <sheetData>
    <row r="1" spans="1:38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294</v>
      </c>
      <c r="M1" s="37" t="s">
        <v>295</v>
      </c>
      <c r="N1" s="37" t="s">
        <v>296</v>
      </c>
      <c r="O1" s="8" t="s">
        <v>297</v>
      </c>
      <c r="P1" s="8" t="s">
        <v>298</v>
      </c>
      <c r="Q1" s="37" t="s">
        <v>299</v>
      </c>
      <c r="R1" s="37" t="s">
        <v>300</v>
      </c>
      <c r="S1" s="8" t="s">
        <v>301</v>
      </c>
      <c r="T1" s="8" t="s">
        <v>302</v>
      </c>
      <c r="U1" s="37" t="s">
        <v>303</v>
      </c>
      <c r="V1" s="37" t="s">
        <v>304</v>
      </c>
      <c r="W1" s="8" t="s">
        <v>305</v>
      </c>
      <c r="X1" s="8" t="s">
        <v>10</v>
      </c>
      <c r="Y1" s="8" t="s">
        <v>11</v>
      </c>
      <c r="Z1" s="8" t="s">
        <v>306</v>
      </c>
      <c r="AA1" s="37" t="s">
        <v>307</v>
      </c>
      <c r="AB1" s="37" t="s">
        <v>308</v>
      </c>
      <c r="AC1" s="8" t="s">
        <v>309</v>
      </c>
      <c r="AD1" s="8" t="s">
        <v>310</v>
      </c>
      <c r="AE1" s="37" t="s">
        <v>311</v>
      </c>
      <c r="AF1" s="37" t="s">
        <v>330</v>
      </c>
      <c r="AG1" s="8" t="s">
        <v>313</v>
      </c>
      <c r="AH1" s="8" t="s">
        <v>12</v>
      </c>
      <c r="AI1" s="8" t="s">
        <v>13</v>
      </c>
      <c r="AJ1" s="8" t="s">
        <v>14</v>
      </c>
      <c r="AK1" s="8" t="s">
        <v>369</v>
      </c>
    </row>
    <row r="2" spans="1:38" ht="30">
      <c r="A2" s="26" t="s">
        <v>133</v>
      </c>
      <c r="B2" s="10" t="str">
        <f>IFERROR(VLOOKUP($A2,Disciplinas[],5,FALSE),"-")</f>
        <v>NHT4005-15</v>
      </c>
      <c r="C2" s="10">
        <f>IFERROR(VLOOKUP($A2,Disciplinas[],2,FALSE),"-")</f>
        <v>2</v>
      </c>
      <c r="D2" s="10">
        <f>IFERROR(VLOOKUP($A2,Disciplinas[],3,FALSE),"-")</f>
        <v>4</v>
      </c>
      <c r="E2" s="10">
        <f>IFERROR(VLOOKUP($A2,Disciplinas[],4,FALSE),"-")</f>
        <v>8</v>
      </c>
      <c r="F2" s="10" t="str">
        <f>IFERROR(VLOOKUP($A2,Disciplinas[],6,FALSE),"-")</f>
        <v>OBR</v>
      </c>
      <c r="G2" s="10" t="str">
        <f>IFERROR(VLOOKUP($A2,Disciplinas[],7,FALSE),"-")</f>
        <v>BQUI</v>
      </c>
      <c r="H2" s="24" t="s">
        <v>342</v>
      </c>
      <c r="I2" s="24" t="s">
        <v>368</v>
      </c>
      <c r="K2" s="24">
        <v>30</v>
      </c>
      <c r="L2" s="25" t="s">
        <v>321</v>
      </c>
      <c r="M2" s="38">
        <v>0.33333333333333331</v>
      </c>
      <c r="N2" s="38">
        <v>0.41666666666666702</v>
      </c>
      <c r="O2" s="25" t="s">
        <v>322</v>
      </c>
      <c r="X2" s="25">
        <v>2</v>
      </c>
      <c r="Y2" s="25" t="s">
        <v>62</v>
      </c>
      <c r="Z2" s="25" t="s">
        <v>325</v>
      </c>
      <c r="AA2" s="38">
        <v>0.33333333333333331</v>
      </c>
      <c r="AB2" s="38">
        <v>0.5</v>
      </c>
      <c r="AC2" s="25" t="s">
        <v>322</v>
      </c>
      <c r="AI2" s="25">
        <v>4</v>
      </c>
      <c r="AJ2" s="25" t="s">
        <v>62</v>
      </c>
    </row>
    <row r="3" spans="1:38" ht="45">
      <c r="A3" s="26" t="s">
        <v>133</v>
      </c>
      <c r="B3" s="10" t="str">
        <f>IFERROR(VLOOKUP($A3,Disciplinas[],5,FALSE),"-")</f>
        <v>NHT4005-15</v>
      </c>
      <c r="C3" s="10">
        <f>IFERROR(VLOOKUP($A3,Disciplinas[],2,FALSE),"-")</f>
        <v>2</v>
      </c>
      <c r="D3" s="10">
        <f>IFERROR(VLOOKUP($A3,Disciplinas[],3,FALSE),"-")</f>
        <v>4</v>
      </c>
      <c r="E3" s="10">
        <f>IFERROR(VLOOKUP($A3,Disciplinas[],4,FALSE),"-")</f>
        <v>8</v>
      </c>
      <c r="F3" s="10" t="str">
        <f>IFERROR(VLOOKUP($A3,Disciplinas[],6,FALSE),"-")</f>
        <v>OBR</v>
      </c>
      <c r="G3" s="10" t="str">
        <f>IFERROR(VLOOKUP($A3,Disciplinas[],7,FALSE),"-")</f>
        <v>BQUI</v>
      </c>
      <c r="H3" s="24" t="s">
        <v>342</v>
      </c>
      <c r="I3" s="24" t="s">
        <v>331</v>
      </c>
      <c r="K3" s="24">
        <v>30</v>
      </c>
      <c r="L3" s="25" t="s">
        <v>321</v>
      </c>
      <c r="M3" s="38">
        <v>0.79166666666666696</v>
      </c>
      <c r="N3" s="38">
        <v>0.875000000000001</v>
      </c>
      <c r="O3" s="25" t="s">
        <v>322</v>
      </c>
      <c r="X3" s="25">
        <v>2</v>
      </c>
      <c r="Y3" s="25" t="s">
        <v>55</v>
      </c>
      <c r="Z3" s="25" t="s">
        <v>325</v>
      </c>
      <c r="AA3" s="38">
        <v>0.79166666666666696</v>
      </c>
      <c r="AB3" s="38">
        <v>0.95833333333333404</v>
      </c>
      <c r="AC3" s="25" t="s">
        <v>322</v>
      </c>
      <c r="AI3" s="25">
        <v>4</v>
      </c>
      <c r="AJ3" s="25" t="s">
        <v>55</v>
      </c>
    </row>
    <row r="4" spans="1:38" ht="45">
      <c r="A4" s="26" t="s">
        <v>104</v>
      </c>
      <c r="B4" s="10" t="str">
        <f>IFERROR(VLOOKUP($A4,Disciplinas[],5,FALSE),"-")</f>
        <v>BCS0001-15</v>
      </c>
      <c r="C4" s="10">
        <f>IFERROR(VLOOKUP($A4,Disciplinas[],2,FALSE),"-")</f>
        <v>0</v>
      </c>
      <c r="D4" s="10">
        <f>IFERROR(VLOOKUP($A4,Disciplinas[],3,FALSE),"-")</f>
        <v>3</v>
      </c>
      <c r="E4" s="10">
        <f>IFERROR(VLOOKUP($A4,Disciplinas[],4,FALSE),"-")</f>
        <v>5</v>
      </c>
      <c r="F4" s="10" t="str">
        <f>IFERROR(VLOOKUP($A4,Disciplinas[],6,FALSE),"-")</f>
        <v>BI</v>
      </c>
      <c r="G4" s="10" t="str">
        <f>IFERROR(VLOOKUP($A4,Disciplinas[],7,FALSE),"-")</f>
        <v>BI</v>
      </c>
      <c r="H4" s="24" t="s">
        <v>342</v>
      </c>
      <c r="I4" s="24" t="s">
        <v>368</v>
      </c>
      <c r="K4" s="24">
        <v>30</v>
      </c>
      <c r="Z4" s="25" t="s">
        <v>328</v>
      </c>
      <c r="AA4" s="38">
        <v>0.79166666666666696</v>
      </c>
      <c r="AB4" s="38">
        <v>0.91666666666666696</v>
      </c>
      <c r="AC4" s="25" t="s">
        <v>322</v>
      </c>
      <c r="AI4" s="25">
        <v>3</v>
      </c>
      <c r="AJ4" s="25" t="s">
        <v>55</v>
      </c>
    </row>
    <row r="5" spans="1:38">
      <c r="B5" s="10" t="str">
        <f>IFERROR(VLOOKUP($A5,Disciplinas[],5,FALSE),"-")</f>
        <v>-</v>
      </c>
      <c r="C5" s="10" t="str">
        <f>IFERROR(VLOOKUP($A5,Disciplinas[],2,FALSE),"-")</f>
        <v>-</v>
      </c>
      <c r="D5" s="10" t="str">
        <f>IFERROR(VLOOKUP($A5,Disciplinas[],3,FALSE),"-")</f>
        <v>-</v>
      </c>
      <c r="E5" s="10" t="str">
        <f>IFERROR(VLOOKUP($A5,Disciplinas[],4,FALSE),"-")</f>
        <v>-</v>
      </c>
      <c r="F5" s="10" t="str">
        <f>IFERROR(VLOOKUP($A5,Disciplinas[],6,FALSE),"-")</f>
        <v>-</v>
      </c>
      <c r="G5" s="10" t="str">
        <f>IFERROR(VLOOKUP($A5,Disciplinas[],7,FALSE),"-")</f>
        <v>-</v>
      </c>
    </row>
    <row r="6" spans="1:38">
      <c r="B6" s="10" t="str">
        <f>IFERROR(VLOOKUP($A6,Disciplinas[],5,FALSE),"-")</f>
        <v>-</v>
      </c>
      <c r="C6" s="10" t="str">
        <f>IFERROR(VLOOKUP($A6,Disciplinas[],2,FALSE),"-")</f>
        <v>-</v>
      </c>
      <c r="D6" s="10" t="str">
        <f>IFERROR(VLOOKUP($A6,Disciplinas[],3,FALSE),"-")</f>
        <v>-</v>
      </c>
      <c r="E6" s="10" t="str">
        <f>IFERROR(VLOOKUP($A6,Disciplinas[],4,FALSE),"-")</f>
        <v>-</v>
      </c>
      <c r="F6" s="10" t="str">
        <f>IFERROR(VLOOKUP($A6,Disciplinas[],6,FALSE),"-")</f>
        <v>-</v>
      </c>
      <c r="G6" s="10" t="str">
        <f>IFERROR(VLOOKUP($A6,Disciplinas[],7,FALSE),"-")</f>
        <v>-</v>
      </c>
    </row>
    <row r="7" spans="1:38">
      <c r="B7" s="10" t="str">
        <f>IFERROR(VLOOKUP($A7,Disciplinas[],5,FALSE),"-")</f>
        <v>-</v>
      </c>
      <c r="C7" s="10" t="str">
        <f>IFERROR(VLOOKUP($A7,Disciplinas[],2,FALSE),"-")</f>
        <v>-</v>
      </c>
      <c r="D7" s="10" t="str">
        <f>IFERROR(VLOOKUP($A7,Disciplinas[],3,FALSE),"-")</f>
        <v>-</v>
      </c>
      <c r="E7" s="10" t="str">
        <f>IFERROR(VLOOKUP($A7,Disciplinas[],4,FALSE),"-")</f>
        <v>-</v>
      </c>
      <c r="F7" s="10" t="str">
        <f>IFERROR(VLOOKUP($A7,Disciplinas[],6,FALSE),"-")</f>
        <v>-</v>
      </c>
      <c r="G7" s="10" t="str">
        <f>IFERROR(VLOOKUP($A7,Disciplinas[],7,FALSE),"-")</f>
        <v>-</v>
      </c>
    </row>
    <row r="8" spans="1:38">
      <c r="A8" s="26" t="s">
        <v>104</v>
      </c>
      <c r="B8" s="10" t="str">
        <f>IFERROR(VLOOKUP($A8,Disciplinas[],5,FALSE),"-")</f>
        <v>BCS0001-15</v>
      </c>
      <c r="C8" s="10">
        <f>IFERROR(VLOOKUP($A8,Disciplinas[],2,FALSE),"-")</f>
        <v>0</v>
      </c>
      <c r="D8" s="10">
        <f>IFERROR(VLOOKUP($A8,Disciplinas[],3,FALSE),"-")</f>
        <v>3</v>
      </c>
      <c r="E8" s="10">
        <f>IFERROR(VLOOKUP($A8,Disciplinas[],4,FALSE),"-")</f>
        <v>5</v>
      </c>
      <c r="F8" s="10" t="str">
        <f>IFERROR(VLOOKUP($A8,Disciplinas[],6,FALSE),"-")</f>
        <v>BI</v>
      </c>
      <c r="G8" s="10" t="str">
        <f>IFERROR(VLOOKUP($A8,Disciplinas[],7,FALSE),"-")</f>
        <v>BI</v>
      </c>
      <c r="H8" s="24" t="s">
        <v>342</v>
      </c>
      <c r="I8" s="24" t="s">
        <v>368</v>
      </c>
      <c r="Z8" s="25" t="s">
        <v>325</v>
      </c>
      <c r="AA8" s="38">
        <v>0.33333333333333331</v>
      </c>
      <c r="AB8" s="38">
        <v>0.45833333333333298</v>
      </c>
      <c r="AC8" s="25" t="s">
        <v>322</v>
      </c>
      <c r="AI8" s="25">
        <v>3</v>
      </c>
      <c r="AJ8" s="25" t="s">
        <v>333</v>
      </c>
    </row>
    <row r="9" spans="1:38" ht="30">
      <c r="A9" s="26" t="s">
        <v>104</v>
      </c>
      <c r="B9" s="10" t="str">
        <f>IFERROR(VLOOKUP($A9,Disciplinas[],5,FALSE),"-")</f>
        <v>BCS0001-15</v>
      </c>
      <c r="C9" s="10">
        <f>IFERROR(VLOOKUP($A9,Disciplinas[],2,FALSE),"-")</f>
        <v>0</v>
      </c>
      <c r="D9" s="10">
        <f>IFERROR(VLOOKUP($A9,Disciplinas[],3,FALSE),"-")</f>
        <v>3</v>
      </c>
      <c r="E9" s="10">
        <f>IFERROR(VLOOKUP($A9,Disciplinas[],4,FALSE),"-")</f>
        <v>5</v>
      </c>
      <c r="F9" s="10" t="str">
        <f>IFERROR(VLOOKUP($A9,Disciplinas[],6,FALSE),"-")</f>
        <v>BI</v>
      </c>
      <c r="G9" s="10" t="str">
        <f>IFERROR(VLOOKUP($A9,Disciplinas[],7,FALSE),"-")</f>
        <v>BI</v>
      </c>
      <c r="H9" s="24" t="s">
        <v>343</v>
      </c>
      <c r="I9" s="24" t="s">
        <v>368</v>
      </c>
      <c r="K9" s="24">
        <v>30</v>
      </c>
      <c r="Z9" s="25" t="s">
        <v>323</v>
      </c>
      <c r="AA9" s="38">
        <v>0.33333333333333331</v>
      </c>
      <c r="AB9" s="38">
        <v>0.45833333333333298</v>
      </c>
      <c r="AC9" s="25" t="s">
        <v>322</v>
      </c>
      <c r="AI9" s="25">
        <v>3</v>
      </c>
      <c r="AJ9" s="25" t="s">
        <v>70</v>
      </c>
    </row>
    <row r="10" spans="1:38">
      <c r="B10" s="10" t="str">
        <f>IFERROR(VLOOKUP($A10,Disciplinas[],5,FALSE),"-")</f>
        <v>-</v>
      </c>
      <c r="C10" s="10" t="str">
        <f>IFERROR(VLOOKUP($A10,Disciplinas[],2,FALSE),"-")</f>
        <v>-</v>
      </c>
      <c r="D10" s="10" t="str">
        <f>IFERROR(VLOOKUP($A10,Disciplinas[],3,FALSE),"-")</f>
        <v>-</v>
      </c>
      <c r="E10" s="10" t="str">
        <f>IFERROR(VLOOKUP($A10,Disciplinas[],4,FALSE),"-")</f>
        <v>-</v>
      </c>
      <c r="F10" s="10" t="str">
        <f>IFERROR(VLOOKUP($A10,Disciplinas[],6,FALSE),"-")</f>
        <v>-</v>
      </c>
      <c r="G10" s="10" t="str">
        <f>IFERROR(VLOOKUP($A10,Disciplinas[],7,FALSE),"-")</f>
        <v>-</v>
      </c>
    </row>
    <row r="11" spans="1:38">
      <c r="A11" s="26" t="s">
        <v>104</v>
      </c>
      <c r="B11" s="10" t="str">
        <f>IFERROR(VLOOKUP($A11,Disciplinas[],5,FALSE),"-")</f>
        <v>BCS0001-15</v>
      </c>
      <c r="C11" s="10">
        <f>IFERROR(VLOOKUP($A11,Disciplinas[],2,FALSE),"-")</f>
        <v>0</v>
      </c>
      <c r="D11" s="10">
        <f>IFERROR(VLOOKUP($A11,Disciplinas[],3,FALSE),"-")</f>
        <v>3</v>
      </c>
      <c r="E11" s="10">
        <f>IFERROR(VLOOKUP($A11,Disciplinas[],4,FALSE),"-")</f>
        <v>5</v>
      </c>
      <c r="F11" s="10" t="str">
        <f>IFERROR(VLOOKUP($A11,Disciplinas[],6,FALSE),"-")</f>
        <v>BI</v>
      </c>
      <c r="G11" s="10" t="str">
        <f>IFERROR(VLOOKUP($A11,Disciplinas[],7,FALSE),"-")</f>
        <v>BI</v>
      </c>
      <c r="H11" s="24" t="s">
        <v>342</v>
      </c>
      <c r="I11" s="24" t="s">
        <v>368</v>
      </c>
      <c r="K11" s="24">
        <v>30</v>
      </c>
      <c r="Z11" s="25" t="s">
        <v>328</v>
      </c>
      <c r="AA11" s="38">
        <v>0.33333333333333331</v>
      </c>
      <c r="AB11" s="38">
        <v>0.45833333333333298</v>
      </c>
      <c r="AC11" s="25" t="s">
        <v>322</v>
      </c>
      <c r="AI11" s="25">
        <v>3</v>
      </c>
      <c r="AJ11" s="25" t="s">
        <v>78</v>
      </c>
    </row>
    <row r="12" spans="1:38">
      <c r="B12" s="10" t="str">
        <f>IFERROR(VLOOKUP($A12,Disciplinas[],5,FALSE),"-")</f>
        <v>-</v>
      </c>
      <c r="C12" s="10" t="str">
        <f>IFERROR(VLOOKUP($A12,Disciplinas[],2,FALSE),"-")</f>
        <v>-</v>
      </c>
      <c r="D12" s="10" t="str">
        <f>IFERROR(VLOOKUP($A12,Disciplinas[],3,FALSE),"-")</f>
        <v>-</v>
      </c>
      <c r="E12" s="10" t="str">
        <f>IFERROR(VLOOKUP($A12,Disciplinas[],4,FALSE),"-")</f>
        <v>-</v>
      </c>
      <c r="F12" s="10" t="str">
        <f>IFERROR(VLOOKUP($A12,Disciplinas[],6,FALSE),"-")</f>
        <v>-</v>
      </c>
      <c r="G12" s="10" t="str">
        <f>IFERROR(VLOOKUP($A12,Disciplinas[],7,FALSE),"-")</f>
        <v>-</v>
      </c>
    </row>
    <row r="13" spans="1:38" s="12" customFormat="1">
      <c r="A13" s="26" t="s">
        <v>104</v>
      </c>
      <c r="B13" s="10" t="str">
        <f>IFERROR(VLOOKUP($A13,Disciplinas[],5,FALSE),"-")</f>
        <v>BCS0001-15</v>
      </c>
      <c r="C13" s="10">
        <f>IFERROR(VLOOKUP($A13,Disciplinas[],2,FALSE),"-")</f>
        <v>0</v>
      </c>
      <c r="D13" s="10">
        <f>IFERROR(VLOOKUP($A13,Disciplinas[],3,FALSE),"-")</f>
        <v>3</v>
      </c>
      <c r="E13" s="10">
        <f>IFERROR(VLOOKUP($A13,Disciplinas[],4,FALSE),"-")</f>
        <v>5</v>
      </c>
      <c r="F13" s="10" t="str">
        <f>IFERROR(VLOOKUP($A13,Disciplinas[],6,FALSE),"-")</f>
        <v>BI</v>
      </c>
      <c r="G13" s="10" t="str">
        <f>IFERROR(VLOOKUP($A13,Disciplinas[],7,FALSE),"-")</f>
        <v>BI</v>
      </c>
      <c r="H13" s="24" t="s">
        <v>342</v>
      </c>
      <c r="I13" s="24" t="s">
        <v>331</v>
      </c>
      <c r="J13" s="24"/>
      <c r="K13" s="24">
        <v>30</v>
      </c>
      <c r="L13" s="25"/>
      <c r="M13" s="38"/>
      <c r="N13" s="38"/>
      <c r="O13" s="25"/>
      <c r="P13" s="25"/>
      <c r="Q13" s="38"/>
      <c r="R13" s="38"/>
      <c r="S13" s="25"/>
      <c r="T13" s="25"/>
      <c r="U13" s="38"/>
      <c r="V13" s="38"/>
      <c r="W13" s="25"/>
      <c r="X13" s="25"/>
      <c r="Y13" s="25"/>
      <c r="Z13" s="25" t="s">
        <v>325</v>
      </c>
      <c r="AA13" s="38">
        <v>0.33333333333333331</v>
      </c>
      <c r="AB13" s="38">
        <v>0.45833333333333298</v>
      </c>
      <c r="AC13" s="25" t="s">
        <v>322</v>
      </c>
      <c r="AD13" s="25"/>
      <c r="AE13" s="38"/>
      <c r="AF13" s="38"/>
      <c r="AG13" s="25"/>
      <c r="AH13" s="25"/>
      <c r="AI13" s="25">
        <v>3</v>
      </c>
      <c r="AJ13" s="25" t="s">
        <v>78</v>
      </c>
      <c r="AK13" s="25"/>
      <c r="AL13" s="8"/>
    </row>
    <row r="14" spans="1:38" ht="30">
      <c r="A14" s="26" t="s">
        <v>104</v>
      </c>
      <c r="B14" s="10" t="str">
        <f>IFERROR(VLOOKUP($A14,Disciplinas[],5,FALSE),"-")</f>
        <v>BCS0001-15</v>
      </c>
      <c r="C14" s="10">
        <f>IFERROR(VLOOKUP($A14,Disciplinas[],2,FALSE),"-")</f>
        <v>0</v>
      </c>
      <c r="D14" s="10">
        <f>IFERROR(VLOOKUP($A14,Disciplinas[],3,FALSE),"-")</f>
        <v>3</v>
      </c>
      <c r="E14" s="10">
        <f>IFERROR(VLOOKUP($A14,Disciplinas[],4,FALSE),"-")</f>
        <v>5</v>
      </c>
      <c r="F14" s="10" t="str">
        <f>IFERROR(VLOOKUP($A14,Disciplinas[],6,FALSE),"-")</f>
        <v>BI</v>
      </c>
      <c r="G14" s="10" t="str">
        <f>IFERROR(VLOOKUP($A14,Disciplinas[],7,FALSE),"-")</f>
        <v>BI</v>
      </c>
      <c r="H14" s="24" t="s">
        <v>342</v>
      </c>
      <c r="I14" s="24" t="s">
        <v>331</v>
      </c>
      <c r="K14" s="24">
        <v>30</v>
      </c>
      <c r="Z14" s="25" t="s">
        <v>328</v>
      </c>
      <c r="AA14" s="38">
        <v>0.79166666666666696</v>
      </c>
      <c r="AB14" s="38">
        <v>0.91666666666666696</v>
      </c>
      <c r="AC14" s="25" t="s">
        <v>322</v>
      </c>
      <c r="AI14" s="25">
        <v>3</v>
      </c>
      <c r="AJ14" s="25" t="s">
        <v>80</v>
      </c>
    </row>
    <row r="15" spans="1:38" s="12" customFormat="1">
      <c r="A15" s="26" t="s">
        <v>249</v>
      </c>
      <c r="B15" s="10" t="str">
        <f>IFERROR(VLOOKUP($A15,Disciplinas[],5,FALSE),"-")</f>
        <v>NHT4053-15</v>
      </c>
      <c r="C15" s="10">
        <f>IFERROR(VLOOKUP($A15,Disciplinas[],2,FALSE),"-")</f>
        <v>4</v>
      </c>
      <c r="D15" s="10">
        <f>IFERROR(VLOOKUP($A15,Disciplinas[],3,FALSE),"-")</f>
        <v>4</v>
      </c>
      <c r="E15" s="10">
        <f>IFERROR(VLOOKUP($A15,Disciplinas[],4,FALSE),"-")</f>
        <v>6</v>
      </c>
      <c r="F15" s="10" t="str">
        <f>IFERROR(VLOOKUP($A15,Disciplinas[],6,FALSE),"-")</f>
        <v>OBR</v>
      </c>
      <c r="G15" s="10" t="str">
        <f>IFERROR(VLOOKUP($A15,Disciplinas[],7,FALSE),"-")</f>
        <v>BQUI</v>
      </c>
      <c r="H15" s="24" t="s">
        <v>342</v>
      </c>
      <c r="I15" s="24" t="s">
        <v>368</v>
      </c>
      <c r="J15" s="24"/>
      <c r="K15" s="24">
        <v>30</v>
      </c>
      <c r="L15" s="25"/>
      <c r="M15" s="38"/>
      <c r="N15" s="38"/>
      <c r="O15" s="25"/>
      <c r="P15" s="25"/>
      <c r="Q15" s="38"/>
      <c r="R15" s="38"/>
      <c r="S15" s="25"/>
      <c r="T15" s="25"/>
      <c r="U15" s="38"/>
      <c r="V15" s="38"/>
      <c r="W15" s="25"/>
      <c r="X15" s="25"/>
      <c r="Y15" s="25"/>
      <c r="Z15" s="25" t="s">
        <v>321</v>
      </c>
      <c r="AA15" s="38">
        <v>0.33333333333333331</v>
      </c>
      <c r="AB15" s="38">
        <v>0.5</v>
      </c>
      <c r="AC15" s="25" t="s">
        <v>322</v>
      </c>
      <c r="AD15" s="25"/>
      <c r="AE15" s="38"/>
      <c r="AF15" s="38"/>
      <c r="AG15" s="25"/>
      <c r="AH15" s="25"/>
      <c r="AI15" s="25">
        <v>3</v>
      </c>
      <c r="AJ15" s="25" t="s">
        <v>69</v>
      </c>
      <c r="AK15" s="25"/>
      <c r="AL15" s="8"/>
    </row>
    <row r="16" spans="1:38">
      <c r="A16" s="26" t="s">
        <v>104</v>
      </c>
      <c r="B16" s="10" t="str">
        <f>IFERROR(VLOOKUP($A16,Disciplinas[],5,FALSE),"-")</f>
        <v>BCS0001-15</v>
      </c>
      <c r="C16" s="10">
        <f>IFERROR(VLOOKUP($A16,Disciplinas[],2,FALSE),"-")</f>
        <v>0</v>
      </c>
      <c r="D16" s="10">
        <f>IFERROR(VLOOKUP($A16,Disciplinas[],3,FALSE),"-")</f>
        <v>3</v>
      </c>
      <c r="E16" s="10">
        <f>IFERROR(VLOOKUP($A16,Disciplinas[],4,FALSE),"-")</f>
        <v>5</v>
      </c>
      <c r="F16" s="10" t="str">
        <f>IFERROR(VLOOKUP($A16,Disciplinas[],6,FALSE),"-")</f>
        <v>BI</v>
      </c>
      <c r="G16" s="10" t="str">
        <f>IFERROR(VLOOKUP($A16,Disciplinas[],7,FALSE),"-")</f>
        <v>BI</v>
      </c>
      <c r="H16" s="24" t="s">
        <v>342</v>
      </c>
      <c r="I16" s="24" t="s">
        <v>368</v>
      </c>
      <c r="K16" s="24">
        <v>30</v>
      </c>
      <c r="Z16" s="25" t="s">
        <v>323</v>
      </c>
      <c r="AA16" s="38">
        <v>0.33333333333333331</v>
      </c>
      <c r="AB16" s="38">
        <v>0.45833333333333298</v>
      </c>
      <c r="AC16" s="25" t="s">
        <v>322</v>
      </c>
      <c r="AI16" s="25">
        <v>3</v>
      </c>
      <c r="AJ16" s="25" t="s">
        <v>333</v>
      </c>
      <c r="AL16" s="1"/>
    </row>
    <row r="17" spans="1:38">
      <c r="A17" s="26" t="s">
        <v>104</v>
      </c>
      <c r="B17" s="10" t="str">
        <f>IFERROR(VLOOKUP($A17,Disciplinas[],5,FALSE),"-")</f>
        <v>BCS0001-15</v>
      </c>
      <c r="C17" s="10">
        <f>IFERROR(VLOOKUP($A17,Disciplinas[],2,FALSE),"-")</f>
        <v>0</v>
      </c>
      <c r="D17" s="10">
        <f>IFERROR(VLOOKUP($A17,Disciplinas[],3,FALSE),"-")</f>
        <v>3</v>
      </c>
      <c r="E17" s="10">
        <f>IFERROR(VLOOKUP($A17,Disciplinas[],4,FALSE),"-")</f>
        <v>5</v>
      </c>
      <c r="F17" s="10" t="str">
        <f>IFERROR(VLOOKUP($A17,Disciplinas[],6,FALSE),"-")</f>
        <v>BI</v>
      </c>
      <c r="G17" s="10" t="str">
        <f>IFERROR(VLOOKUP($A17,Disciplinas[],7,FALSE),"-")</f>
        <v>BI</v>
      </c>
      <c r="H17" s="24" t="s">
        <v>342</v>
      </c>
      <c r="I17" s="24" t="s">
        <v>331</v>
      </c>
      <c r="K17" s="24">
        <v>30</v>
      </c>
      <c r="Z17" s="25" t="s">
        <v>323</v>
      </c>
      <c r="AA17" s="38">
        <v>0.79166666666666696</v>
      </c>
      <c r="AB17" s="38">
        <v>0.91666666666666696</v>
      </c>
      <c r="AC17" s="25" t="s">
        <v>322</v>
      </c>
      <c r="AI17" s="25">
        <v>3</v>
      </c>
      <c r="AJ17" s="25" t="s">
        <v>333</v>
      </c>
      <c r="AL17" s="1"/>
    </row>
    <row r="18" spans="1:38">
      <c r="B18" s="10" t="str">
        <f>IFERROR(VLOOKUP($A18,Disciplinas[],5,FALSE),"-")</f>
        <v>-</v>
      </c>
      <c r="C18" s="10" t="str">
        <f>IFERROR(VLOOKUP($A18,Disciplinas[],2,FALSE),"-")</f>
        <v>-</v>
      </c>
      <c r="D18" s="10" t="str">
        <f>IFERROR(VLOOKUP($A18,Disciplinas[],3,FALSE),"-")</f>
        <v>-</v>
      </c>
      <c r="E18" s="10" t="str">
        <f>IFERROR(VLOOKUP($A18,Disciplinas[],4,FALSE),"-")</f>
        <v>-</v>
      </c>
      <c r="F18" s="10" t="str">
        <f>IFERROR(VLOOKUP($A18,Disciplinas[],6,FALSE),"-")</f>
        <v>-</v>
      </c>
      <c r="G18" s="10" t="str">
        <f>IFERROR(VLOOKUP($A18,Disciplinas[],7,FALSE),"-")</f>
        <v>-</v>
      </c>
      <c r="AL18" s="1"/>
    </row>
    <row r="19" spans="1:38" s="12" customFormat="1">
      <c r="A19" s="26"/>
      <c r="B19" s="10" t="str">
        <f>IFERROR(VLOOKUP($A19,Disciplinas[],5,FALSE),"-")</f>
        <v>-</v>
      </c>
      <c r="C19" s="10" t="str">
        <f>IFERROR(VLOOKUP($A19,Disciplinas[],2,FALSE),"-")</f>
        <v>-</v>
      </c>
      <c r="D19" s="10" t="str">
        <f>IFERROR(VLOOKUP($A19,Disciplinas[],3,FALSE),"-")</f>
        <v>-</v>
      </c>
      <c r="E19" s="10" t="str">
        <f>IFERROR(VLOOKUP($A19,Disciplinas[],4,FALSE),"-")</f>
        <v>-</v>
      </c>
      <c r="F19" s="10" t="str">
        <f>IFERROR(VLOOKUP($A19,Disciplinas[],6,FALSE),"-")</f>
        <v>-</v>
      </c>
      <c r="G19" s="10" t="str">
        <f>IFERROR(VLOOKUP($A19,Disciplinas[],7,FALSE),"-")</f>
        <v>-</v>
      </c>
      <c r="H19" s="24"/>
      <c r="I19" s="24"/>
      <c r="J19" s="24"/>
      <c r="K19" s="24"/>
      <c r="L19" s="25"/>
      <c r="M19" s="38"/>
      <c r="N19" s="38"/>
      <c r="O19" s="25"/>
      <c r="P19" s="25"/>
      <c r="Q19" s="38"/>
      <c r="R19" s="38"/>
      <c r="S19" s="25"/>
      <c r="T19" s="25"/>
      <c r="U19" s="38"/>
      <c r="V19" s="38"/>
      <c r="W19" s="25"/>
      <c r="X19" s="25"/>
      <c r="Y19" s="25"/>
      <c r="Z19" s="25"/>
      <c r="AA19" s="38"/>
      <c r="AB19" s="38"/>
      <c r="AC19" s="25"/>
      <c r="AD19" s="25"/>
      <c r="AE19" s="38"/>
      <c r="AF19" s="38"/>
      <c r="AG19" s="25"/>
      <c r="AH19" s="25"/>
      <c r="AI19" s="25"/>
      <c r="AJ19" s="25"/>
      <c r="AK19" s="25"/>
    </row>
    <row r="20" spans="1:38" ht="30">
      <c r="A20" s="26" t="s">
        <v>104</v>
      </c>
      <c r="B20" s="10" t="str">
        <f>IFERROR(VLOOKUP($A20,Disciplinas[],5,FALSE),"-")</f>
        <v>BCS0001-15</v>
      </c>
      <c r="C20" s="10">
        <f>IFERROR(VLOOKUP($A20,Disciplinas[],2,FALSE),"-")</f>
        <v>0</v>
      </c>
      <c r="D20" s="10">
        <f>IFERROR(VLOOKUP($A20,Disciplinas[],3,FALSE),"-")</f>
        <v>3</v>
      </c>
      <c r="E20" s="10">
        <f>IFERROR(VLOOKUP($A20,Disciplinas[],4,FALSE),"-")</f>
        <v>5</v>
      </c>
      <c r="F20" s="10" t="str">
        <f>IFERROR(VLOOKUP($A20,Disciplinas[],6,FALSE),"-")</f>
        <v>BI</v>
      </c>
      <c r="G20" s="10" t="str">
        <f>IFERROR(VLOOKUP($A20,Disciplinas[],7,FALSE),"-")</f>
        <v>BI</v>
      </c>
      <c r="H20" s="24" t="s">
        <v>342</v>
      </c>
      <c r="I20" s="24" t="s">
        <v>368</v>
      </c>
      <c r="K20" s="24">
        <v>30</v>
      </c>
      <c r="Z20" s="25" t="s">
        <v>328</v>
      </c>
      <c r="AA20" s="38">
        <v>0.33333333333333331</v>
      </c>
      <c r="AB20" s="38">
        <v>0.45833333333333298</v>
      </c>
      <c r="AC20" s="25" t="s">
        <v>322</v>
      </c>
      <c r="AI20" s="25">
        <v>3</v>
      </c>
      <c r="AJ20" s="25" t="s">
        <v>61</v>
      </c>
      <c r="AL20" s="1"/>
    </row>
    <row r="21" spans="1:38">
      <c r="B21" s="10" t="str">
        <f>IFERROR(VLOOKUP($A21,Disciplinas[],5,FALSE),"-")</f>
        <v>-</v>
      </c>
      <c r="C21" s="10" t="str">
        <f>IFERROR(VLOOKUP($A21,Disciplinas[],2,FALSE),"-")</f>
        <v>-</v>
      </c>
      <c r="D21" s="10" t="str">
        <f>IFERROR(VLOOKUP($A21,Disciplinas[],3,FALSE),"-")</f>
        <v>-</v>
      </c>
      <c r="E21" s="10" t="str">
        <f>IFERROR(VLOOKUP($A21,Disciplinas[],4,FALSE),"-")</f>
        <v>-</v>
      </c>
      <c r="F21" s="10" t="str">
        <f>IFERROR(VLOOKUP($A21,Disciplinas[],6,FALSE),"-")</f>
        <v>-</v>
      </c>
      <c r="G21" s="10" t="str">
        <f>IFERROR(VLOOKUP($A21,Disciplinas[],7,FALSE),"-")</f>
        <v>-</v>
      </c>
      <c r="AL21" s="1"/>
    </row>
    <row r="22" spans="1:38" ht="30">
      <c r="A22" s="26" t="s">
        <v>104</v>
      </c>
      <c r="B22" s="10" t="str">
        <f>IFERROR(VLOOKUP($A22,Disciplinas[],5,FALSE),"-")</f>
        <v>BCS0001-15</v>
      </c>
      <c r="C22" s="10">
        <f>IFERROR(VLOOKUP($A22,Disciplinas[],2,FALSE),"-")</f>
        <v>0</v>
      </c>
      <c r="D22" s="10">
        <f>IFERROR(VLOOKUP($A22,Disciplinas[],3,FALSE),"-")</f>
        <v>3</v>
      </c>
      <c r="E22" s="10">
        <f>IFERROR(VLOOKUP($A22,Disciplinas[],4,FALSE),"-")</f>
        <v>5</v>
      </c>
      <c r="F22" s="10" t="str">
        <f>IFERROR(VLOOKUP($A22,Disciplinas[],6,FALSE),"-")</f>
        <v>BI</v>
      </c>
      <c r="G22" s="10" t="str">
        <f>IFERROR(VLOOKUP($A22,Disciplinas[],7,FALSE),"-")</f>
        <v>BI</v>
      </c>
      <c r="H22" s="24" t="s">
        <v>342</v>
      </c>
      <c r="I22" s="24" t="s">
        <v>368</v>
      </c>
      <c r="K22" s="24">
        <v>30</v>
      </c>
      <c r="Z22" s="25" t="s">
        <v>323</v>
      </c>
      <c r="AA22" s="38">
        <v>0.33333333333333331</v>
      </c>
      <c r="AB22" s="38">
        <v>0.45833333333333298</v>
      </c>
      <c r="AC22" s="25" t="s">
        <v>322</v>
      </c>
      <c r="AI22" s="25">
        <v>3</v>
      </c>
      <c r="AJ22" s="25" t="s">
        <v>371</v>
      </c>
      <c r="AL22" s="1"/>
    </row>
    <row r="23" spans="1:38" ht="30">
      <c r="A23" s="26" t="s">
        <v>104</v>
      </c>
      <c r="B23" s="10" t="str">
        <f>IFERROR(VLOOKUP($A23,Disciplinas[],5,FALSE),"-")</f>
        <v>BCS0001-15</v>
      </c>
      <c r="C23" s="10">
        <f>IFERROR(VLOOKUP($A23,Disciplinas[],2,FALSE),"-")</f>
        <v>0</v>
      </c>
      <c r="D23" s="10">
        <f>IFERROR(VLOOKUP($A23,Disciplinas[],3,FALSE),"-")</f>
        <v>3</v>
      </c>
      <c r="E23" s="10">
        <f>IFERROR(VLOOKUP($A23,Disciplinas[],4,FALSE),"-")</f>
        <v>5</v>
      </c>
      <c r="F23" s="10" t="str">
        <f>IFERROR(VLOOKUP($A23,Disciplinas[],6,FALSE),"-")</f>
        <v>BI</v>
      </c>
      <c r="G23" s="10" t="str">
        <f>IFERROR(VLOOKUP($A23,Disciplinas[],7,FALSE),"-")</f>
        <v>BI</v>
      </c>
      <c r="H23" s="24" t="s">
        <v>342</v>
      </c>
      <c r="I23" s="24" t="s">
        <v>368</v>
      </c>
      <c r="K23" s="24">
        <v>30</v>
      </c>
      <c r="Z23" s="25" t="s">
        <v>323</v>
      </c>
      <c r="AA23" s="38">
        <v>0.33333333333333331</v>
      </c>
      <c r="AB23" s="38">
        <v>0.45833333333333298</v>
      </c>
      <c r="AC23" s="25" t="s">
        <v>322</v>
      </c>
      <c r="AI23" s="25">
        <v>3</v>
      </c>
      <c r="AJ23" s="25" t="s">
        <v>61</v>
      </c>
      <c r="AL23" s="1"/>
    </row>
    <row r="24" spans="1:38">
      <c r="B24" s="10" t="str">
        <f>IFERROR(VLOOKUP($A24,Disciplinas[],5,FALSE),"-")</f>
        <v>-</v>
      </c>
      <c r="C24" s="10" t="str">
        <f>IFERROR(VLOOKUP($A24,Disciplinas[],2,FALSE),"-")</f>
        <v>-</v>
      </c>
      <c r="D24" s="10" t="str">
        <f>IFERROR(VLOOKUP($A24,Disciplinas[],3,FALSE),"-")</f>
        <v>-</v>
      </c>
      <c r="E24" s="10" t="str">
        <f>IFERROR(VLOOKUP($A24,Disciplinas[],4,FALSE),"-")</f>
        <v>-</v>
      </c>
      <c r="F24" s="10" t="str">
        <f>IFERROR(VLOOKUP($A24,Disciplinas[],6,FALSE),"-")</f>
        <v>-</v>
      </c>
      <c r="G24" s="10" t="str">
        <f>IFERROR(VLOOKUP($A24,Disciplinas[],7,FALSE),"-")</f>
        <v>-</v>
      </c>
      <c r="AL24" s="1"/>
    </row>
    <row r="25" spans="1:38" ht="30">
      <c r="A25" s="26" t="s">
        <v>104</v>
      </c>
      <c r="B25" s="10" t="str">
        <f>IFERROR(VLOOKUP($A25,Disciplinas[],5,FALSE),"-")</f>
        <v>BCS0001-15</v>
      </c>
      <c r="C25" s="10">
        <f>IFERROR(VLOOKUP($A25,Disciplinas[],2,FALSE),"-")</f>
        <v>0</v>
      </c>
      <c r="D25" s="10">
        <f>IFERROR(VLOOKUP($A25,Disciplinas[],3,FALSE),"-")</f>
        <v>3</v>
      </c>
      <c r="E25" s="10">
        <f>IFERROR(VLOOKUP($A25,Disciplinas[],4,FALSE),"-")</f>
        <v>5</v>
      </c>
      <c r="F25" s="10" t="str">
        <f>IFERROR(VLOOKUP($A25,Disciplinas[],6,FALSE),"-")</f>
        <v>BI</v>
      </c>
      <c r="G25" s="10" t="str">
        <f>IFERROR(VLOOKUP($A25,Disciplinas[],7,FALSE),"-")</f>
        <v>BI</v>
      </c>
      <c r="H25" s="24" t="s">
        <v>342</v>
      </c>
      <c r="I25" s="24" t="s">
        <v>331</v>
      </c>
      <c r="K25" s="24">
        <v>30</v>
      </c>
      <c r="Z25" s="25" t="s">
        <v>325</v>
      </c>
      <c r="AA25" s="38">
        <v>0.79166666666666696</v>
      </c>
      <c r="AB25" s="38">
        <v>0.91666666666666696</v>
      </c>
      <c r="AC25" s="25" t="s">
        <v>322</v>
      </c>
      <c r="AI25" s="25">
        <v>3</v>
      </c>
      <c r="AJ25" s="25" t="s">
        <v>371</v>
      </c>
      <c r="AL25" s="1"/>
    </row>
    <row r="26" spans="1:38">
      <c r="B26" s="10" t="str">
        <f>IFERROR(VLOOKUP($A26,Disciplinas[],5,FALSE),"-")</f>
        <v>-</v>
      </c>
      <c r="C26" s="10" t="str">
        <f>IFERROR(VLOOKUP($A26,Disciplinas[],2,FALSE),"-")</f>
        <v>-</v>
      </c>
      <c r="D26" s="10" t="str">
        <f>IFERROR(VLOOKUP($A26,Disciplinas[],3,FALSE),"-")</f>
        <v>-</v>
      </c>
      <c r="E26" s="10" t="str">
        <f>IFERROR(VLOOKUP($A26,Disciplinas[],4,FALSE),"-")</f>
        <v>-</v>
      </c>
      <c r="F26" s="10" t="str">
        <f>IFERROR(VLOOKUP($A26,Disciplinas[],6,FALSE),"-")</f>
        <v>-</v>
      </c>
      <c r="G26" s="10" t="str">
        <f>IFERROR(VLOOKUP($A26,Disciplinas[],7,FALSE),"-")</f>
        <v>-</v>
      </c>
      <c r="AL26" s="1"/>
    </row>
    <row r="27" spans="1:38">
      <c r="B27" s="10" t="str">
        <f>IFERROR(VLOOKUP($A27,Disciplinas[],5,FALSE),"-")</f>
        <v>-</v>
      </c>
      <c r="C27" s="10" t="str">
        <f>IFERROR(VLOOKUP($A27,Disciplinas[],2,FALSE),"-")</f>
        <v>-</v>
      </c>
      <c r="D27" s="10" t="str">
        <f>IFERROR(VLOOKUP($A27,Disciplinas[],3,FALSE),"-")</f>
        <v>-</v>
      </c>
      <c r="E27" s="10" t="str">
        <f>IFERROR(VLOOKUP($A27,Disciplinas[],4,FALSE),"-")</f>
        <v>-</v>
      </c>
      <c r="F27" s="10" t="str">
        <f>IFERROR(VLOOKUP($A27,Disciplinas[],6,FALSE),"-")</f>
        <v>-</v>
      </c>
      <c r="G27" s="10" t="str">
        <f>IFERROR(VLOOKUP($A27,Disciplinas[],7,FALSE),"-")</f>
        <v>-</v>
      </c>
      <c r="AL27" s="1"/>
    </row>
    <row r="28" spans="1:38">
      <c r="B28" s="10" t="str">
        <f>IFERROR(VLOOKUP($A28,Disciplinas[],5,FALSE),"-")</f>
        <v>-</v>
      </c>
      <c r="C28" s="10" t="str">
        <f>IFERROR(VLOOKUP($A28,Disciplinas[],2,FALSE),"-")</f>
        <v>-</v>
      </c>
      <c r="D28" s="10" t="str">
        <f>IFERROR(VLOOKUP($A28,Disciplinas[],3,FALSE),"-")</f>
        <v>-</v>
      </c>
      <c r="E28" s="10" t="str">
        <f>IFERROR(VLOOKUP($A28,Disciplinas[],4,FALSE),"-")</f>
        <v>-</v>
      </c>
      <c r="F28" s="10" t="str">
        <f>IFERROR(VLOOKUP($A28,Disciplinas[],6,FALSE),"-")</f>
        <v>-</v>
      </c>
      <c r="G28" s="10" t="str">
        <f>IFERROR(VLOOKUP($A28,Disciplinas[],7,FALSE),"-")</f>
        <v>-</v>
      </c>
      <c r="AL28" s="1"/>
    </row>
    <row r="29" spans="1:38">
      <c r="B29" s="10" t="str">
        <f>IFERROR(VLOOKUP($A29,Disciplinas[],5,FALSE),"-")</f>
        <v>-</v>
      </c>
      <c r="C29" s="10" t="str">
        <f>IFERROR(VLOOKUP($A29,Disciplinas[],2,FALSE),"-")</f>
        <v>-</v>
      </c>
      <c r="D29" s="10" t="str">
        <f>IFERROR(VLOOKUP($A29,Disciplinas[],3,FALSE),"-")</f>
        <v>-</v>
      </c>
      <c r="E29" s="10" t="str">
        <f>IFERROR(VLOOKUP($A29,Disciplinas[],4,FALSE),"-")</f>
        <v>-</v>
      </c>
      <c r="F29" s="10" t="str">
        <f>IFERROR(VLOOKUP($A29,Disciplinas[],6,FALSE),"-")</f>
        <v>-</v>
      </c>
      <c r="G29" s="10" t="str">
        <f>IFERROR(VLOOKUP($A29,Disciplinas[],7,FALSE),"-")</f>
        <v>-</v>
      </c>
      <c r="AL29" s="1"/>
    </row>
    <row r="30" spans="1:38">
      <c r="B30" s="10" t="str">
        <f>IFERROR(VLOOKUP($A30,Disciplinas[],5,FALSE),"-")</f>
        <v>-</v>
      </c>
      <c r="C30" s="10" t="str">
        <f>IFERROR(VLOOKUP($A30,Disciplinas[],2,FALSE),"-")</f>
        <v>-</v>
      </c>
      <c r="D30" s="10" t="str">
        <f>IFERROR(VLOOKUP($A30,Disciplinas[],3,FALSE),"-")</f>
        <v>-</v>
      </c>
      <c r="E30" s="10" t="str">
        <f>IFERROR(VLOOKUP($A30,Disciplinas[],4,FALSE),"-")</f>
        <v>-</v>
      </c>
      <c r="F30" s="10" t="str">
        <f>IFERROR(VLOOKUP($A30,Disciplinas[],6,FALSE),"-")</f>
        <v>-</v>
      </c>
      <c r="G30" s="10" t="str">
        <f>IFERROR(VLOOKUP($A30,Disciplinas[],7,FALSE),"-")</f>
        <v>-</v>
      </c>
      <c r="AL30" s="1"/>
    </row>
    <row r="31" spans="1:38">
      <c r="B31" s="10" t="str">
        <f>IFERROR(VLOOKUP($A31,Disciplinas[],5,FALSE),"-")</f>
        <v>-</v>
      </c>
      <c r="C31" s="10" t="str">
        <f>IFERROR(VLOOKUP($A31,Disciplinas[],2,FALSE),"-")</f>
        <v>-</v>
      </c>
      <c r="D31" s="10" t="str">
        <f>IFERROR(VLOOKUP($A31,Disciplinas[],3,FALSE),"-")</f>
        <v>-</v>
      </c>
      <c r="E31" s="10" t="str">
        <f>IFERROR(VLOOKUP($A31,Disciplinas[],4,FALSE),"-")</f>
        <v>-</v>
      </c>
      <c r="F31" s="10" t="str">
        <f>IFERROR(VLOOKUP($A31,Disciplinas[],6,FALSE),"-")</f>
        <v>-</v>
      </c>
      <c r="G31" s="10" t="str">
        <f>IFERROR(VLOOKUP($A31,Disciplinas[],7,FALSE),"-")</f>
        <v>-</v>
      </c>
    </row>
    <row r="32" spans="1:38" ht="30">
      <c r="A32" s="26" t="s">
        <v>187</v>
      </c>
      <c r="B32" s="10" t="str">
        <f>IFERROR(VLOOKUP($A32,Disciplinas[],5,FALSE),"-")</f>
        <v>BCK0104-15</v>
      </c>
      <c r="C32" s="10">
        <f>IFERROR(VLOOKUP($A32,Disciplinas[],2,FALSE),"-")</f>
        <v>3</v>
      </c>
      <c r="D32" s="10">
        <f>IFERROR(VLOOKUP($A32,Disciplinas[],3,FALSE),"-")</f>
        <v>0</v>
      </c>
      <c r="E32" s="10">
        <f>IFERROR(VLOOKUP($A32,Disciplinas[],4,FALSE),"-")</f>
        <v>4</v>
      </c>
      <c r="F32" s="10" t="str">
        <f>IFERROR(VLOOKUP($A32,Disciplinas[],6,FALSE),"-")</f>
        <v>BI</v>
      </c>
      <c r="G32" s="10" t="str">
        <f>IFERROR(VLOOKUP($A32,Disciplinas[],7,FALSE),"-")</f>
        <v>BI</v>
      </c>
      <c r="H32" s="24" t="s">
        <v>342</v>
      </c>
      <c r="I32" s="24" t="s">
        <v>368</v>
      </c>
      <c r="K32" s="24">
        <v>60</v>
      </c>
      <c r="L32" s="25" t="s">
        <v>323</v>
      </c>
      <c r="M32" s="38">
        <v>0.66666666666666696</v>
      </c>
      <c r="N32" s="38">
        <v>0.75</v>
      </c>
      <c r="O32" s="25" t="s">
        <v>322</v>
      </c>
      <c r="P32" s="25" t="s">
        <v>328</v>
      </c>
      <c r="Q32" s="38">
        <v>0.58333333333333304</v>
      </c>
      <c r="R32" s="38">
        <v>0.66666666666666696</v>
      </c>
      <c r="S32" s="25" t="s">
        <v>326</v>
      </c>
      <c r="X32" s="25">
        <v>3</v>
      </c>
      <c r="Y32" s="25" t="s">
        <v>56</v>
      </c>
    </row>
    <row r="33" spans="1:37" ht="30">
      <c r="A33" s="26" t="s">
        <v>187</v>
      </c>
      <c r="B33" s="10" t="str">
        <f>IFERROR(VLOOKUP($A33,Disciplinas[],5,FALSE),"-")</f>
        <v>BCK0104-15</v>
      </c>
      <c r="C33" s="10">
        <f>IFERROR(VLOOKUP($A33,Disciplinas[],2,FALSE),"-")</f>
        <v>3</v>
      </c>
      <c r="D33" s="10">
        <f>IFERROR(VLOOKUP($A33,Disciplinas[],3,FALSE),"-")</f>
        <v>0</v>
      </c>
      <c r="E33" s="10">
        <f>IFERROR(VLOOKUP($A33,Disciplinas[],4,FALSE),"-")</f>
        <v>4</v>
      </c>
      <c r="F33" s="10" t="str">
        <f>IFERROR(VLOOKUP($A33,Disciplinas[],6,FALSE),"-")</f>
        <v>BI</v>
      </c>
      <c r="G33" s="10" t="str">
        <f>IFERROR(VLOOKUP($A33,Disciplinas[],7,FALSE),"-")</f>
        <v>BI</v>
      </c>
      <c r="H33" s="24" t="s">
        <v>342</v>
      </c>
      <c r="I33" s="24" t="s">
        <v>368</v>
      </c>
      <c r="K33" s="24">
        <v>60</v>
      </c>
      <c r="L33" s="25" t="s">
        <v>323</v>
      </c>
      <c r="M33" s="38">
        <v>0.58333333333333304</v>
      </c>
      <c r="N33" s="38">
        <v>0.66666666666666696</v>
      </c>
      <c r="O33" s="25" t="s">
        <v>322</v>
      </c>
      <c r="P33" s="25" t="s">
        <v>328</v>
      </c>
      <c r="Q33" s="38">
        <v>0.66666666666666696</v>
      </c>
      <c r="R33" s="38">
        <v>0.75</v>
      </c>
      <c r="S33" s="25" t="s">
        <v>326</v>
      </c>
      <c r="X33" s="25">
        <v>3</v>
      </c>
      <c r="Y33" s="25" t="s">
        <v>56</v>
      </c>
    </row>
    <row r="34" spans="1:37" ht="30">
      <c r="A34" s="26" t="s">
        <v>149</v>
      </c>
      <c r="B34" s="10" t="str">
        <f>IFERROR(VLOOKUP($A34,Disciplinas[],5,FALSE),"-")</f>
        <v>BIK0102-15</v>
      </c>
      <c r="C34" s="10">
        <f>IFERROR(VLOOKUP($A34,Disciplinas[],2,FALSE),"-")</f>
        <v>3</v>
      </c>
      <c r="D34" s="10">
        <f>IFERROR(VLOOKUP($A34,Disciplinas[],3,FALSE),"-")</f>
        <v>0</v>
      </c>
      <c r="E34" s="10">
        <f>IFERROR(VLOOKUP($A34,Disciplinas[],4,FALSE),"-")</f>
        <v>4</v>
      </c>
      <c r="F34" s="10" t="str">
        <f>IFERROR(VLOOKUP($A34,Disciplinas[],6,FALSE),"-")</f>
        <v>BI</v>
      </c>
      <c r="G34" s="10" t="str">
        <f>IFERROR(VLOOKUP($A34,Disciplinas[],7,FALSE),"-")</f>
        <v>BI</v>
      </c>
      <c r="H34" s="24" t="s">
        <v>343</v>
      </c>
      <c r="I34" s="24" t="s">
        <v>331</v>
      </c>
      <c r="K34" s="24">
        <v>60</v>
      </c>
      <c r="L34" s="25" t="s">
        <v>321</v>
      </c>
      <c r="M34" s="38">
        <v>0.79166666666666696</v>
      </c>
      <c r="N34" s="38">
        <v>0.875000000000001</v>
      </c>
      <c r="O34" s="25" t="s">
        <v>326</v>
      </c>
      <c r="P34" s="25" t="s">
        <v>325</v>
      </c>
      <c r="Q34" s="38">
        <v>0.875000000000001</v>
      </c>
      <c r="R34" s="38">
        <v>0.95833333333333404</v>
      </c>
      <c r="S34" s="25" t="s">
        <v>322</v>
      </c>
      <c r="X34" s="25">
        <v>3</v>
      </c>
      <c r="Y34" s="25" t="s">
        <v>290</v>
      </c>
    </row>
    <row r="35" spans="1:37" ht="30">
      <c r="A35" s="26" t="s">
        <v>149</v>
      </c>
      <c r="B35" s="10" t="str">
        <f>IFERROR(VLOOKUP($A35,Disciplinas[],5,FALSE),"-")</f>
        <v>BIK0102-15</v>
      </c>
      <c r="C35" s="10">
        <f>IFERROR(VLOOKUP($A35,Disciplinas[],2,FALSE),"-")</f>
        <v>3</v>
      </c>
      <c r="D35" s="10">
        <f>IFERROR(VLOOKUP($A35,Disciplinas[],3,FALSE),"-")</f>
        <v>0</v>
      </c>
      <c r="E35" s="10">
        <f>IFERROR(VLOOKUP($A35,Disciplinas[],4,FALSE),"-")</f>
        <v>4</v>
      </c>
      <c r="F35" s="10" t="str">
        <f>IFERROR(VLOOKUP($A35,Disciplinas[],6,FALSE),"-")</f>
        <v>BI</v>
      </c>
      <c r="G35" s="10" t="str">
        <f>IFERROR(VLOOKUP($A35,Disciplinas[],7,FALSE),"-")</f>
        <v>BI</v>
      </c>
      <c r="H35" s="24" t="s">
        <v>343</v>
      </c>
      <c r="I35" s="24" t="s">
        <v>368</v>
      </c>
      <c r="K35" s="24">
        <v>60</v>
      </c>
      <c r="L35" s="25" t="s">
        <v>321</v>
      </c>
      <c r="M35" s="38">
        <v>0.33333333333333331</v>
      </c>
      <c r="N35" s="38">
        <v>0.41666666666666702</v>
      </c>
      <c r="O35" s="25" t="s">
        <v>326</v>
      </c>
      <c r="P35" s="25" t="s">
        <v>327</v>
      </c>
      <c r="Q35" s="38">
        <v>0.33333333333333331</v>
      </c>
      <c r="R35" s="38">
        <v>0.41666666666666702</v>
      </c>
      <c r="S35" s="25" t="s">
        <v>322</v>
      </c>
      <c r="X35" s="25">
        <v>3</v>
      </c>
      <c r="Y35" s="25" t="s">
        <v>372</v>
      </c>
    </row>
    <row r="36" spans="1:37">
      <c r="B36" s="10" t="str">
        <f>IFERROR(VLOOKUP($A36,Disciplinas[],5,FALSE),"-")</f>
        <v>-</v>
      </c>
      <c r="C36" s="10" t="str">
        <f>IFERROR(VLOOKUP($A36,Disciplinas[],2,FALSE),"-")</f>
        <v>-</v>
      </c>
      <c r="D36" s="10" t="str">
        <f>IFERROR(VLOOKUP($A36,Disciplinas[],3,FALSE),"-")</f>
        <v>-</v>
      </c>
      <c r="E36" s="10" t="str">
        <f>IFERROR(VLOOKUP($A36,Disciplinas[],4,FALSE),"-")</f>
        <v>-</v>
      </c>
      <c r="F36" s="10" t="str">
        <f>IFERROR(VLOOKUP($A36,Disciplinas[],6,FALSE),"-")</f>
        <v>-</v>
      </c>
      <c r="G36" s="10" t="str">
        <f>IFERROR(VLOOKUP($A36,Disciplinas[],7,FALSE),"-")</f>
        <v>-</v>
      </c>
    </row>
    <row r="37" spans="1:37" ht="30">
      <c r="A37" s="26" t="s">
        <v>149</v>
      </c>
      <c r="B37" s="10" t="str">
        <f>IFERROR(VLOOKUP($A37,Disciplinas[],5,FALSE),"-")</f>
        <v>BIK0102-15</v>
      </c>
      <c r="C37" s="10">
        <f>IFERROR(VLOOKUP($A37,Disciplinas[],2,FALSE),"-")</f>
        <v>3</v>
      </c>
      <c r="D37" s="10">
        <f>IFERROR(VLOOKUP($A37,Disciplinas[],3,FALSE),"-")</f>
        <v>0</v>
      </c>
      <c r="E37" s="10">
        <f>IFERROR(VLOOKUP($A37,Disciplinas[],4,FALSE),"-")</f>
        <v>4</v>
      </c>
      <c r="F37" s="10" t="str">
        <f>IFERROR(VLOOKUP($A37,Disciplinas[],6,FALSE),"-")</f>
        <v>BI</v>
      </c>
      <c r="G37" s="10" t="str">
        <f>IFERROR(VLOOKUP($A37,Disciplinas[],7,FALSE),"-")</f>
        <v>BI</v>
      </c>
      <c r="H37" s="24" t="s">
        <v>343</v>
      </c>
      <c r="I37" s="24" t="s">
        <v>331</v>
      </c>
      <c r="K37" s="24">
        <v>60</v>
      </c>
      <c r="L37" s="25" t="s">
        <v>321</v>
      </c>
      <c r="M37" s="38">
        <v>0.79166666666666696</v>
      </c>
      <c r="N37" s="38">
        <v>0.875000000000001</v>
      </c>
      <c r="O37" s="25" t="s">
        <v>326</v>
      </c>
      <c r="P37" s="25" t="s">
        <v>327</v>
      </c>
      <c r="Q37" s="38">
        <v>0.79166666666666696</v>
      </c>
      <c r="R37" s="38">
        <v>0.875000000000001</v>
      </c>
      <c r="S37" s="25" t="s">
        <v>322</v>
      </c>
      <c r="X37" s="25">
        <v>3</v>
      </c>
      <c r="Y37" s="25" t="s">
        <v>70</v>
      </c>
    </row>
    <row r="38" spans="1:37" ht="45">
      <c r="A38" s="26" t="s">
        <v>149</v>
      </c>
      <c r="B38" s="10" t="str">
        <f>IFERROR(VLOOKUP($A38,Disciplinas[],5,FALSE),"-")</f>
        <v>BIK0102-15</v>
      </c>
      <c r="C38" s="10">
        <f>IFERROR(VLOOKUP($A38,Disciplinas[],2,FALSE),"-")</f>
        <v>3</v>
      </c>
      <c r="D38" s="10">
        <f>IFERROR(VLOOKUP($A38,Disciplinas[],3,FALSE),"-")</f>
        <v>0</v>
      </c>
      <c r="E38" s="10">
        <f>IFERROR(VLOOKUP($A38,Disciplinas[],4,FALSE),"-")</f>
        <v>4</v>
      </c>
      <c r="F38" s="10" t="str">
        <f>IFERROR(VLOOKUP($A38,Disciplinas[],6,FALSE),"-")</f>
        <v>BI</v>
      </c>
      <c r="G38" s="10" t="str">
        <f>IFERROR(VLOOKUP($A38,Disciplinas[],7,FALSE),"-")</f>
        <v>BI</v>
      </c>
      <c r="H38" s="24" t="s">
        <v>342</v>
      </c>
      <c r="I38" s="24" t="s">
        <v>331</v>
      </c>
      <c r="K38" s="24">
        <v>60</v>
      </c>
      <c r="L38" s="25" t="s">
        <v>321</v>
      </c>
      <c r="M38" s="38">
        <v>0.33333333333333331</v>
      </c>
      <c r="N38" s="38">
        <v>0.41666666666666702</v>
      </c>
      <c r="O38" s="25" t="s">
        <v>326</v>
      </c>
      <c r="P38" s="25" t="s">
        <v>325</v>
      </c>
      <c r="Q38" s="38">
        <v>0.33333333333333331</v>
      </c>
      <c r="R38" s="38">
        <v>0.41666666666666702</v>
      </c>
      <c r="S38" s="25" t="s">
        <v>322</v>
      </c>
      <c r="X38" s="25">
        <v>3</v>
      </c>
      <c r="Y38" s="25" t="s">
        <v>72</v>
      </c>
    </row>
    <row r="39" spans="1:37">
      <c r="A39" s="26" t="s">
        <v>149</v>
      </c>
      <c r="B39" s="10" t="str">
        <f>IFERROR(VLOOKUP($A39,Disciplinas[],5,FALSE),"-")</f>
        <v>BIK0102-15</v>
      </c>
      <c r="C39" s="10">
        <f>IFERROR(VLOOKUP($A39,Disciplinas[],2,FALSE),"-")</f>
        <v>3</v>
      </c>
      <c r="D39" s="10">
        <f>IFERROR(VLOOKUP($A39,Disciplinas[],3,FALSE),"-")</f>
        <v>0</v>
      </c>
      <c r="E39" s="10">
        <f>IFERROR(VLOOKUP($A39,Disciplinas[],4,FALSE),"-")</f>
        <v>4</v>
      </c>
      <c r="F39" s="10" t="str">
        <f>IFERROR(VLOOKUP($A39,Disciplinas[],6,FALSE),"-")</f>
        <v>BI</v>
      </c>
      <c r="G39" s="10" t="str">
        <f>IFERROR(VLOOKUP($A39,Disciplinas[],7,FALSE),"-")</f>
        <v>BI</v>
      </c>
      <c r="H39" s="24" t="s">
        <v>342</v>
      </c>
      <c r="I39" s="24" t="s">
        <v>331</v>
      </c>
      <c r="K39" s="24">
        <v>60</v>
      </c>
      <c r="L39" s="25" t="s">
        <v>321</v>
      </c>
      <c r="M39" s="38">
        <v>0.875000000000001</v>
      </c>
      <c r="N39" s="38">
        <v>0.95833333333333404</v>
      </c>
      <c r="O39" s="25" t="s">
        <v>326</v>
      </c>
      <c r="P39" s="25" t="s">
        <v>325</v>
      </c>
      <c r="Q39" s="38">
        <v>0.79166666666666696</v>
      </c>
      <c r="R39" s="38">
        <v>0.875000000000001</v>
      </c>
      <c r="S39" s="25" t="s">
        <v>322</v>
      </c>
      <c r="X39" s="25">
        <v>3</v>
      </c>
      <c r="Y39" s="25" t="s">
        <v>338</v>
      </c>
    </row>
    <row r="40" spans="1:37">
      <c r="B40" s="10" t="str">
        <f>IFERROR(VLOOKUP($A40,Disciplinas[],5,FALSE),"-")</f>
        <v>-</v>
      </c>
      <c r="C40" s="10" t="str">
        <f>IFERROR(VLOOKUP($A40,Disciplinas[],2,FALSE),"-")</f>
        <v>-</v>
      </c>
      <c r="D40" s="10" t="str">
        <f>IFERROR(VLOOKUP($A40,Disciplinas[],3,FALSE),"-")</f>
        <v>-</v>
      </c>
      <c r="E40" s="10" t="str">
        <f>IFERROR(VLOOKUP($A40,Disciplinas[],4,FALSE),"-")</f>
        <v>-</v>
      </c>
      <c r="F40" s="10" t="str">
        <f>IFERROR(VLOOKUP($A40,Disciplinas[],6,FALSE),"-")</f>
        <v>-</v>
      </c>
      <c r="G40" s="10" t="str">
        <f>IFERROR(VLOOKUP($A40,Disciplinas[],7,FALSE),"-")</f>
        <v>-</v>
      </c>
    </row>
    <row r="41" spans="1:37" ht="30">
      <c r="A41" s="26" t="s">
        <v>149</v>
      </c>
      <c r="B41" s="10" t="str">
        <f>IFERROR(VLOOKUP($A41,Disciplinas[],5,FALSE),"-")</f>
        <v>BIK0102-15</v>
      </c>
      <c r="C41" s="10">
        <f>IFERROR(VLOOKUP($A41,Disciplinas[],2,FALSE),"-")</f>
        <v>3</v>
      </c>
      <c r="D41" s="10">
        <f>IFERROR(VLOOKUP($A41,Disciplinas[],3,FALSE),"-")</f>
        <v>0</v>
      </c>
      <c r="E41" s="10">
        <f>IFERROR(VLOOKUP($A41,Disciplinas[],4,FALSE),"-")</f>
        <v>4</v>
      </c>
      <c r="F41" s="10" t="str">
        <f>IFERROR(VLOOKUP($A41,Disciplinas[],6,FALSE),"-")</f>
        <v>BI</v>
      </c>
      <c r="G41" s="10" t="str">
        <f>IFERROR(VLOOKUP($A41,Disciplinas[],7,FALSE),"-")</f>
        <v>BI</v>
      </c>
      <c r="H41" s="24" t="s">
        <v>342</v>
      </c>
      <c r="I41" s="24" t="s">
        <v>331</v>
      </c>
      <c r="K41" s="24">
        <v>60</v>
      </c>
      <c r="L41" s="25" t="s">
        <v>321</v>
      </c>
      <c r="M41" s="38">
        <v>0.875000000000001</v>
      </c>
      <c r="N41" s="38">
        <v>0.95833333333333404</v>
      </c>
      <c r="O41" s="25" t="s">
        <v>326</v>
      </c>
      <c r="P41" s="25" t="s">
        <v>325</v>
      </c>
      <c r="Q41" s="38">
        <v>0.79166666666666696</v>
      </c>
      <c r="R41" s="38">
        <v>0.875000000000001</v>
      </c>
      <c r="S41" s="25" t="s">
        <v>322</v>
      </c>
      <c r="X41" s="25">
        <v>3</v>
      </c>
      <c r="Y41" s="25" t="s">
        <v>77</v>
      </c>
    </row>
    <row r="42" spans="1:37" ht="30">
      <c r="A42" s="26" t="s">
        <v>149</v>
      </c>
      <c r="B42" s="10" t="str">
        <f>IFERROR(VLOOKUP($A42,Disciplinas[],5,FALSE),"-")</f>
        <v>BIK0102-15</v>
      </c>
      <c r="C42" s="10">
        <f>IFERROR(VLOOKUP($A42,Disciplinas[],2,FALSE),"-")</f>
        <v>3</v>
      </c>
      <c r="D42" s="10">
        <f>IFERROR(VLOOKUP($A42,Disciplinas[],3,FALSE),"-")</f>
        <v>0</v>
      </c>
      <c r="E42" s="10">
        <f>IFERROR(VLOOKUP($A42,Disciplinas[],4,FALSE),"-")</f>
        <v>4</v>
      </c>
      <c r="F42" s="10" t="str">
        <f>IFERROR(VLOOKUP($A42,Disciplinas[],6,FALSE),"-")</f>
        <v>BI</v>
      </c>
      <c r="G42" s="10" t="str">
        <f>IFERROR(VLOOKUP($A42,Disciplinas[],7,FALSE),"-")</f>
        <v>BI</v>
      </c>
      <c r="H42" s="24" t="s">
        <v>342</v>
      </c>
      <c r="I42" s="24" t="s">
        <v>331</v>
      </c>
      <c r="K42" s="24">
        <v>60</v>
      </c>
      <c r="L42" s="25" t="s">
        <v>321</v>
      </c>
      <c r="M42" s="38">
        <v>0.79166666666666696</v>
      </c>
      <c r="N42" s="38">
        <v>0.875000000000001</v>
      </c>
      <c r="O42" s="25" t="s">
        <v>326</v>
      </c>
      <c r="P42" s="25" t="s">
        <v>327</v>
      </c>
      <c r="Q42" s="38">
        <v>0.79166666666666696</v>
      </c>
      <c r="R42" s="38">
        <v>0.875000000000001</v>
      </c>
      <c r="S42" s="25" t="s">
        <v>322</v>
      </c>
      <c r="X42" s="25">
        <v>3</v>
      </c>
      <c r="Y42" s="25" t="s">
        <v>77</v>
      </c>
    </row>
    <row r="43" spans="1:37">
      <c r="B43" s="10" t="str">
        <f>IFERROR(VLOOKUP($A43,Disciplinas[],5,FALSE),"-")</f>
        <v>-</v>
      </c>
      <c r="C43" s="10" t="str">
        <f>IFERROR(VLOOKUP($A43,Disciplinas[],2,FALSE),"-")</f>
        <v>-</v>
      </c>
      <c r="D43" s="10" t="str">
        <f>IFERROR(VLOOKUP($A43,Disciplinas[],3,FALSE),"-")</f>
        <v>-</v>
      </c>
      <c r="E43" s="10" t="str">
        <f>IFERROR(VLOOKUP($A43,Disciplinas[],4,FALSE),"-")</f>
        <v>-</v>
      </c>
      <c r="F43" s="10" t="str">
        <f>IFERROR(VLOOKUP($A43,Disciplinas[],6,FALSE),"-")</f>
        <v>-</v>
      </c>
      <c r="G43" s="10" t="str">
        <f>IFERROR(VLOOKUP($A43,Disciplinas[],7,FALSE),"-")</f>
        <v>-</v>
      </c>
    </row>
    <row r="44" spans="1:37">
      <c r="B44" s="10" t="str">
        <f>IFERROR(VLOOKUP($A44,Disciplinas[],5,FALSE),"-")</f>
        <v>-</v>
      </c>
      <c r="C44" s="10" t="str">
        <f>IFERROR(VLOOKUP($A44,Disciplinas[],2,FALSE),"-")</f>
        <v>-</v>
      </c>
      <c r="D44" s="10" t="str">
        <f>IFERROR(VLOOKUP($A44,Disciplinas[],3,FALSE),"-")</f>
        <v>-</v>
      </c>
      <c r="E44" s="10" t="str">
        <f>IFERROR(VLOOKUP($A44,Disciplinas[],4,FALSE),"-")</f>
        <v>-</v>
      </c>
      <c r="F44" s="10" t="str">
        <f>IFERROR(VLOOKUP($A44,Disciplinas[],6,FALSE),"-")</f>
        <v>-</v>
      </c>
      <c r="G44" s="10" t="str">
        <f>IFERROR(VLOOKUP($A44,Disciplinas[],7,FALSE),"-")</f>
        <v>-</v>
      </c>
    </row>
    <row r="45" spans="1:37">
      <c r="A45" s="26" t="s">
        <v>149</v>
      </c>
      <c r="B45" s="10" t="str">
        <f>IFERROR(VLOOKUP($A45,Disciplinas[],5,FALSE),"-")</f>
        <v>BIK0102-15</v>
      </c>
      <c r="C45" s="10">
        <f>IFERROR(VLOOKUP($A45,Disciplinas[],2,FALSE),"-")</f>
        <v>3</v>
      </c>
      <c r="D45" s="10">
        <f>IFERROR(VLOOKUP($A45,Disciplinas[],3,FALSE),"-")</f>
        <v>0</v>
      </c>
      <c r="E45" s="10">
        <f>IFERROR(VLOOKUP($A45,Disciplinas[],4,FALSE),"-")</f>
        <v>4</v>
      </c>
      <c r="F45" s="10" t="str">
        <f>IFERROR(VLOOKUP($A45,Disciplinas[],6,FALSE),"-")</f>
        <v>BI</v>
      </c>
      <c r="G45" s="10" t="str">
        <f>IFERROR(VLOOKUP($A45,Disciplinas[],7,FALSE),"-")</f>
        <v>BI</v>
      </c>
      <c r="H45" s="24" t="s">
        <v>342</v>
      </c>
      <c r="I45" s="24" t="s">
        <v>368</v>
      </c>
      <c r="K45" s="24">
        <v>60</v>
      </c>
      <c r="L45" s="25" t="s">
        <v>321</v>
      </c>
      <c r="M45" s="38">
        <v>0.33333333333333331</v>
      </c>
      <c r="N45" s="38">
        <v>0.41666666666666702</v>
      </c>
      <c r="O45" s="25" t="s">
        <v>326</v>
      </c>
      <c r="P45" s="25" t="s">
        <v>325</v>
      </c>
      <c r="Q45" s="38">
        <v>0.41666666666666702</v>
      </c>
      <c r="R45" s="38">
        <v>0.5</v>
      </c>
      <c r="S45" s="25" t="s">
        <v>322</v>
      </c>
      <c r="X45" s="25">
        <v>3</v>
      </c>
      <c r="Y45" s="25" t="s">
        <v>338</v>
      </c>
    </row>
    <row r="46" spans="1:37">
      <c r="A46" s="26" t="s">
        <v>149</v>
      </c>
      <c r="B46" s="10" t="str">
        <f>IFERROR(VLOOKUP($A46,Disciplinas[],5,FALSE),"-")</f>
        <v>BIK0102-15</v>
      </c>
      <c r="C46" s="10">
        <f>IFERROR(VLOOKUP($A46,Disciplinas[],2,FALSE),"-")</f>
        <v>3</v>
      </c>
      <c r="D46" s="10">
        <f>IFERROR(VLOOKUP($A46,Disciplinas[],3,FALSE),"-")</f>
        <v>0</v>
      </c>
      <c r="E46" s="10">
        <f>IFERROR(VLOOKUP($A46,Disciplinas[],4,FALSE),"-")</f>
        <v>4</v>
      </c>
      <c r="F46" s="10" t="str">
        <f>IFERROR(VLOOKUP($A46,Disciplinas[],6,FALSE),"-")</f>
        <v>BI</v>
      </c>
      <c r="G46" s="10" t="str">
        <f>IFERROR(VLOOKUP($A46,Disciplinas[],7,FALSE),"-")</f>
        <v>BI</v>
      </c>
      <c r="H46" s="24" t="s">
        <v>342</v>
      </c>
      <c r="I46" s="24" t="s">
        <v>331</v>
      </c>
      <c r="K46" s="24">
        <v>60</v>
      </c>
      <c r="L46" s="25" t="s">
        <v>321</v>
      </c>
      <c r="M46" s="38">
        <v>0.79166666666666696</v>
      </c>
      <c r="N46" s="38">
        <v>0.875000000000001</v>
      </c>
      <c r="O46" s="25" t="s">
        <v>326</v>
      </c>
      <c r="P46" s="25" t="s">
        <v>325</v>
      </c>
      <c r="Q46" s="38">
        <v>0.875000000000001</v>
      </c>
      <c r="R46" s="38">
        <v>0.95833333333333404</v>
      </c>
      <c r="S46" s="25" t="s">
        <v>322</v>
      </c>
      <c r="X46" s="25">
        <v>3</v>
      </c>
      <c r="Y46" s="25" t="s">
        <v>338</v>
      </c>
    </row>
    <row r="47" spans="1:37" ht="30">
      <c r="A47" s="26" t="s">
        <v>149</v>
      </c>
      <c r="B47" s="10" t="str">
        <f>IFERROR(VLOOKUP($A47,Disciplinas[],5,FALSE),"-")</f>
        <v>BIK0102-15</v>
      </c>
      <c r="C47" s="10">
        <f>IFERROR(VLOOKUP($A47,Disciplinas[],2,FALSE),"-")</f>
        <v>3</v>
      </c>
      <c r="D47" s="10">
        <f>IFERROR(VLOOKUP($A47,Disciplinas[],3,FALSE),"-")</f>
        <v>0</v>
      </c>
      <c r="E47" s="10">
        <f>IFERROR(VLOOKUP($A47,Disciplinas[],4,FALSE),"-")</f>
        <v>4</v>
      </c>
      <c r="F47" s="10" t="str">
        <f>IFERROR(VLOOKUP($A47,Disciplinas[],6,FALSE),"-")</f>
        <v>BI</v>
      </c>
      <c r="G47" s="10" t="str">
        <f>IFERROR(VLOOKUP($A47,Disciplinas[],7,FALSE),"-")</f>
        <v>BI</v>
      </c>
      <c r="H47" s="24" t="s">
        <v>343</v>
      </c>
      <c r="I47" s="24" t="s">
        <v>331</v>
      </c>
      <c r="K47" s="24">
        <v>60</v>
      </c>
      <c r="L47" s="25" t="s">
        <v>321</v>
      </c>
      <c r="M47" s="38">
        <v>0.33333333333333331</v>
      </c>
      <c r="N47" s="38">
        <v>0.41666666666666702</v>
      </c>
      <c r="O47" s="25" t="s">
        <v>326</v>
      </c>
      <c r="P47" s="25" t="s">
        <v>325</v>
      </c>
      <c r="Q47" s="38">
        <v>0.41666666666666702</v>
      </c>
      <c r="R47" s="38">
        <v>0.5</v>
      </c>
      <c r="S47" s="25" t="s">
        <v>322</v>
      </c>
      <c r="X47" s="25">
        <v>3</v>
      </c>
      <c r="Y47" s="25" t="s">
        <v>290</v>
      </c>
    </row>
    <row r="48" spans="1:37" s="12" customFormat="1">
      <c r="A48" s="26"/>
      <c r="B48" s="10" t="str">
        <f>IFERROR(VLOOKUP($A48,Disciplinas[],5,FALSE),"-")</f>
        <v>-</v>
      </c>
      <c r="C48" s="10" t="str">
        <f>IFERROR(VLOOKUP($A48,Disciplinas[],2,FALSE),"-")</f>
        <v>-</v>
      </c>
      <c r="D48" s="10" t="str">
        <f>IFERROR(VLOOKUP($A48,Disciplinas[],3,FALSE),"-")</f>
        <v>-</v>
      </c>
      <c r="E48" s="10" t="str">
        <f>IFERROR(VLOOKUP($A48,Disciplinas[],4,FALSE),"-")</f>
        <v>-</v>
      </c>
      <c r="F48" s="10" t="str">
        <f>IFERROR(VLOOKUP($A48,Disciplinas[],6,FALSE),"-")</f>
        <v>-</v>
      </c>
      <c r="G48" s="10" t="str">
        <f>IFERROR(VLOOKUP($A48,Disciplinas[],7,FALSE),"-")</f>
        <v>-</v>
      </c>
      <c r="H48" s="24"/>
      <c r="I48" s="24"/>
      <c r="J48" s="24"/>
      <c r="K48" s="24"/>
      <c r="L48" s="25"/>
      <c r="M48" s="38"/>
      <c r="N48" s="38"/>
      <c r="O48" s="25"/>
      <c r="P48" s="25"/>
      <c r="Q48" s="38"/>
      <c r="R48" s="38"/>
      <c r="S48" s="25"/>
      <c r="T48" s="25"/>
      <c r="U48" s="38"/>
      <c r="V48" s="38"/>
      <c r="W48" s="25"/>
      <c r="X48" s="25"/>
      <c r="Y48" s="25"/>
      <c r="Z48" s="25"/>
      <c r="AA48" s="38"/>
      <c r="AB48" s="38"/>
      <c r="AC48" s="25"/>
      <c r="AD48" s="25"/>
      <c r="AE48" s="38"/>
      <c r="AF48" s="38"/>
      <c r="AG48" s="25"/>
      <c r="AH48" s="25"/>
      <c r="AI48" s="25"/>
      <c r="AJ48" s="25"/>
      <c r="AK48" s="25"/>
    </row>
    <row r="49" spans="1:38" s="12" customFormat="1">
      <c r="A49" s="26" t="s">
        <v>253</v>
      </c>
      <c r="B49" s="10" t="str">
        <f>IFERROR(VLOOKUP($A49,Disciplinas[],5,FALSE),"-")</f>
        <v>NHT4056-15</v>
      </c>
      <c r="C49" s="10">
        <f>IFERROR(VLOOKUP($A49,Disciplinas[],2,FALSE),"-")</f>
        <v>0</v>
      </c>
      <c r="D49" s="10">
        <f>IFERROR(VLOOKUP($A49,Disciplinas[],3,FALSE),"-")</f>
        <v>4</v>
      </c>
      <c r="E49" s="10">
        <f>IFERROR(VLOOKUP($A49,Disciplinas[],4,FALSE),"-")</f>
        <v>6</v>
      </c>
      <c r="F49" s="10" t="str">
        <f>IFERROR(VLOOKUP($A49,Disciplinas[],6,FALSE),"-")</f>
        <v>OBR</v>
      </c>
      <c r="G49" s="10" t="str">
        <f>IFERROR(VLOOKUP($A49,Disciplinas[],7,FALSE),"-")</f>
        <v>BQUI</v>
      </c>
      <c r="H49" s="24" t="s">
        <v>342</v>
      </c>
      <c r="I49" s="24" t="s">
        <v>368</v>
      </c>
      <c r="J49" s="24"/>
      <c r="K49" s="24"/>
      <c r="L49" s="25"/>
      <c r="M49" s="38"/>
      <c r="N49" s="38"/>
      <c r="O49" s="25"/>
      <c r="P49" s="25"/>
      <c r="Q49" s="38"/>
      <c r="R49" s="38"/>
      <c r="S49" s="25"/>
      <c r="T49" s="25"/>
      <c r="U49" s="38"/>
      <c r="V49" s="38"/>
      <c r="W49" s="25"/>
      <c r="X49" s="25"/>
      <c r="Y49" s="25"/>
      <c r="Z49" s="25" t="s">
        <v>328</v>
      </c>
      <c r="AA49" s="38">
        <v>0.33333333333333331</v>
      </c>
      <c r="AB49" s="38">
        <v>0.5</v>
      </c>
      <c r="AC49" s="25" t="s">
        <v>322</v>
      </c>
      <c r="AD49" s="25"/>
      <c r="AE49" s="38"/>
      <c r="AF49" s="38"/>
      <c r="AG49" s="25"/>
      <c r="AH49" s="25"/>
      <c r="AI49" s="25">
        <v>4</v>
      </c>
      <c r="AJ49" s="25" t="s">
        <v>60</v>
      </c>
      <c r="AK49" s="25"/>
      <c r="AL49" s="8"/>
    </row>
    <row r="50" spans="1:38" s="12" customFormat="1" ht="30">
      <c r="A50" s="26" t="s">
        <v>253</v>
      </c>
      <c r="B50" s="10" t="str">
        <f>IFERROR(VLOOKUP($A50,Disciplinas[],5,FALSE),"-")</f>
        <v>NHT4056-15</v>
      </c>
      <c r="C50" s="10">
        <f>IFERROR(VLOOKUP($A50,Disciplinas[],2,FALSE),"-")</f>
        <v>0</v>
      </c>
      <c r="D50" s="10">
        <f>IFERROR(VLOOKUP($A50,Disciplinas[],3,FALSE),"-")</f>
        <v>4</v>
      </c>
      <c r="E50" s="10">
        <f>IFERROR(VLOOKUP($A50,Disciplinas[],4,FALSE),"-")</f>
        <v>6</v>
      </c>
      <c r="F50" s="10" t="str">
        <f>IFERROR(VLOOKUP($A50,Disciplinas[],6,FALSE),"-")</f>
        <v>OBR</v>
      </c>
      <c r="G50" s="10" t="str">
        <f>IFERROR(VLOOKUP($A50,Disciplinas[],7,FALSE),"-")</f>
        <v>BQUI</v>
      </c>
      <c r="H50" s="24" t="s">
        <v>342</v>
      </c>
      <c r="I50" s="24" t="s">
        <v>331</v>
      </c>
      <c r="J50" s="24"/>
      <c r="K50" s="24"/>
      <c r="L50" s="25"/>
      <c r="M50" s="38"/>
      <c r="N50" s="38"/>
      <c r="O50" s="25"/>
      <c r="P50" s="25"/>
      <c r="Q50" s="38"/>
      <c r="R50" s="38"/>
      <c r="S50" s="25"/>
      <c r="T50" s="25"/>
      <c r="U50" s="38"/>
      <c r="V50" s="38"/>
      <c r="W50" s="25"/>
      <c r="X50" s="25"/>
      <c r="Y50" s="25"/>
      <c r="Z50" s="25" t="s">
        <v>328</v>
      </c>
      <c r="AA50" s="38">
        <v>0.79166666666666696</v>
      </c>
      <c r="AB50" s="38">
        <v>0.95833333333333404</v>
      </c>
      <c r="AC50" s="25" t="s">
        <v>322</v>
      </c>
      <c r="AD50" s="25"/>
      <c r="AE50" s="38"/>
      <c r="AF50" s="38"/>
      <c r="AG50" s="25"/>
      <c r="AH50" s="25"/>
      <c r="AI50" s="25">
        <v>4</v>
      </c>
      <c r="AJ50" s="25" t="s">
        <v>372</v>
      </c>
      <c r="AK50" s="25"/>
      <c r="AL50" s="8"/>
    </row>
    <row r="51" spans="1:38" s="12" customFormat="1" ht="45">
      <c r="A51" s="26" t="s">
        <v>237</v>
      </c>
      <c r="B51" s="10" t="str">
        <f>IFERROR(VLOOKUP($A51,Disciplinas[],5,FALSE),"-")</f>
        <v>BCS0002-15</v>
      </c>
      <c r="C51" s="10">
        <f>IFERROR(VLOOKUP($A51,Disciplinas[],2,FALSE),"-")</f>
        <v>0</v>
      </c>
      <c r="D51" s="10">
        <f>IFERROR(VLOOKUP($A51,Disciplinas[],3,FALSE),"-")</f>
        <v>2</v>
      </c>
      <c r="E51" s="10">
        <f>IFERROR(VLOOKUP($A51,Disciplinas[],4,FALSE),"-")</f>
        <v>10</v>
      </c>
      <c r="F51" s="10" t="str">
        <f>IFERROR(VLOOKUP($A51,Disciplinas[],6,FALSE),"-")</f>
        <v>BI</v>
      </c>
      <c r="G51" s="10" t="str">
        <f>IFERROR(VLOOKUP($A51,Disciplinas[],7,FALSE),"-")</f>
        <v>BI</v>
      </c>
      <c r="H51" s="24" t="s">
        <v>342</v>
      </c>
      <c r="I51" s="24" t="s">
        <v>331</v>
      </c>
      <c r="J51" s="24"/>
      <c r="K51" s="24">
        <v>30</v>
      </c>
      <c r="L51" s="25" t="s">
        <v>323</v>
      </c>
      <c r="M51" s="38">
        <v>0.875000000000001</v>
      </c>
      <c r="N51" s="38">
        <v>0.95833333333333404</v>
      </c>
      <c r="O51" s="25" t="s">
        <v>322</v>
      </c>
      <c r="P51" s="25"/>
      <c r="Q51" s="38"/>
      <c r="R51" s="38"/>
      <c r="S51" s="25"/>
      <c r="T51" s="25"/>
      <c r="U51" s="38"/>
      <c r="V51" s="38"/>
      <c r="W51" s="25"/>
      <c r="X51" s="25">
        <v>2</v>
      </c>
      <c r="Y51" s="25" t="s">
        <v>370</v>
      </c>
      <c r="Z51" s="25"/>
      <c r="AA51" s="38"/>
      <c r="AB51" s="38"/>
      <c r="AC51" s="25"/>
      <c r="AD51" s="25"/>
      <c r="AE51" s="38"/>
      <c r="AF51" s="38"/>
      <c r="AG51" s="25"/>
      <c r="AH51" s="25"/>
      <c r="AI51" s="25"/>
      <c r="AJ51" s="25"/>
      <c r="AK51" s="25"/>
      <c r="AL51" s="8"/>
    </row>
    <row r="52" spans="1:38" s="12" customFormat="1">
      <c r="A52" s="26"/>
      <c r="B52" s="10" t="str">
        <f>IFERROR(VLOOKUP($A52,Disciplinas[],5,FALSE),"-")</f>
        <v>-</v>
      </c>
      <c r="C52" s="10" t="str">
        <f>IFERROR(VLOOKUP($A52,Disciplinas[],2,FALSE),"-")</f>
        <v>-</v>
      </c>
      <c r="D52" s="10" t="str">
        <f>IFERROR(VLOOKUP($A52,Disciplinas[],3,FALSE),"-")</f>
        <v>-</v>
      </c>
      <c r="E52" s="10" t="str">
        <f>IFERROR(VLOOKUP($A52,Disciplinas[],4,FALSE),"-")</f>
        <v>-</v>
      </c>
      <c r="F52" s="10" t="str">
        <f>IFERROR(VLOOKUP($A52,Disciplinas[],6,FALSE),"-")</f>
        <v>-</v>
      </c>
      <c r="G52" s="10" t="str">
        <f>IFERROR(VLOOKUP($A52,Disciplinas[],7,FALSE),"-")</f>
        <v>-</v>
      </c>
      <c r="H52" s="24"/>
      <c r="I52" s="24"/>
      <c r="J52" s="24"/>
      <c r="K52" s="24"/>
      <c r="L52" s="25"/>
      <c r="M52" s="38"/>
      <c r="N52" s="38"/>
      <c r="O52" s="25"/>
      <c r="P52" s="25"/>
      <c r="Q52" s="38"/>
      <c r="R52" s="38"/>
      <c r="S52" s="25"/>
      <c r="T52" s="25"/>
      <c r="U52" s="38"/>
      <c r="V52" s="38"/>
      <c r="W52" s="25"/>
      <c r="X52" s="25"/>
      <c r="Y52" s="25"/>
      <c r="Z52" s="25"/>
      <c r="AA52" s="38"/>
      <c r="AB52" s="38"/>
      <c r="AC52" s="25"/>
      <c r="AD52" s="25"/>
      <c r="AE52" s="38"/>
      <c r="AF52" s="38"/>
      <c r="AG52" s="25"/>
      <c r="AH52" s="25"/>
      <c r="AI52" s="25"/>
      <c r="AJ52" s="25"/>
      <c r="AK52" s="25"/>
      <c r="AL52" s="8"/>
    </row>
    <row r="53" spans="1:38" s="12" customFormat="1">
      <c r="A53" s="26"/>
      <c r="B53" s="10" t="str">
        <f>IFERROR(VLOOKUP($A53,Disciplinas[],5,FALSE),"-")</f>
        <v>-</v>
      </c>
      <c r="C53" s="10" t="str">
        <f>IFERROR(VLOOKUP($A53,Disciplinas[],2,FALSE),"-")</f>
        <v>-</v>
      </c>
      <c r="D53" s="10" t="str">
        <f>IFERROR(VLOOKUP($A53,Disciplinas[],3,FALSE),"-")</f>
        <v>-</v>
      </c>
      <c r="E53" s="10" t="str">
        <f>IFERROR(VLOOKUP($A53,Disciplinas[],4,FALSE),"-")</f>
        <v>-</v>
      </c>
      <c r="F53" s="10" t="str">
        <f>IFERROR(VLOOKUP($A53,Disciplinas[],6,FALSE),"-")</f>
        <v>-</v>
      </c>
      <c r="G53" s="10" t="str">
        <f>IFERROR(VLOOKUP($A53,Disciplinas[],7,FALSE),"-")</f>
        <v>-</v>
      </c>
      <c r="H53" s="24"/>
      <c r="I53" s="24"/>
      <c r="J53" s="24"/>
      <c r="K53" s="24"/>
      <c r="L53" s="25"/>
      <c r="M53" s="38"/>
      <c r="N53" s="38"/>
      <c r="O53" s="25"/>
      <c r="P53" s="25"/>
      <c r="Q53" s="38"/>
      <c r="R53" s="38"/>
      <c r="S53" s="25"/>
      <c r="T53" s="25"/>
      <c r="U53" s="38"/>
      <c r="V53" s="38"/>
      <c r="W53" s="25"/>
      <c r="X53" s="25"/>
      <c r="Y53" s="25"/>
      <c r="Z53" s="25"/>
      <c r="AA53" s="38"/>
      <c r="AB53" s="38"/>
      <c r="AC53" s="25"/>
      <c r="AD53" s="25"/>
      <c r="AE53" s="38"/>
      <c r="AF53" s="38"/>
      <c r="AG53" s="25"/>
      <c r="AH53" s="25"/>
      <c r="AI53" s="25"/>
      <c r="AJ53" s="25"/>
      <c r="AK53" s="25"/>
      <c r="AL53" s="8"/>
    </row>
    <row r="54" spans="1:38" s="12" customFormat="1" ht="15.75">
      <c r="A54" s="26"/>
      <c r="B54" s="10" t="str">
        <f>IFERROR(VLOOKUP($A54,Disciplinas[],5,FALSE),"-")</f>
        <v>-</v>
      </c>
      <c r="C54" s="10" t="str">
        <f>IFERROR(VLOOKUP($A54,Disciplinas[],2,FALSE),"-")</f>
        <v>-</v>
      </c>
      <c r="D54" s="10" t="str">
        <f>IFERROR(VLOOKUP($A54,Disciplinas[],3,FALSE),"-")</f>
        <v>-</v>
      </c>
      <c r="E54" s="10" t="str">
        <f>IFERROR(VLOOKUP($A54,Disciplinas[],4,FALSE),"-")</f>
        <v>-</v>
      </c>
      <c r="F54" s="10" t="str">
        <f>IFERROR(VLOOKUP($A54,Disciplinas[],6,FALSE),"-")</f>
        <v>-</v>
      </c>
      <c r="G54" s="10" t="str">
        <f>IFERROR(VLOOKUP($A54,Disciplinas[],7,FALSE),"-")</f>
        <v>-</v>
      </c>
      <c r="H54" s="24"/>
      <c r="I54" s="24"/>
      <c r="J54" s="24"/>
      <c r="K54" s="24"/>
      <c r="L54" s="25"/>
      <c r="M54" s="38"/>
      <c r="N54" s="38"/>
      <c r="O54" s="25"/>
      <c r="P54" s="25"/>
      <c r="Q54" s="38"/>
      <c r="R54" s="38"/>
      <c r="S54" s="25"/>
      <c r="T54" s="25"/>
      <c r="U54" s="38"/>
      <c r="V54" s="38"/>
      <c r="W54" s="25"/>
      <c r="X54" s="25"/>
      <c r="Y54" s="40"/>
      <c r="Z54" s="25"/>
      <c r="AA54" s="38"/>
      <c r="AB54" s="38"/>
      <c r="AC54" s="25"/>
      <c r="AD54" s="25"/>
      <c r="AE54" s="38"/>
      <c r="AF54" s="38"/>
      <c r="AG54" s="25"/>
      <c r="AH54" s="25"/>
      <c r="AI54" s="25"/>
      <c r="AJ54" s="25"/>
      <c r="AK54" s="25"/>
      <c r="AL54" s="8"/>
    </row>
    <row r="55" spans="1:38" ht="15.75">
      <c r="B55" s="10" t="str">
        <f>IFERROR(VLOOKUP($A55,Disciplinas[],5,FALSE),"-")</f>
        <v>-</v>
      </c>
      <c r="C55" s="10" t="str">
        <f>IFERROR(VLOOKUP($A55,Disciplinas[],2,FALSE),"-")</f>
        <v>-</v>
      </c>
      <c r="D55" s="10" t="str">
        <f>IFERROR(VLOOKUP($A55,Disciplinas[],3,FALSE),"-")</f>
        <v>-</v>
      </c>
      <c r="E55" s="10" t="str">
        <f>IFERROR(VLOOKUP($A55,Disciplinas[],4,FALSE),"-")</f>
        <v>-</v>
      </c>
      <c r="F55" s="10" t="str">
        <f>IFERROR(VLOOKUP($A55,Disciplinas[],6,FALSE),"-")</f>
        <v>-</v>
      </c>
      <c r="G55" s="10" t="str">
        <f>IFERROR(VLOOKUP($A55,Disciplinas[],7,FALSE),"-")</f>
        <v>-</v>
      </c>
      <c r="Y55" s="40"/>
    </row>
    <row r="56" spans="1:38" ht="47.25">
      <c r="A56" s="26" t="s">
        <v>272</v>
      </c>
      <c r="B56" s="10" t="str">
        <f>IFERROR(VLOOKUP($A56,Disciplinas[],5,FALSE),"-")</f>
        <v>BCL0307-15</v>
      </c>
      <c r="C56" s="10">
        <f>IFERROR(VLOOKUP($A56,Disciplinas[],2,FALSE),"-")</f>
        <v>3</v>
      </c>
      <c r="D56" s="10">
        <f>IFERROR(VLOOKUP($A56,Disciplinas[],3,FALSE),"-")</f>
        <v>2</v>
      </c>
      <c r="E56" s="10">
        <f>IFERROR(VLOOKUP($A56,Disciplinas[],4,FALSE),"-")</f>
        <v>6</v>
      </c>
      <c r="F56" s="10" t="str">
        <f>IFERROR(VLOOKUP($A56,Disciplinas[],6,FALSE),"-")</f>
        <v>BI</v>
      </c>
      <c r="G56" s="10" t="str">
        <f>IFERROR(VLOOKUP($A56,Disciplinas[],7,FALSE),"-")</f>
        <v>BI</v>
      </c>
      <c r="H56" s="24" t="s">
        <v>342</v>
      </c>
      <c r="I56" s="24" t="s">
        <v>368</v>
      </c>
      <c r="K56" s="24">
        <v>60</v>
      </c>
      <c r="L56" s="25" t="s">
        <v>321</v>
      </c>
      <c r="M56" s="38">
        <v>0.66666666666666696</v>
      </c>
      <c r="N56" s="38">
        <v>0.75</v>
      </c>
      <c r="O56" s="25" t="s">
        <v>322</v>
      </c>
      <c r="P56" s="25" t="s">
        <v>325</v>
      </c>
      <c r="Q56" s="38">
        <v>0.58333333333333304</v>
      </c>
      <c r="R56" s="38">
        <v>0.66666666666666696</v>
      </c>
      <c r="S56" s="25" t="s">
        <v>324</v>
      </c>
      <c r="X56" s="25">
        <v>3</v>
      </c>
      <c r="Y56" s="40" t="s">
        <v>91</v>
      </c>
    </row>
    <row r="57" spans="1:38" ht="47.25">
      <c r="A57" s="26" t="s">
        <v>272</v>
      </c>
      <c r="B57" s="10" t="str">
        <f>IFERROR(VLOOKUP($A57,Disciplinas[],5,FALSE),"-")</f>
        <v>BCL0307-15</v>
      </c>
      <c r="C57" s="10">
        <f>IFERROR(VLOOKUP($A57,Disciplinas[],2,FALSE),"-")</f>
        <v>3</v>
      </c>
      <c r="D57" s="10">
        <f>IFERROR(VLOOKUP($A57,Disciplinas[],3,FALSE),"-")</f>
        <v>2</v>
      </c>
      <c r="E57" s="10">
        <f>IFERROR(VLOOKUP($A57,Disciplinas[],4,FALSE),"-")</f>
        <v>6</v>
      </c>
      <c r="F57" s="10" t="str">
        <f>IFERROR(VLOOKUP($A57,Disciplinas[],6,FALSE),"-")</f>
        <v>BI</v>
      </c>
      <c r="G57" s="10" t="str">
        <f>IFERROR(VLOOKUP($A57,Disciplinas[],7,FALSE),"-")</f>
        <v>BI</v>
      </c>
      <c r="H57" s="24" t="s">
        <v>342</v>
      </c>
      <c r="I57" s="24" t="s">
        <v>331</v>
      </c>
      <c r="K57" s="24">
        <v>120</v>
      </c>
      <c r="L57" s="25" t="s">
        <v>321</v>
      </c>
      <c r="M57" s="38">
        <v>0.875000000000001</v>
      </c>
      <c r="N57" s="38">
        <v>0.95833333333333404</v>
      </c>
      <c r="O57" s="25" t="s">
        <v>322</v>
      </c>
      <c r="P57" s="25" t="s">
        <v>325</v>
      </c>
      <c r="Q57" s="38">
        <v>0.79166666666666696</v>
      </c>
      <c r="R57" s="38">
        <v>0.875000000000001</v>
      </c>
      <c r="S57" s="25" t="s">
        <v>324</v>
      </c>
      <c r="X57" s="25">
        <v>3</v>
      </c>
      <c r="Y57" s="40" t="s">
        <v>91</v>
      </c>
    </row>
    <row r="58" spans="1:38" ht="15.75">
      <c r="B58" s="10" t="str">
        <f>IFERROR(VLOOKUP($A58,Disciplinas[],5,FALSE),"-")</f>
        <v>-</v>
      </c>
      <c r="C58" s="10" t="str">
        <f>IFERROR(VLOOKUP($A58,Disciplinas[],2,FALSE),"-")</f>
        <v>-</v>
      </c>
      <c r="D58" s="10" t="str">
        <f>IFERROR(VLOOKUP($A58,Disciplinas[],3,FALSE),"-")</f>
        <v>-</v>
      </c>
      <c r="E58" s="10" t="str">
        <f>IFERROR(VLOOKUP($A58,Disciplinas[],4,FALSE),"-")</f>
        <v>-</v>
      </c>
      <c r="F58" s="10" t="str">
        <f>IFERROR(VLOOKUP($A58,Disciplinas[],6,FALSE),"-")</f>
        <v>-</v>
      </c>
      <c r="G58" s="10" t="str">
        <f>IFERROR(VLOOKUP($A58,Disciplinas[],7,FALSE),"-")</f>
        <v>-</v>
      </c>
      <c r="AJ58" s="41"/>
      <c r="AK58" s="64"/>
    </row>
    <row r="59" spans="1:38" ht="31.5">
      <c r="A59" s="26" t="s">
        <v>272</v>
      </c>
      <c r="B59" s="10" t="str">
        <f>IFERROR(VLOOKUP($A59,Disciplinas[],5,FALSE),"-")</f>
        <v>BCL0307-15</v>
      </c>
      <c r="C59" s="10">
        <f>IFERROR(VLOOKUP($A59,Disciplinas[],2,FALSE),"-")</f>
        <v>3</v>
      </c>
      <c r="D59" s="10">
        <f>IFERROR(VLOOKUP($A59,Disciplinas[],3,FALSE),"-")</f>
        <v>2</v>
      </c>
      <c r="E59" s="10">
        <f>IFERROR(VLOOKUP($A59,Disciplinas[],4,FALSE),"-")</f>
        <v>6</v>
      </c>
      <c r="F59" s="10" t="str">
        <f>IFERROR(VLOOKUP($A59,Disciplinas[],6,FALSE),"-")</f>
        <v>BI</v>
      </c>
      <c r="G59" s="10" t="str">
        <f>IFERROR(VLOOKUP($A59,Disciplinas[],7,FALSE),"-")</f>
        <v>BI</v>
      </c>
      <c r="H59" s="24" t="s">
        <v>342</v>
      </c>
      <c r="I59" s="42" t="s">
        <v>331</v>
      </c>
      <c r="K59" s="24">
        <v>30</v>
      </c>
      <c r="Z59" s="25" t="s">
        <v>321</v>
      </c>
      <c r="AA59" s="38">
        <v>0.79166666666666696</v>
      </c>
      <c r="AB59" s="38">
        <v>0.875000000000001</v>
      </c>
      <c r="AC59" s="25" t="s">
        <v>322</v>
      </c>
      <c r="AI59" s="25">
        <v>2</v>
      </c>
      <c r="AJ59" s="41" t="s">
        <v>61</v>
      </c>
      <c r="AK59" s="64"/>
    </row>
    <row r="60" spans="1:38" ht="15.75">
      <c r="B60" s="10" t="str">
        <f>IFERROR(VLOOKUP($A60,Disciplinas[],5,FALSE),"-")</f>
        <v>-</v>
      </c>
      <c r="C60" s="10" t="str">
        <f>IFERROR(VLOOKUP($A60,Disciplinas[],2,FALSE),"-")</f>
        <v>-</v>
      </c>
      <c r="D60" s="10" t="str">
        <f>IFERROR(VLOOKUP($A60,Disciplinas[],3,FALSE),"-")</f>
        <v>-</v>
      </c>
      <c r="E60" s="10" t="str">
        <f>IFERROR(VLOOKUP($A60,Disciplinas[],4,FALSE),"-")</f>
        <v>-</v>
      </c>
      <c r="F60" s="10" t="str">
        <f>IFERROR(VLOOKUP($A60,Disciplinas[],6,FALSE),"-")</f>
        <v>-</v>
      </c>
      <c r="G60" s="10" t="str">
        <f>IFERROR(VLOOKUP($A60,Disciplinas[],7,FALSE),"-")</f>
        <v>-</v>
      </c>
      <c r="AJ60" s="40"/>
      <c r="AK60" s="65"/>
    </row>
    <row r="61" spans="1:38" ht="15.75">
      <c r="B61" s="10" t="str">
        <f>IFERROR(VLOOKUP($A61,Disciplinas[],5,FALSE),"-")</f>
        <v>-</v>
      </c>
      <c r="C61" s="10" t="str">
        <f>IFERROR(VLOOKUP($A61,Disciplinas[],2,FALSE),"-")</f>
        <v>-</v>
      </c>
      <c r="D61" s="10" t="str">
        <f>IFERROR(VLOOKUP($A61,Disciplinas[],3,FALSE),"-")</f>
        <v>-</v>
      </c>
      <c r="E61" s="10" t="str">
        <f>IFERROR(VLOOKUP($A61,Disciplinas[],4,FALSE),"-")</f>
        <v>-</v>
      </c>
      <c r="F61" s="10" t="str">
        <f>IFERROR(VLOOKUP($A61,Disciplinas[],6,FALSE),"-")</f>
        <v>-</v>
      </c>
      <c r="G61" s="10" t="str">
        <f>IFERROR(VLOOKUP($A61,Disciplinas[],7,FALSE),"-")</f>
        <v>-</v>
      </c>
      <c r="I61" s="42"/>
      <c r="AJ61" s="40"/>
      <c r="AK61" s="65"/>
    </row>
    <row r="62" spans="1:38" ht="15.75">
      <c r="B62" s="10" t="str">
        <f>IFERROR(VLOOKUP($A62,Disciplinas[],5,FALSE),"-")</f>
        <v>-</v>
      </c>
      <c r="C62" s="10" t="str">
        <f>IFERROR(VLOOKUP($A62,Disciplinas[],2,FALSE),"-")</f>
        <v>-</v>
      </c>
      <c r="D62" s="10" t="str">
        <f>IFERROR(VLOOKUP($A62,Disciplinas[],3,FALSE),"-")</f>
        <v>-</v>
      </c>
      <c r="E62" s="10" t="str">
        <f>IFERROR(VLOOKUP($A62,Disciplinas[],4,FALSE),"-")</f>
        <v>-</v>
      </c>
      <c r="F62" s="10" t="str">
        <f>IFERROR(VLOOKUP($A62,Disciplinas[],6,FALSE),"-")</f>
        <v>-</v>
      </c>
      <c r="G62" s="10" t="str">
        <f>IFERROR(VLOOKUP($A62,Disciplinas[],7,FALSE),"-")</f>
        <v>-</v>
      </c>
      <c r="AJ62" s="40"/>
      <c r="AK62" s="65"/>
    </row>
    <row r="63" spans="1:38" ht="31.5">
      <c r="A63" s="26" t="s">
        <v>272</v>
      </c>
      <c r="B63" s="10" t="str">
        <f>IFERROR(VLOOKUP($A63,Disciplinas[],5,FALSE),"-")</f>
        <v>BCL0307-15</v>
      </c>
      <c r="C63" s="10">
        <f>IFERROR(VLOOKUP($A63,Disciplinas[],2,FALSE),"-")</f>
        <v>3</v>
      </c>
      <c r="D63" s="10">
        <f>IFERROR(VLOOKUP($A63,Disciplinas[],3,FALSE),"-")</f>
        <v>2</v>
      </c>
      <c r="E63" s="10">
        <f>IFERROR(VLOOKUP($A63,Disciplinas[],4,FALSE),"-")</f>
        <v>6</v>
      </c>
      <c r="F63" s="10" t="str">
        <f>IFERROR(VLOOKUP($A63,Disciplinas[],6,FALSE),"-")</f>
        <v>BI</v>
      </c>
      <c r="G63" s="10" t="str">
        <f>IFERROR(VLOOKUP($A63,Disciplinas[],7,FALSE),"-")</f>
        <v>BI</v>
      </c>
      <c r="H63" s="24" t="s">
        <v>342</v>
      </c>
      <c r="I63" s="42" t="s">
        <v>331</v>
      </c>
      <c r="K63" s="24">
        <v>30</v>
      </c>
      <c r="Z63" s="25" t="s">
        <v>321</v>
      </c>
      <c r="AA63" s="38">
        <v>0.79166666666666696</v>
      </c>
      <c r="AB63" s="38">
        <v>0.875000000000001</v>
      </c>
      <c r="AC63" s="25" t="s">
        <v>322</v>
      </c>
      <c r="AI63" s="25">
        <v>2</v>
      </c>
      <c r="AJ63" s="40" t="s">
        <v>335</v>
      </c>
      <c r="AK63" s="65"/>
    </row>
    <row r="64" spans="1:38" ht="15.75">
      <c r="B64" s="10" t="str">
        <f>IFERROR(VLOOKUP($A64,Disciplinas[],5,FALSE),"-")</f>
        <v>-</v>
      </c>
      <c r="C64" s="10" t="str">
        <f>IFERROR(VLOOKUP($A64,Disciplinas[],2,FALSE),"-")</f>
        <v>-</v>
      </c>
      <c r="D64" s="10" t="str">
        <f>IFERROR(VLOOKUP($A64,Disciplinas[],3,FALSE),"-")</f>
        <v>-</v>
      </c>
      <c r="E64" s="10" t="str">
        <f>IFERROR(VLOOKUP($A64,Disciplinas[],4,FALSE),"-")</f>
        <v>-</v>
      </c>
      <c r="F64" s="10" t="str">
        <f>IFERROR(VLOOKUP($A64,Disciplinas[],6,FALSE),"-")</f>
        <v>-</v>
      </c>
      <c r="G64" s="10" t="str">
        <f>IFERROR(VLOOKUP($A64,Disciplinas[],7,FALSE),"-")</f>
        <v>-</v>
      </c>
      <c r="I64" s="42"/>
      <c r="AJ64" s="40"/>
      <c r="AK64" s="65"/>
    </row>
    <row r="65" spans="1:37" ht="15.75">
      <c r="B65" s="10" t="str">
        <f>IFERROR(VLOOKUP($A65,Disciplinas[],5,FALSE),"-")</f>
        <v>-</v>
      </c>
      <c r="C65" s="10" t="str">
        <f>IFERROR(VLOOKUP($A65,Disciplinas[],2,FALSE),"-")</f>
        <v>-</v>
      </c>
      <c r="D65" s="10" t="str">
        <f>IFERROR(VLOOKUP($A65,Disciplinas[],3,FALSE),"-")</f>
        <v>-</v>
      </c>
      <c r="E65" s="10" t="str">
        <f>IFERROR(VLOOKUP($A65,Disciplinas[],4,FALSE),"-")</f>
        <v>-</v>
      </c>
      <c r="F65" s="10" t="str">
        <f>IFERROR(VLOOKUP($A65,Disciplinas[],6,FALSE),"-")</f>
        <v>-</v>
      </c>
      <c r="G65" s="10" t="str">
        <f>IFERROR(VLOOKUP($A65,Disciplinas[],7,FALSE),"-")</f>
        <v>-</v>
      </c>
      <c r="AJ65" s="41"/>
      <c r="AK65" s="64"/>
    </row>
    <row r="66" spans="1:37" ht="47.25">
      <c r="A66" s="26" t="s">
        <v>272</v>
      </c>
      <c r="B66" s="10" t="str">
        <f>IFERROR(VLOOKUP($A66,Disciplinas[],5,FALSE),"-")</f>
        <v>BCL0307-15</v>
      </c>
      <c r="C66" s="10">
        <f>IFERROR(VLOOKUP($A66,Disciplinas[],2,FALSE),"-")</f>
        <v>3</v>
      </c>
      <c r="D66" s="10">
        <f>IFERROR(VLOOKUP($A66,Disciplinas[],3,FALSE),"-")</f>
        <v>2</v>
      </c>
      <c r="E66" s="10">
        <f>IFERROR(VLOOKUP($A66,Disciplinas[],4,FALSE),"-")</f>
        <v>6</v>
      </c>
      <c r="F66" s="10" t="str">
        <f>IFERROR(VLOOKUP($A66,Disciplinas[],6,FALSE),"-")</f>
        <v>BI</v>
      </c>
      <c r="G66" s="10" t="str">
        <f>IFERROR(VLOOKUP($A66,Disciplinas[],7,FALSE),"-")</f>
        <v>BI</v>
      </c>
      <c r="H66" s="24" t="s">
        <v>342</v>
      </c>
      <c r="I66" s="42" t="s">
        <v>368</v>
      </c>
      <c r="K66" s="24">
        <v>30</v>
      </c>
      <c r="Z66" s="25" t="s">
        <v>321</v>
      </c>
      <c r="AA66" s="38">
        <v>0.58333333333333304</v>
      </c>
      <c r="AB66" s="38">
        <v>0.66666666666666696</v>
      </c>
      <c r="AC66" s="25" t="s">
        <v>322</v>
      </c>
      <c r="AI66" s="25">
        <v>2</v>
      </c>
      <c r="AJ66" s="41" t="s">
        <v>336</v>
      </c>
      <c r="AK66" s="64"/>
    </row>
    <row r="67" spans="1:37" ht="15.75">
      <c r="B67" s="10" t="str">
        <f>IFERROR(VLOOKUP($A67,Disciplinas[],5,FALSE),"-")</f>
        <v>-</v>
      </c>
      <c r="C67" s="10" t="str">
        <f>IFERROR(VLOOKUP($A67,Disciplinas[],2,FALSE),"-")</f>
        <v>-</v>
      </c>
      <c r="D67" s="10" t="str">
        <f>IFERROR(VLOOKUP($A67,Disciplinas[],3,FALSE),"-")</f>
        <v>-</v>
      </c>
      <c r="E67" s="10" t="str">
        <f>IFERROR(VLOOKUP($A67,Disciplinas[],4,FALSE),"-")</f>
        <v>-</v>
      </c>
      <c r="F67" s="10" t="str">
        <f>IFERROR(VLOOKUP($A67,Disciplinas[],6,FALSE),"-")</f>
        <v>-</v>
      </c>
      <c r="G67" s="10" t="str">
        <f>IFERROR(VLOOKUP($A67,Disciplinas[],7,FALSE),"-")</f>
        <v>-</v>
      </c>
      <c r="AJ67" s="40"/>
      <c r="AK67" s="65"/>
    </row>
    <row r="68" spans="1:37" ht="15.75">
      <c r="A68" s="26" t="s">
        <v>272</v>
      </c>
      <c r="B68" s="10" t="str">
        <f>IFERROR(VLOOKUP($A68,Disciplinas[],5,FALSE),"-")</f>
        <v>BCL0307-15</v>
      </c>
      <c r="C68" s="10">
        <f>IFERROR(VLOOKUP($A68,Disciplinas[],2,FALSE),"-")</f>
        <v>3</v>
      </c>
      <c r="D68" s="10">
        <f>IFERROR(VLOOKUP($A68,Disciplinas[],3,FALSE),"-")</f>
        <v>2</v>
      </c>
      <c r="E68" s="10">
        <f>IFERROR(VLOOKUP($A68,Disciplinas[],4,FALSE),"-")</f>
        <v>6</v>
      </c>
      <c r="F68" s="10" t="str">
        <f>IFERROR(VLOOKUP($A68,Disciplinas[],6,FALSE),"-")</f>
        <v>BI</v>
      </c>
      <c r="G68" s="10" t="str">
        <f>IFERROR(VLOOKUP($A68,Disciplinas[],7,FALSE),"-")</f>
        <v>BI</v>
      </c>
      <c r="H68" s="24" t="s">
        <v>342</v>
      </c>
      <c r="I68" s="24" t="s">
        <v>368</v>
      </c>
      <c r="K68" s="24">
        <v>30</v>
      </c>
      <c r="Z68" s="25" t="s">
        <v>321</v>
      </c>
      <c r="AA68" s="38">
        <v>0.58333333333333304</v>
      </c>
      <c r="AB68" s="38">
        <v>0.66666666666666696</v>
      </c>
      <c r="AC68" s="25" t="s">
        <v>322</v>
      </c>
      <c r="AI68" s="25">
        <v>2</v>
      </c>
      <c r="AJ68" s="41" t="s">
        <v>337</v>
      </c>
      <c r="AK68" s="64"/>
    </row>
    <row r="69" spans="1:37" ht="31.5">
      <c r="A69" s="26" t="s">
        <v>272</v>
      </c>
      <c r="B69" s="10" t="str">
        <f>IFERROR(VLOOKUP($A69,Disciplinas[],5,FALSE),"-")</f>
        <v>BCL0307-15</v>
      </c>
      <c r="C69" s="10">
        <f>IFERROR(VLOOKUP($A69,Disciplinas[],2,FALSE),"-")</f>
        <v>3</v>
      </c>
      <c r="D69" s="10">
        <f>IFERROR(VLOOKUP($A69,Disciplinas[],3,FALSE),"-")</f>
        <v>2</v>
      </c>
      <c r="E69" s="10">
        <f>IFERROR(VLOOKUP($A69,Disciplinas[],4,FALSE),"-")</f>
        <v>6</v>
      </c>
      <c r="F69" s="10" t="str">
        <f>IFERROR(VLOOKUP($A69,Disciplinas[],6,FALSE),"-")</f>
        <v>BI</v>
      </c>
      <c r="G69" s="10" t="str">
        <f>IFERROR(VLOOKUP($A69,Disciplinas[],7,FALSE),"-")</f>
        <v>BI</v>
      </c>
      <c r="H69" s="24" t="s">
        <v>342</v>
      </c>
      <c r="I69" s="42" t="s">
        <v>368</v>
      </c>
      <c r="K69" s="24">
        <v>30</v>
      </c>
      <c r="Z69" s="25" t="s">
        <v>321</v>
      </c>
      <c r="AA69" s="38">
        <v>0.58333333333333304</v>
      </c>
      <c r="AB69" s="38">
        <v>0.66666666666666696</v>
      </c>
      <c r="AC69" s="25" t="s">
        <v>322</v>
      </c>
      <c r="AI69" s="25">
        <v>2</v>
      </c>
      <c r="AJ69" s="40" t="s">
        <v>371</v>
      </c>
      <c r="AK69" s="65"/>
    </row>
    <row r="70" spans="1:37" ht="30">
      <c r="A70" s="26" t="s">
        <v>266</v>
      </c>
      <c r="B70" s="10" t="str">
        <f>IFERROR(VLOOKUP($A70,Disciplinas[],5,FALSE),"-")</f>
        <v>NHT4057-15</v>
      </c>
      <c r="C70" s="10">
        <f>IFERROR(VLOOKUP($A70,Disciplinas[],2,FALSE),"-")</f>
        <v>4</v>
      </c>
      <c r="D70" s="10">
        <f>IFERROR(VLOOKUP($A70,Disciplinas[],3,FALSE),"-")</f>
        <v>0</v>
      </c>
      <c r="E70" s="10">
        <f>IFERROR(VLOOKUP($A70,Disciplinas[],4,FALSE),"-")</f>
        <v>6</v>
      </c>
      <c r="F70" s="10" t="str">
        <f>IFERROR(VLOOKUP($A70,Disciplinas[],6,FALSE),"-")</f>
        <v>OBR</v>
      </c>
      <c r="G70" s="10" t="str">
        <f>IFERROR(VLOOKUP($A70,Disciplinas[],7,FALSE),"-")</f>
        <v>BQUI</v>
      </c>
      <c r="H70" s="24" t="s">
        <v>342</v>
      </c>
      <c r="I70" s="24" t="s">
        <v>368</v>
      </c>
      <c r="K70" s="24">
        <v>60</v>
      </c>
      <c r="L70" s="25" t="s">
        <v>325</v>
      </c>
      <c r="M70" s="38">
        <v>0.41666666666666702</v>
      </c>
      <c r="N70" s="38">
        <v>0.5</v>
      </c>
      <c r="P70" s="25" t="s">
        <v>328</v>
      </c>
      <c r="Q70" s="38">
        <v>0.33333333333333331</v>
      </c>
      <c r="R70" s="38">
        <v>0.41666666666666702</v>
      </c>
      <c r="X70" s="25">
        <v>4</v>
      </c>
      <c r="Y70" s="25" t="s">
        <v>63</v>
      </c>
    </row>
    <row r="71" spans="1:37" ht="30">
      <c r="A71" s="26" t="s">
        <v>266</v>
      </c>
      <c r="B71" s="10" t="str">
        <f>IFERROR(VLOOKUP($A71,Disciplinas[],5,FALSE),"-")</f>
        <v>NHT4057-15</v>
      </c>
      <c r="C71" s="10">
        <f>IFERROR(VLOOKUP($A71,Disciplinas[],2,FALSE),"-")</f>
        <v>4</v>
      </c>
      <c r="D71" s="10">
        <f>IFERROR(VLOOKUP($A71,Disciplinas[],3,FALSE),"-")</f>
        <v>0</v>
      </c>
      <c r="E71" s="10">
        <f>IFERROR(VLOOKUP($A71,Disciplinas[],4,FALSE),"-")</f>
        <v>6</v>
      </c>
      <c r="F71" s="10" t="str">
        <f>IFERROR(VLOOKUP($A71,Disciplinas[],6,FALSE),"-")</f>
        <v>OBR</v>
      </c>
      <c r="G71" s="10" t="str">
        <f>IFERROR(VLOOKUP($A71,Disciplinas[],7,FALSE),"-")</f>
        <v>BQUI</v>
      </c>
      <c r="H71" s="24" t="s">
        <v>342</v>
      </c>
      <c r="I71" s="24" t="s">
        <v>331</v>
      </c>
      <c r="K71" s="24">
        <v>60</v>
      </c>
      <c r="L71" s="25" t="s">
        <v>325</v>
      </c>
      <c r="M71" s="38">
        <v>0.875000000000001</v>
      </c>
      <c r="N71" s="38">
        <v>0.95833333333333404</v>
      </c>
      <c r="P71" s="25" t="s">
        <v>328</v>
      </c>
      <c r="Q71" s="38">
        <v>0.79166666666666696</v>
      </c>
      <c r="R71" s="38">
        <v>0.875000000000001</v>
      </c>
      <c r="X71" s="25">
        <v>4</v>
      </c>
      <c r="Y71" s="25" t="s">
        <v>63</v>
      </c>
    </row>
    <row r="72" spans="1:37">
      <c r="B72" s="10" t="str">
        <f>IFERROR(VLOOKUP($A72,Disciplinas[],5,FALSE),"-")</f>
        <v>-</v>
      </c>
      <c r="C72" s="10" t="str">
        <f>IFERROR(VLOOKUP($A72,Disciplinas[],2,FALSE),"-")</f>
        <v>-</v>
      </c>
      <c r="D72" s="10" t="str">
        <f>IFERROR(VLOOKUP($A72,Disciplinas[],3,FALSE),"-")</f>
        <v>-</v>
      </c>
      <c r="E72" s="10" t="str">
        <f>IFERROR(VLOOKUP($A72,Disciplinas[],4,FALSE),"-")</f>
        <v>-</v>
      </c>
      <c r="F72" s="10" t="str">
        <f>IFERROR(VLOOKUP($A72,Disciplinas[],6,FALSE),"-")</f>
        <v>-</v>
      </c>
      <c r="G72" s="10" t="str">
        <f>IFERROR(VLOOKUP($A72,Disciplinas[],7,FALSE),"-")</f>
        <v>-</v>
      </c>
    </row>
    <row r="73" spans="1:37">
      <c r="B73" s="10" t="str">
        <f>IFERROR(VLOOKUP($A73,Disciplinas[],5,FALSE),"-")</f>
        <v>-</v>
      </c>
      <c r="C73" s="10" t="str">
        <f>IFERROR(VLOOKUP($A73,Disciplinas[],2,FALSE),"-")</f>
        <v>-</v>
      </c>
      <c r="D73" s="10" t="str">
        <f>IFERROR(VLOOKUP($A73,Disciplinas[],3,FALSE),"-")</f>
        <v>-</v>
      </c>
      <c r="E73" s="10" t="str">
        <f>IFERROR(VLOOKUP($A73,Disciplinas[],4,FALSE),"-")</f>
        <v>-</v>
      </c>
      <c r="F73" s="10" t="str">
        <f>IFERROR(VLOOKUP($A73,Disciplinas[],6,FALSE),"-")</f>
        <v>-</v>
      </c>
      <c r="G73" s="10" t="str">
        <f>IFERROR(VLOOKUP($A73,Disciplinas[],7,FALSE),"-")</f>
        <v>-</v>
      </c>
    </row>
    <row r="74" spans="1:37">
      <c r="B74" s="10" t="str">
        <f>IFERROR(VLOOKUP($A74,Disciplinas[],5,FALSE),"-")</f>
        <v>-</v>
      </c>
      <c r="C74" s="10" t="str">
        <f>IFERROR(VLOOKUP($A74,Disciplinas[],2,FALSE),"-")</f>
        <v>-</v>
      </c>
      <c r="D74" s="10" t="str">
        <f>IFERROR(VLOOKUP($A74,Disciplinas[],3,FALSE),"-")</f>
        <v>-</v>
      </c>
      <c r="E74" s="10" t="str">
        <f>IFERROR(VLOOKUP($A74,Disciplinas[],4,FALSE),"-")</f>
        <v>-</v>
      </c>
      <c r="F74" s="10" t="str">
        <f>IFERROR(VLOOKUP($A74,Disciplinas[],6,FALSE),"-")</f>
        <v>-</v>
      </c>
      <c r="G74" s="10" t="str">
        <f>IFERROR(VLOOKUP($A74,Disciplinas[],7,FALSE),"-")</f>
        <v>-</v>
      </c>
    </row>
    <row r="75" spans="1:37">
      <c r="B75" s="10" t="str">
        <f>IFERROR(VLOOKUP($A75,Disciplinas[],5,FALSE),"-")</f>
        <v>-</v>
      </c>
      <c r="C75" s="10" t="str">
        <f>IFERROR(VLOOKUP($A75,Disciplinas[],2,FALSE),"-")</f>
        <v>-</v>
      </c>
      <c r="D75" s="10" t="str">
        <f>IFERROR(VLOOKUP($A75,Disciplinas[],3,FALSE),"-")</f>
        <v>-</v>
      </c>
      <c r="E75" s="10" t="str">
        <f>IFERROR(VLOOKUP($A75,Disciplinas[],4,FALSE),"-")</f>
        <v>-</v>
      </c>
      <c r="F75" s="10" t="str">
        <f>IFERROR(VLOOKUP($A75,Disciplinas[],6,FALSE),"-")</f>
        <v>-</v>
      </c>
      <c r="G75" s="10" t="str">
        <f>IFERROR(VLOOKUP($A75,Disciplinas[],7,FALSE),"-")</f>
        <v>-</v>
      </c>
    </row>
    <row r="76" spans="1:37">
      <c r="B76" s="10" t="str">
        <f>IFERROR(VLOOKUP($A76,Disciplinas[],5,FALSE),"-")</f>
        <v>-</v>
      </c>
      <c r="C76" s="10" t="str">
        <f>IFERROR(VLOOKUP($A76,Disciplinas[],2,FALSE),"-")</f>
        <v>-</v>
      </c>
      <c r="D76" s="10" t="str">
        <f>IFERROR(VLOOKUP($A76,Disciplinas[],3,FALSE),"-")</f>
        <v>-</v>
      </c>
      <c r="E76" s="10" t="str">
        <f>IFERROR(VLOOKUP($A76,Disciplinas[],4,FALSE),"-")</f>
        <v>-</v>
      </c>
      <c r="F76" s="10" t="str">
        <f>IFERROR(VLOOKUP($A76,Disciplinas[],6,FALSE),"-")</f>
        <v>-</v>
      </c>
      <c r="G76" s="10" t="str">
        <f>IFERROR(VLOOKUP($A76,Disciplinas[],7,FALSE),"-")</f>
        <v>-</v>
      </c>
    </row>
    <row r="77" spans="1:37" ht="30">
      <c r="A77" s="26" t="s">
        <v>135</v>
      </c>
      <c r="B77" s="10" t="str">
        <f>IFERROR(VLOOKUP($A77,Disciplinas[],5,FALSE),"-")</f>
        <v>NHT4006-15</v>
      </c>
      <c r="C77" s="10">
        <f>IFERROR(VLOOKUP($A77,Disciplinas[],2,FALSE),"-")</f>
        <v>6</v>
      </c>
      <c r="D77" s="10">
        <f>IFERROR(VLOOKUP($A77,Disciplinas[],3,FALSE),"-")</f>
        <v>0</v>
      </c>
      <c r="E77" s="10">
        <f>IFERROR(VLOOKUP($A77,Disciplinas[],4,FALSE),"-")</f>
        <v>6</v>
      </c>
      <c r="F77" s="10" t="str">
        <f>IFERROR(VLOOKUP($A77,Disciplinas[],6,FALSE),"-")</f>
        <v>OBR</v>
      </c>
      <c r="G77" s="10" t="str">
        <f>IFERROR(VLOOKUP($A77,Disciplinas[],7,FALSE),"-")</f>
        <v>BQUI</v>
      </c>
      <c r="H77" s="24" t="s">
        <v>342</v>
      </c>
      <c r="I77" s="24" t="s">
        <v>368</v>
      </c>
      <c r="K77" s="24">
        <v>60</v>
      </c>
      <c r="L77" s="25" t="s">
        <v>321</v>
      </c>
      <c r="M77" s="38">
        <v>0.41666666666666702</v>
      </c>
      <c r="N77" s="38">
        <v>0.5</v>
      </c>
      <c r="O77" s="25" t="s">
        <v>322</v>
      </c>
      <c r="P77" s="25" t="s">
        <v>323</v>
      </c>
      <c r="Q77" s="38">
        <v>0.41666666666666702</v>
      </c>
      <c r="R77" s="38">
        <v>0.5</v>
      </c>
      <c r="S77" s="25" t="s">
        <v>322</v>
      </c>
      <c r="T77" s="25" t="s">
        <v>327</v>
      </c>
      <c r="U77" s="38">
        <v>0.33333333333333331</v>
      </c>
      <c r="V77" s="38">
        <v>0.41666666666666702</v>
      </c>
      <c r="W77" s="25" t="s">
        <v>322</v>
      </c>
      <c r="X77" s="25">
        <v>6</v>
      </c>
      <c r="Y77" s="25" t="s">
        <v>73</v>
      </c>
    </row>
    <row r="78" spans="1:37" ht="30">
      <c r="A78" s="26" t="s">
        <v>135</v>
      </c>
      <c r="B78" s="10" t="str">
        <f>IFERROR(VLOOKUP($A78,Disciplinas[],5,FALSE),"-")</f>
        <v>NHT4006-15</v>
      </c>
      <c r="C78" s="10">
        <f>IFERROR(VLOOKUP($A78,Disciplinas[],2,FALSE),"-")</f>
        <v>6</v>
      </c>
      <c r="D78" s="10">
        <f>IFERROR(VLOOKUP($A78,Disciplinas[],3,FALSE),"-")</f>
        <v>0</v>
      </c>
      <c r="E78" s="10">
        <f>IFERROR(VLOOKUP($A78,Disciplinas[],4,FALSE),"-")</f>
        <v>6</v>
      </c>
      <c r="F78" s="10" t="str">
        <f>IFERROR(VLOOKUP($A78,Disciplinas[],6,FALSE),"-")</f>
        <v>OBR</v>
      </c>
      <c r="G78" s="10" t="str">
        <f>IFERROR(VLOOKUP($A78,Disciplinas[],7,FALSE),"-")</f>
        <v>BQUI</v>
      </c>
      <c r="H78" s="24" t="s">
        <v>342</v>
      </c>
      <c r="I78" s="24" t="s">
        <v>331</v>
      </c>
      <c r="K78" s="24">
        <v>60</v>
      </c>
      <c r="L78" s="25" t="s">
        <v>321</v>
      </c>
      <c r="M78" s="38">
        <v>0.875000000000001</v>
      </c>
      <c r="N78" s="38">
        <v>0.95833333333333404</v>
      </c>
      <c r="O78" s="25" t="s">
        <v>322</v>
      </c>
      <c r="P78" s="25" t="s">
        <v>323</v>
      </c>
      <c r="Q78" s="38">
        <v>0.875000000000001</v>
      </c>
      <c r="R78" s="38">
        <v>0.95833333333333404</v>
      </c>
      <c r="S78" s="25" t="s">
        <v>322</v>
      </c>
      <c r="T78" s="25" t="s">
        <v>327</v>
      </c>
      <c r="U78" s="38">
        <v>0.79166666666666696</v>
      </c>
      <c r="V78" s="38">
        <v>0.875000000000001</v>
      </c>
      <c r="W78" s="25" t="s">
        <v>322</v>
      </c>
      <c r="X78" s="25">
        <v>6</v>
      </c>
      <c r="Y78" s="25" t="s">
        <v>73</v>
      </c>
    </row>
    <row r="79" spans="1:37">
      <c r="B79" s="10" t="str">
        <f>IFERROR(VLOOKUP($A79,Disciplinas[],5,FALSE),"-")</f>
        <v>-</v>
      </c>
      <c r="C79" s="10" t="str">
        <f>IFERROR(VLOOKUP($A79,Disciplinas[],2,FALSE),"-")</f>
        <v>-</v>
      </c>
      <c r="D79" s="10" t="str">
        <f>IFERROR(VLOOKUP($A79,Disciplinas[],3,FALSE),"-")</f>
        <v>-</v>
      </c>
      <c r="E79" s="10" t="str">
        <f>IFERROR(VLOOKUP($A79,Disciplinas[],4,FALSE),"-")</f>
        <v>-</v>
      </c>
      <c r="F79" s="10" t="str">
        <f>IFERROR(VLOOKUP($A79,Disciplinas[],6,FALSE),"-")</f>
        <v>-</v>
      </c>
      <c r="G79" s="10" t="str">
        <f>IFERROR(VLOOKUP($A79,Disciplinas[],7,FALSE),"-")</f>
        <v>-</v>
      </c>
    </row>
    <row r="80" spans="1:37" ht="30">
      <c r="A80" s="26" t="s">
        <v>249</v>
      </c>
      <c r="B80" s="10" t="str">
        <f>IFERROR(VLOOKUP($A80,Disciplinas[],5,FALSE),"-")</f>
        <v>NHT4053-15</v>
      </c>
      <c r="C80" s="10">
        <f>IFERROR(VLOOKUP($A80,Disciplinas[],2,FALSE),"-")</f>
        <v>4</v>
      </c>
      <c r="D80" s="10">
        <f>IFERROR(VLOOKUP($A80,Disciplinas[],3,FALSE),"-")</f>
        <v>4</v>
      </c>
      <c r="E80" s="10">
        <f>IFERROR(VLOOKUP($A80,Disciplinas[],4,FALSE),"-")</f>
        <v>6</v>
      </c>
      <c r="F80" s="10" t="str">
        <f>IFERROR(VLOOKUP($A80,Disciplinas[],6,FALSE),"-")</f>
        <v>OBR</v>
      </c>
      <c r="G80" s="10" t="str">
        <f>IFERROR(VLOOKUP($A80,Disciplinas[],7,FALSE),"-")</f>
        <v>BQUI</v>
      </c>
      <c r="H80" s="24" t="s">
        <v>342</v>
      </c>
      <c r="I80" s="24" t="s">
        <v>331</v>
      </c>
      <c r="K80" s="24">
        <v>30</v>
      </c>
      <c r="L80" s="25" t="s">
        <v>327</v>
      </c>
      <c r="M80" s="38">
        <v>0.79166666666666696</v>
      </c>
      <c r="N80" s="38">
        <v>0.875000000000001</v>
      </c>
      <c r="P80" s="25" t="s">
        <v>328</v>
      </c>
      <c r="Q80" s="38">
        <v>0.875000000000001</v>
      </c>
      <c r="R80" s="38">
        <v>0.95833333333333404</v>
      </c>
      <c r="S80" s="25" t="s">
        <v>322</v>
      </c>
      <c r="X80" s="25">
        <v>4</v>
      </c>
      <c r="Y80" s="25" t="s">
        <v>337</v>
      </c>
      <c r="Z80" s="25" t="s">
        <v>321</v>
      </c>
      <c r="AA80" s="38">
        <v>0.79166666666666696</v>
      </c>
      <c r="AB80" s="38">
        <v>0.95833333333333404</v>
      </c>
      <c r="AC80" s="25" t="s">
        <v>322</v>
      </c>
      <c r="AI80" s="25">
        <v>4</v>
      </c>
      <c r="AJ80" s="25" t="s">
        <v>292</v>
      </c>
    </row>
    <row r="81" spans="1:36" ht="45">
      <c r="A81" s="26" t="s">
        <v>249</v>
      </c>
      <c r="B81" s="10" t="str">
        <f>IFERROR(VLOOKUP($A81,Disciplinas[],5,FALSE),"-")</f>
        <v>NHT4053-15</v>
      </c>
      <c r="C81" s="10">
        <f>IFERROR(VLOOKUP($A81,Disciplinas[],2,FALSE),"-")</f>
        <v>4</v>
      </c>
      <c r="D81" s="10">
        <f>IFERROR(VLOOKUP($A81,Disciplinas[],3,FALSE),"-")</f>
        <v>4</v>
      </c>
      <c r="E81" s="10">
        <f>IFERROR(VLOOKUP($A81,Disciplinas[],4,FALSE),"-")</f>
        <v>6</v>
      </c>
      <c r="F81" s="10" t="str">
        <f>IFERROR(VLOOKUP($A81,Disciplinas[],6,FALSE),"-")</f>
        <v>OBR</v>
      </c>
      <c r="G81" s="10" t="str">
        <f>IFERROR(VLOOKUP($A81,Disciplinas[],7,FALSE),"-")</f>
        <v>BQUI</v>
      </c>
      <c r="H81" s="24" t="s">
        <v>342</v>
      </c>
      <c r="I81" s="24" t="s">
        <v>368</v>
      </c>
      <c r="K81" s="24">
        <v>30</v>
      </c>
      <c r="L81" s="25" t="s">
        <v>327</v>
      </c>
      <c r="M81" s="38">
        <v>0.33333333333333331</v>
      </c>
      <c r="N81" s="38">
        <v>0.41666666666666702</v>
      </c>
      <c r="P81" s="25" t="s">
        <v>328</v>
      </c>
      <c r="Q81" s="38">
        <v>0.41666666666666702</v>
      </c>
      <c r="R81" s="38">
        <v>0.5</v>
      </c>
      <c r="S81" s="25" t="s">
        <v>322</v>
      </c>
      <c r="X81" s="25">
        <v>4</v>
      </c>
      <c r="Y81" s="25" t="s">
        <v>79</v>
      </c>
      <c r="Z81" s="25" t="s">
        <v>321</v>
      </c>
      <c r="AA81" s="38">
        <v>0.33333333333333331</v>
      </c>
      <c r="AB81" s="38">
        <v>0.5</v>
      </c>
      <c r="AC81" s="25" t="s">
        <v>322</v>
      </c>
      <c r="AI81" s="25">
        <v>4</v>
      </c>
      <c r="AJ81" s="25" t="s">
        <v>79</v>
      </c>
    </row>
    <row r="82" spans="1:36">
      <c r="B82" s="10" t="str">
        <f>IFERROR(VLOOKUP($A82,Disciplinas[],5,FALSE),"-")</f>
        <v>-</v>
      </c>
      <c r="C82" s="10" t="str">
        <f>IFERROR(VLOOKUP($A82,Disciplinas[],2,FALSE),"-")</f>
        <v>-</v>
      </c>
      <c r="D82" s="10" t="str">
        <f>IFERROR(VLOOKUP($A82,Disciplinas[],3,FALSE),"-")</f>
        <v>-</v>
      </c>
      <c r="E82" s="10" t="str">
        <f>IFERROR(VLOOKUP($A82,Disciplinas[],4,FALSE),"-")</f>
        <v>-</v>
      </c>
      <c r="F82" s="10" t="str">
        <f>IFERROR(VLOOKUP($A82,Disciplinas[],6,FALSE),"-")</f>
        <v>-</v>
      </c>
      <c r="G82" s="10" t="str">
        <f>IFERROR(VLOOKUP($A82,Disciplinas[],7,FALSE),"-")</f>
        <v>-</v>
      </c>
    </row>
    <row r="83" spans="1:36">
      <c r="B83" s="10" t="str">
        <f>IFERROR(VLOOKUP($A83,Disciplinas[],5,FALSE),"-")</f>
        <v>-</v>
      </c>
      <c r="C83" s="10" t="str">
        <f>IFERROR(VLOOKUP($A83,Disciplinas[],2,FALSE),"-")</f>
        <v>-</v>
      </c>
      <c r="D83" s="10" t="str">
        <f>IFERROR(VLOOKUP($A83,Disciplinas[],3,FALSE),"-")</f>
        <v>-</v>
      </c>
      <c r="E83" s="10" t="str">
        <f>IFERROR(VLOOKUP($A83,Disciplinas[],4,FALSE),"-")</f>
        <v>-</v>
      </c>
      <c r="F83" s="10" t="str">
        <f>IFERROR(VLOOKUP($A83,Disciplinas[],6,FALSE),"-")</f>
        <v>-</v>
      </c>
      <c r="G83" s="10" t="str">
        <f>IFERROR(VLOOKUP($A83,Disciplinas[],7,FALSE),"-")</f>
        <v>-</v>
      </c>
    </row>
    <row r="84" spans="1:36">
      <c r="B84" s="10" t="str">
        <f>IFERROR(VLOOKUP($A84,Disciplinas[],5,FALSE),"-")</f>
        <v>-</v>
      </c>
      <c r="C84" s="10" t="str">
        <f>IFERROR(VLOOKUP($A84,Disciplinas[],2,FALSE),"-")</f>
        <v>-</v>
      </c>
      <c r="D84" s="10" t="str">
        <f>IFERROR(VLOOKUP($A84,Disciplinas[],3,FALSE),"-")</f>
        <v>-</v>
      </c>
      <c r="E84" s="10" t="str">
        <f>IFERROR(VLOOKUP($A84,Disciplinas[],4,FALSE),"-")</f>
        <v>-</v>
      </c>
      <c r="F84" s="10" t="str">
        <f>IFERROR(VLOOKUP($A84,Disciplinas[],6,FALSE),"-")</f>
        <v>-</v>
      </c>
      <c r="G84" s="10" t="str">
        <f>IFERROR(VLOOKUP($A84,Disciplinas[],7,FALSE),"-")</f>
        <v>-</v>
      </c>
    </row>
    <row r="85" spans="1:36">
      <c r="A85" s="26" t="s">
        <v>270</v>
      </c>
      <c r="B85" s="10" t="str">
        <f>IFERROR(VLOOKUP($A85,Disciplinas[],5,FALSE),"-")</f>
        <v>NHT4046-15</v>
      </c>
      <c r="C85" s="10">
        <f>IFERROR(VLOOKUP($A85,Disciplinas[],2,FALSE),"-")</f>
        <v>2</v>
      </c>
      <c r="D85" s="10">
        <f>IFERROR(VLOOKUP($A85,Disciplinas[],3,FALSE),"-")</f>
        <v>0</v>
      </c>
      <c r="E85" s="10">
        <f>IFERROR(VLOOKUP($A85,Disciplinas[],4,FALSE),"-")</f>
        <v>2</v>
      </c>
      <c r="F85" s="10" t="str">
        <f>IFERROR(VLOOKUP($A85,Disciplinas[],6,FALSE),"-")</f>
        <v>OBR</v>
      </c>
      <c r="G85" s="10" t="str">
        <f>IFERROR(VLOOKUP($A85,Disciplinas[],7,FALSE),"-")</f>
        <v>BQUI</v>
      </c>
      <c r="H85" s="24" t="s">
        <v>342</v>
      </c>
      <c r="I85" s="24" t="s">
        <v>368</v>
      </c>
      <c r="K85" s="24">
        <v>30</v>
      </c>
      <c r="L85" s="25" t="s">
        <v>325</v>
      </c>
      <c r="M85" s="38">
        <v>0.66666666666666696</v>
      </c>
      <c r="N85" s="38">
        <v>0.75</v>
      </c>
      <c r="O85" s="25" t="s">
        <v>322</v>
      </c>
      <c r="X85" s="25">
        <v>2</v>
      </c>
      <c r="Y85" s="25" t="s">
        <v>78</v>
      </c>
    </row>
    <row r="86" spans="1:36" ht="30">
      <c r="A86" s="26" t="s">
        <v>251</v>
      </c>
      <c r="B86" s="10" t="str">
        <f>IFERROR(VLOOKUP($A86,Disciplinas[],5,FALSE),"-")</f>
        <v>NHZ4038-15</v>
      </c>
      <c r="C86" s="10">
        <f>IFERROR(VLOOKUP($A86,Disciplinas[],2,FALSE),"-")</f>
        <v>4</v>
      </c>
      <c r="D86" s="10">
        <f>IFERROR(VLOOKUP($A86,Disciplinas[],3,FALSE),"-")</f>
        <v>2</v>
      </c>
      <c r="E86" s="10">
        <f>IFERROR(VLOOKUP($A86,Disciplinas[],4,FALSE),"-")</f>
        <v>4</v>
      </c>
      <c r="F86" s="10" t="str">
        <f>IFERROR(VLOOKUP($A86,Disciplinas[],6,FALSE),"-")</f>
        <v>OL</v>
      </c>
      <c r="G86" s="10" t="str">
        <f>IFERROR(VLOOKUP($A86,Disciplinas[],7,FALSE),"-")</f>
        <v>BQUI</v>
      </c>
      <c r="H86" s="24" t="s">
        <v>342</v>
      </c>
      <c r="I86" s="24" t="s">
        <v>368</v>
      </c>
      <c r="K86" s="24">
        <v>30</v>
      </c>
      <c r="L86" s="25" t="s">
        <v>325</v>
      </c>
      <c r="M86" s="38">
        <v>0.33333333333333331</v>
      </c>
      <c r="N86" s="38">
        <v>0.41666666666666702</v>
      </c>
      <c r="O86" s="25" t="s">
        <v>322</v>
      </c>
      <c r="P86" s="25" t="s">
        <v>328</v>
      </c>
      <c r="Q86" s="38">
        <v>0.33333333333333331</v>
      </c>
      <c r="R86" s="38">
        <v>0.41666666666666702</v>
      </c>
      <c r="S86" s="25" t="s">
        <v>322</v>
      </c>
      <c r="X86" s="25">
        <v>4</v>
      </c>
      <c r="Y86" s="25" t="s">
        <v>85</v>
      </c>
      <c r="Z86" s="25" t="s">
        <v>325</v>
      </c>
      <c r="AA86" s="38">
        <v>0.41666666666666702</v>
      </c>
      <c r="AB86" s="38">
        <v>0.5</v>
      </c>
      <c r="AC86" s="25" t="s">
        <v>322</v>
      </c>
      <c r="AI86" s="25">
        <v>2</v>
      </c>
      <c r="AJ86" s="25" t="s">
        <v>85</v>
      </c>
    </row>
    <row r="87" spans="1:36">
      <c r="B87" s="10" t="str">
        <f>IFERROR(VLOOKUP($A87,Disciplinas[],5,FALSE),"-")</f>
        <v>-</v>
      </c>
      <c r="C87" s="10" t="str">
        <f>IFERROR(VLOOKUP($A87,Disciplinas[],2,FALSE),"-")</f>
        <v>-</v>
      </c>
      <c r="D87" s="10" t="str">
        <f>IFERROR(VLOOKUP($A87,Disciplinas[],3,FALSE),"-")</f>
        <v>-</v>
      </c>
      <c r="E87" s="10" t="str">
        <f>IFERROR(VLOOKUP($A87,Disciplinas[],4,FALSE),"-")</f>
        <v>-</v>
      </c>
      <c r="F87" s="10" t="str">
        <f>IFERROR(VLOOKUP($A87,Disciplinas[],6,FALSE),"-")</f>
        <v>-</v>
      </c>
      <c r="G87" s="10" t="str">
        <f>IFERROR(VLOOKUP($A87,Disciplinas[],7,FALSE),"-")</f>
        <v>-</v>
      </c>
    </row>
    <row r="88" spans="1:36">
      <c r="B88" s="10" t="str">
        <f>IFERROR(VLOOKUP($A88,Disciplinas[],5,FALSE),"-")</f>
        <v>-</v>
      </c>
      <c r="C88" s="10" t="str">
        <f>IFERROR(VLOOKUP($A88,Disciplinas[],2,FALSE),"-")</f>
        <v>-</v>
      </c>
      <c r="D88" s="10" t="str">
        <f>IFERROR(VLOOKUP($A88,Disciplinas[],3,FALSE),"-")</f>
        <v>-</v>
      </c>
      <c r="E88" s="10" t="str">
        <f>IFERROR(VLOOKUP($A88,Disciplinas[],4,FALSE),"-")</f>
        <v>-</v>
      </c>
      <c r="F88" s="10" t="str">
        <f>IFERROR(VLOOKUP($A88,Disciplinas[],6,FALSE),"-")</f>
        <v>-</v>
      </c>
      <c r="G88" s="10" t="str">
        <f>IFERROR(VLOOKUP($A88,Disciplinas[],7,FALSE),"-")</f>
        <v>-</v>
      </c>
    </row>
    <row r="89" spans="1:36">
      <c r="B89" s="10" t="str">
        <f>IFERROR(VLOOKUP($A89,Disciplinas[],5,FALSE),"-")</f>
        <v>-</v>
      </c>
      <c r="C89" s="10" t="str">
        <f>IFERROR(VLOOKUP($A89,Disciplinas[],2,FALSE),"-")</f>
        <v>-</v>
      </c>
      <c r="D89" s="10" t="str">
        <f>IFERROR(VLOOKUP($A89,Disciplinas[],3,FALSE),"-")</f>
        <v>-</v>
      </c>
      <c r="E89" s="10" t="str">
        <f>IFERROR(VLOOKUP($A89,Disciplinas[],4,FALSE),"-")</f>
        <v>-</v>
      </c>
      <c r="F89" s="10" t="str">
        <f>IFERROR(VLOOKUP($A89,Disciplinas[],6,FALSE),"-")</f>
        <v>-</v>
      </c>
      <c r="G89" s="10" t="str">
        <f>IFERROR(VLOOKUP($A89,Disciplinas[],7,FALSE),"-")</f>
        <v>-</v>
      </c>
    </row>
    <row r="90" spans="1:36">
      <c r="B90" s="10" t="str">
        <f>IFERROR(VLOOKUP($A90,Disciplinas[],5,FALSE),"-")</f>
        <v>-</v>
      </c>
      <c r="C90" s="10" t="str">
        <f>IFERROR(VLOOKUP($A90,Disciplinas[],2,FALSE),"-")</f>
        <v>-</v>
      </c>
      <c r="D90" s="10" t="str">
        <f>IFERROR(VLOOKUP($A90,Disciplinas[],3,FALSE),"-")</f>
        <v>-</v>
      </c>
      <c r="E90" s="10" t="str">
        <f>IFERROR(VLOOKUP($A90,Disciplinas[],4,FALSE),"-")</f>
        <v>-</v>
      </c>
      <c r="F90" s="10" t="str">
        <f>IFERROR(VLOOKUP($A90,Disciplinas[],6,FALSE),"-")</f>
        <v>-</v>
      </c>
      <c r="G90" s="10" t="str">
        <f>IFERROR(VLOOKUP($A90,Disciplinas[],7,FALSE),"-")</f>
        <v>-</v>
      </c>
    </row>
    <row r="91" spans="1:36">
      <c r="A91" s="26" t="s">
        <v>219</v>
      </c>
      <c r="B91" s="10" t="str">
        <f>IFERROR(VLOOKUP($A91,Disciplinas[],5,FALSE),"-")</f>
        <v>NHZ4028-15</v>
      </c>
      <c r="C91" s="10">
        <f>IFERROR(VLOOKUP($A91,Disciplinas[],2,FALSE),"-")</f>
        <v>4</v>
      </c>
      <c r="D91" s="10">
        <f>IFERROR(VLOOKUP($A91,Disciplinas[],3,FALSE),"-")</f>
        <v>0</v>
      </c>
      <c r="E91" s="10">
        <f>IFERROR(VLOOKUP($A91,Disciplinas[],4,FALSE),"-")</f>
        <v>4</v>
      </c>
      <c r="F91" s="10" t="str">
        <f>IFERROR(VLOOKUP($A91,Disciplinas[],6,FALSE),"-")</f>
        <v>OL</v>
      </c>
      <c r="G91" s="10" t="str">
        <f>IFERROR(VLOOKUP($A91,Disciplinas[],7,FALSE),"-")</f>
        <v>BQUI</v>
      </c>
      <c r="H91" s="24" t="s">
        <v>342</v>
      </c>
      <c r="I91" s="24" t="s">
        <v>368</v>
      </c>
      <c r="K91" s="24">
        <v>60</v>
      </c>
      <c r="L91" s="25" t="s">
        <v>323</v>
      </c>
      <c r="M91" s="38">
        <v>0.33333333333333331</v>
      </c>
      <c r="N91" s="38">
        <v>0.41666666666666702</v>
      </c>
      <c r="O91" s="25" t="s">
        <v>322</v>
      </c>
      <c r="P91" s="25" t="s">
        <v>327</v>
      </c>
      <c r="Q91" s="38">
        <v>0.41666666666666702</v>
      </c>
      <c r="R91" s="38">
        <v>0.5</v>
      </c>
      <c r="S91" s="25" t="s">
        <v>322</v>
      </c>
      <c r="X91" s="25">
        <v>4</v>
      </c>
      <c r="Y91" s="25" t="s">
        <v>334</v>
      </c>
    </row>
    <row r="92" spans="1:36">
      <c r="A92" s="26" t="s">
        <v>219</v>
      </c>
      <c r="B92" s="10" t="str">
        <f>IFERROR(VLOOKUP($A92,Disciplinas[],5,FALSE),"-")</f>
        <v>NHZ4028-15</v>
      </c>
      <c r="C92" s="10">
        <f>IFERROR(VLOOKUP($A92,Disciplinas[],2,FALSE),"-")</f>
        <v>4</v>
      </c>
      <c r="D92" s="10">
        <f>IFERROR(VLOOKUP($A92,Disciplinas[],3,FALSE),"-")</f>
        <v>0</v>
      </c>
      <c r="E92" s="10">
        <f>IFERROR(VLOOKUP($A92,Disciplinas[],4,FALSE),"-")</f>
        <v>4</v>
      </c>
      <c r="F92" s="10" t="str">
        <f>IFERROR(VLOOKUP($A92,Disciplinas[],6,FALSE),"-")</f>
        <v>OL</v>
      </c>
      <c r="G92" s="10" t="str">
        <f>IFERROR(VLOOKUP($A92,Disciplinas[],7,FALSE),"-")</f>
        <v>BQUI</v>
      </c>
      <c r="H92" s="24" t="s">
        <v>342</v>
      </c>
      <c r="I92" s="24" t="s">
        <v>331</v>
      </c>
      <c r="K92" s="24">
        <v>60</v>
      </c>
      <c r="L92" s="25" t="s">
        <v>323</v>
      </c>
      <c r="M92" s="38">
        <v>0.79166666666666696</v>
      </c>
      <c r="N92" s="38">
        <v>0.875000000000001</v>
      </c>
      <c r="O92" s="25" t="s">
        <v>322</v>
      </c>
      <c r="P92" s="25" t="s">
        <v>327</v>
      </c>
      <c r="Q92" s="38">
        <v>0.875000000000001</v>
      </c>
      <c r="R92" s="38">
        <v>0.95833333333333404</v>
      </c>
      <c r="S92" s="25" t="s">
        <v>322</v>
      </c>
      <c r="X92" s="25">
        <v>4</v>
      </c>
      <c r="Y92" s="25" t="s">
        <v>334</v>
      </c>
    </row>
    <row r="93" spans="1:36">
      <c r="B93" s="10" t="str">
        <f>IFERROR(VLOOKUP($A93,Disciplinas[],5,FALSE),"-")</f>
        <v>-</v>
      </c>
      <c r="C93" s="10" t="str">
        <f>IFERROR(VLOOKUP($A93,Disciplinas[],2,FALSE),"-")</f>
        <v>-</v>
      </c>
      <c r="D93" s="10" t="str">
        <f>IFERROR(VLOOKUP($A93,Disciplinas[],3,FALSE),"-")</f>
        <v>-</v>
      </c>
      <c r="E93" s="10" t="str">
        <f>IFERROR(VLOOKUP($A93,Disciplinas[],4,FALSE),"-")</f>
        <v>-</v>
      </c>
      <c r="F93" s="10" t="str">
        <f>IFERROR(VLOOKUP($A93,Disciplinas[],6,FALSE),"-")</f>
        <v>-</v>
      </c>
      <c r="G93" s="10" t="str">
        <f>IFERROR(VLOOKUP($A93,Disciplinas[],7,FALSE),"-")</f>
        <v>-</v>
      </c>
    </row>
    <row r="94" spans="1:36" ht="30">
      <c r="A94" s="26" t="s">
        <v>207</v>
      </c>
      <c r="B94" s="10" t="str">
        <f>IFERROR(VLOOKUP($A94,Disciplinas[],5,FALSE),"-")</f>
        <v>NHT4024-15</v>
      </c>
      <c r="C94" s="10">
        <f>IFERROR(VLOOKUP($A94,Disciplinas[],2,FALSE),"-")</f>
        <v>4</v>
      </c>
      <c r="D94" s="10">
        <f>IFERROR(VLOOKUP($A94,Disciplinas[],3,FALSE),"-")</f>
        <v>0</v>
      </c>
      <c r="E94" s="10">
        <f>IFERROR(VLOOKUP($A94,Disciplinas[],4,FALSE),"-")</f>
        <v>6</v>
      </c>
      <c r="F94" s="10" t="str">
        <f>IFERROR(VLOOKUP($A94,Disciplinas[],6,FALSE),"-")</f>
        <v>OBR</v>
      </c>
      <c r="G94" s="10" t="str">
        <f>IFERROR(VLOOKUP($A94,Disciplinas[],7,FALSE),"-")</f>
        <v>BQUI</v>
      </c>
      <c r="H94" s="24" t="s">
        <v>342</v>
      </c>
      <c r="I94" s="24" t="s">
        <v>368</v>
      </c>
      <c r="K94" s="24">
        <v>60</v>
      </c>
      <c r="L94" s="25" t="s">
        <v>323</v>
      </c>
      <c r="M94" s="38">
        <v>0.33333333333333331</v>
      </c>
      <c r="N94" s="38">
        <v>0.41666666666666702</v>
      </c>
      <c r="O94" s="25" t="s">
        <v>322</v>
      </c>
      <c r="P94" s="25" t="s">
        <v>327</v>
      </c>
      <c r="Q94" s="38">
        <v>0.41666666666666702</v>
      </c>
      <c r="R94" s="38">
        <v>0.5</v>
      </c>
      <c r="S94" s="25" t="s">
        <v>322</v>
      </c>
      <c r="X94" s="25">
        <v>4</v>
      </c>
      <c r="Y94" s="25" t="s">
        <v>68</v>
      </c>
    </row>
    <row r="95" spans="1:36" ht="30">
      <c r="A95" s="26" t="s">
        <v>388</v>
      </c>
      <c r="B95" s="10">
        <f>IFERROR(VLOOKUP($A95,Disciplinas[],5,FALSE),"-")</f>
        <v>0</v>
      </c>
      <c r="C95" s="10">
        <f>IFERROR(VLOOKUP($A95,Disciplinas[],2,FALSE),"-")</f>
        <v>0</v>
      </c>
      <c r="D95" s="10">
        <f>IFERROR(VLOOKUP($A95,Disciplinas[],3,FALSE),"-")</f>
        <v>0</v>
      </c>
      <c r="E95" s="10">
        <f>IFERROR(VLOOKUP($A95,Disciplinas[],4,FALSE),"-")</f>
        <v>0</v>
      </c>
      <c r="F95" s="10" t="str">
        <f>IFERROR(VLOOKUP($A95,Disciplinas[],6,FALSE),"-")</f>
        <v>PG</v>
      </c>
      <c r="G95" s="10" t="str">
        <f>IFERROR(VLOOKUP($A95,Disciplinas[],7,FALSE),"-")</f>
        <v>CTQ</v>
      </c>
      <c r="X95" s="25">
        <v>4</v>
      </c>
      <c r="Y95" s="25" t="s">
        <v>56</v>
      </c>
    </row>
    <row r="96" spans="1:36">
      <c r="A96" s="26" t="s">
        <v>389</v>
      </c>
      <c r="B96" s="10">
        <f>IFERROR(VLOOKUP($A96,Disciplinas[],5,FALSE),"-")</f>
        <v>0</v>
      </c>
      <c r="C96" s="10">
        <f>IFERROR(VLOOKUP($A96,Disciplinas[],2,FALSE),"-")</f>
        <v>0</v>
      </c>
      <c r="D96" s="10">
        <f>IFERROR(VLOOKUP($A96,Disciplinas[],3,FALSE),"-")</f>
        <v>0</v>
      </c>
      <c r="E96" s="10">
        <f>IFERROR(VLOOKUP($A96,Disciplinas[],4,FALSE),"-")</f>
        <v>0</v>
      </c>
      <c r="F96" s="10" t="str">
        <f>IFERROR(VLOOKUP($A96,Disciplinas[],6,FALSE),"-")</f>
        <v>PG</v>
      </c>
      <c r="G96" s="10" t="str">
        <f>IFERROR(VLOOKUP($A96,Disciplinas[],7,FALSE),"-")</f>
        <v>CTQ</v>
      </c>
      <c r="X96" s="25">
        <v>3</v>
      </c>
      <c r="Y96" s="25" t="s">
        <v>64</v>
      </c>
    </row>
    <row r="97" spans="1:25" ht="30">
      <c r="A97" s="26" t="s">
        <v>390</v>
      </c>
      <c r="B97" s="10">
        <f>IFERROR(VLOOKUP($A97,Disciplinas[],5,FALSE),"-")</f>
        <v>0</v>
      </c>
      <c r="C97" s="10">
        <f>IFERROR(VLOOKUP($A97,Disciplinas[],2,FALSE),"-")</f>
        <v>0</v>
      </c>
      <c r="D97" s="10">
        <f>IFERROR(VLOOKUP($A97,Disciplinas[],3,FALSE),"-")</f>
        <v>0</v>
      </c>
      <c r="E97" s="10">
        <f>IFERROR(VLOOKUP($A97,Disciplinas[],4,FALSE),"-")</f>
        <v>0</v>
      </c>
      <c r="F97" s="10" t="str">
        <f>IFERROR(VLOOKUP($A97,Disciplinas[],6,FALSE),"-")</f>
        <v>PG</v>
      </c>
      <c r="G97" s="10" t="str">
        <f>IFERROR(VLOOKUP($A97,Disciplinas[],7,FALSE),"-")</f>
        <v>CTQ</v>
      </c>
      <c r="X97" s="25">
        <v>4</v>
      </c>
      <c r="Y97" s="25" t="s">
        <v>68</v>
      </c>
    </row>
    <row r="98" spans="1:25" ht="45">
      <c r="A98" s="26" t="s">
        <v>384</v>
      </c>
      <c r="B98" s="10">
        <f>IFERROR(VLOOKUP($A98,Disciplinas[],5,FALSE),"-")</f>
        <v>0</v>
      </c>
      <c r="C98" s="10">
        <f>IFERROR(VLOOKUP($A98,Disciplinas[],2,FALSE),"-")</f>
        <v>0</v>
      </c>
      <c r="D98" s="10">
        <f>IFERROR(VLOOKUP($A98,Disciplinas[],3,FALSE),"-")</f>
        <v>0</v>
      </c>
      <c r="E98" s="10">
        <f>IFERROR(VLOOKUP($A98,Disciplinas[],4,FALSE),"-")</f>
        <v>0</v>
      </c>
      <c r="F98" s="10" t="str">
        <f>IFERROR(VLOOKUP($A98,Disciplinas[],6,FALSE),"-")</f>
        <v>PG</v>
      </c>
      <c r="G98" s="10" t="str">
        <f>IFERROR(VLOOKUP($A98,Disciplinas[],7,FALSE),"-")</f>
        <v>CTQ</v>
      </c>
      <c r="X98" s="25">
        <v>1</v>
      </c>
      <c r="Y98" s="25" t="s">
        <v>72</v>
      </c>
    </row>
    <row r="99" spans="1:25" ht="30">
      <c r="A99" s="26" t="s">
        <v>388</v>
      </c>
      <c r="B99" s="10">
        <f>IFERROR(VLOOKUP($A99,Disciplinas[],5,FALSE),"-")</f>
        <v>0</v>
      </c>
      <c r="C99" s="10">
        <f>IFERROR(VLOOKUP($A99,Disciplinas[],2,FALSE),"-")</f>
        <v>0</v>
      </c>
      <c r="D99" s="10">
        <f>IFERROR(VLOOKUP($A99,Disciplinas[],3,FALSE),"-")</f>
        <v>0</v>
      </c>
      <c r="E99" s="10">
        <f>IFERROR(VLOOKUP($A99,Disciplinas[],4,FALSE),"-")</f>
        <v>0</v>
      </c>
      <c r="F99" s="10" t="str">
        <f>IFERROR(VLOOKUP($A99,Disciplinas[],6,FALSE),"-")</f>
        <v>PG</v>
      </c>
      <c r="G99" s="10" t="str">
        <f>IFERROR(VLOOKUP($A99,Disciplinas[],7,FALSE),"-")</f>
        <v>CTQ</v>
      </c>
      <c r="X99" s="25">
        <v>4</v>
      </c>
      <c r="Y99" s="25" t="s">
        <v>292</v>
      </c>
    </row>
    <row r="100" spans="1:25" ht="30">
      <c r="A100" s="26" t="s">
        <v>385</v>
      </c>
      <c r="B100" s="10">
        <f>IFERROR(VLOOKUP($A100,Disciplinas[],5,FALSE),"-")</f>
        <v>0</v>
      </c>
      <c r="C100" s="10">
        <f>IFERROR(VLOOKUP($A100,Disciplinas[],2,FALSE),"-")</f>
        <v>0</v>
      </c>
      <c r="D100" s="10">
        <f>IFERROR(VLOOKUP($A100,Disciplinas[],3,FALSE),"-")</f>
        <v>0</v>
      </c>
      <c r="E100" s="10">
        <f>IFERROR(VLOOKUP($A100,Disciplinas[],4,FALSE),"-")</f>
        <v>0</v>
      </c>
      <c r="F100" s="10" t="str">
        <f>IFERROR(VLOOKUP($A100,Disciplinas[],6,FALSE),"-")</f>
        <v>PG</v>
      </c>
      <c r="G100" s="10" t="str">
        <f>IFERROR(VLOOKUP($A100,Disciplinas[],7,FALSE),"-")</f>
        <v>CTQ</v>
      </c>
      <c r="X100" s="25">
        <v>1</v>
      </c>
      <c r="Y100" s="25" t="s">
        <v>292</v>
      </c>
    </row>
    <row r="101" spans="1:25" ht="30">
      <c r="A101" s="26" t="s">
        <v>386</v>
      </c>
      <c r="B101" s="10">
        <f>IFERROR(VLOOKUP($A101,Disciplinas[],5,FALSE),"-")</f>
        <v>0</v>
      </c>
      <c r="C101" s="10">
        <f>IFERROR(VLOOKUP($A101,Disciplinas[],2,FALSE),"-")</f>
        <v>0</v>
      </c>
      <c r="D101" s="10">
        <f>IFERROR(VLOOKUP($A101,Disciplinas[],3,FALSE),"-")</f>
        <v>0</v>
      </c>
      <c r="E101" s="10">
        <f>IFERROR(VLOOKUP($A101,Disciplinas[],4,FALSE),"-")</f>
        <v>0</v>
      </c>
      <c r="F101" s="10" t="str">
        <f>IFERROR(VLOOKUP($A101,Disciplinas[],6,FALSE),"-")</f>
        <v>PG</v>
      </c>
      <c r="G101" s="10" t="str">
        <f>IFERROR(VLOOKUP($A101,Disciplinas[],7,FALSE),"-")</f>
        <v>CTQ</v>
      </c>
      <c r="X101" s="25">
        <v>1</v>
      </c>
      <c r="Y101" s="25" t="s">
        <v>292</v>
      </c>
    </row>
    <row r="102" spans="1:25" ht="30">
      <c r="A102" s="26" t="s">
        <v>391</v>
      </c>
      <c r="B102" s="10">
        <f>IFERROR(VLOOKUP($A102,Disciplinas[],5,FALSE),"-")</f>
        <v>0</v>
      </c>
      <c r="C102" s="10">
        <f>IFERROR(VLOOKUP($A102,Disciplinas[],2,FALSE),"-")</f>
        <v>0</v>
      </c>
      <c r="D102" s="10">
        <f>IFERROR(VLOOKUP($A102,Disciplinas[],3,FALSE),"-")</f>
        <v>0</v>
      </c>
      <c r="E102" s="10">
        <f>IFERROR(VLOOKUP($A102,Disciplinas[],4,FALSE),"-")</f>
        <v>0</v>
      </c>
      <c r="F102" s="10" t="str">
        <f>IFERROR(VLOOKUP($A102,Disciplinas[],6,FALSE),"-")</f>
        <v>PG</v>
      </c>
      <c r="G102" s="10" t="str">
        <f>IFERROR(VLOOKUP($A102,Disciplinas[],7,FALSE),"-")</f>
        <v>NMA</v>
      </c>
      <c r="X102" s="25">
        <v>2</v>
      </c>
      <c r="Y102" s="25" t="s">
        <v>85</v>
      </c>
    </row>
    <row r="103" spans="1:25" ht="30">
      <c r="A103" s="26" t="s">
        <v>392</v>
      </c>
      <c r="B103" s="10">
        <f>IFERROR(VLOOKUP($A103,Disciplinas[],5,FALSE),"-")</f>
        <v>0</v>
      </c>
      <c r="C103" s="10">
        <f>IFERROR(VLOOKUP($A103,Disciplinas[],2,FALSE),"-")</f>
        <v>0</v>
      </c>
      <c r="D103" s="10">
        <f>IFERROR(VLOOKUP($A103,Disciplinas[],3,FALSE),"-")</f>
        <v>0</v>
      </c>
      <c r="E103" s="10">
        <f>IFERROR(VLOOKUP($A103,Disciplinas[],4,FALSE),"-")</f>
        <v>0</v>
      </c>
      <c r="F103" s="10" t="str">
        <f>IFERROR(VLOOKUP($A103,Disciplinas[],6,FALSE),"-")</f>
        <v>PG</v>
      </c>
      <c r="G103" s="10" t="str">
        <f>IFERROR(VLOOKUP($A103,Disciplinas[],7,FALSE),"-")</f>
        <v>NMA</v>
      </c>
      <c r="X103" s="25">
        <v>2</v>
      </c>
      <c r="Y103" s="25" t="s">
        <v>85</v>
      </c>
    </row>
    <row r="104" spans="1:25" ht="30">
      <c r="A104" s="26" t="s">
        <v>384</v>
      </c>
      <c r="B104" s="10">
        <f>IFERROR(VLOOKUP($A104,Disciplinas[],5,FALSE),"-")</f>
        <v>0</v>
      </c>
      <c r="C104" s="10">
        <f>IFERROR(VLOOKUP($A104,Disciplinas[],2,FALSE),"-")</f>
        <v>0</v>
      </c>
      <c r="D104" s="10">
        <f>IFERROR(VLOOKUP($A104,Disciplinas[],3,FALSE),"-")</f>
        <v>0</v>
      </c>
      <c r="E104" s="10">
        <f>IFERROR(VLOOKUP($A104,Disciplinas[],4,FALSE),"-")</f>
        <v>0</v>
      </c>
      <c r="F104" s="10" t="str">
        <f>IFERROR(VLOOKUP($A104,Disciplinas[],6,FALSE),"-")</f>
        <v>PG</v>
      </c>
      <c r="G104" s="10" t="str">
        <f>IFERROR(VLOOKUP($A104,Disciplinas[],7,FALSE),"-")</f>
        <v>CTQ</v>
      </c>
      <c r="X104" s="25">
        <v>1</v>
      </c>
      <c r="Y104" s="25" t="s">
        <v>87</v>
      </c>
    </row>
    <row r="105" spans="1:25" ht="30">
      <c r="A105" s="26" t="s">
        <v>389</v>
      </c>
      <c r="B105" s="10">
        <f>IFERROR(VLOOKUP($A105,Disciplinas[],5,FALSE),"-")</f>
        <v>0</v>
      </c>
      <c r="C105" s="10">
        <f>IFERROR(VLOOKUP($A105,Disciplinas[],2,FALSE),"-")</f>
        <v>0</v>
      </c>
      <c r="D105" s="10">
        <f>IFERROR(VLOOKUP($A105,Disciplinas[],3,FALSE),"-")</f>
        <v>0</v>
      </c>
      <c r="E105" s="10">
        <f>IFERROR(VLOOKUP($A105,Disciplinas[],4,FALSE),"-")</f>
        <v>0</v>
      </c>
      <c r="F105" s="10" t="str">
        <f>IFERROR(VLOOKUP($A105,Disciplinas[],6,FALSE),"-")</f>
        <v>PG</v>
      </c>
      <c r="G105" s="10" t="str">
        <f>IFERROR(VLOOKUP($A105,Disciplinas[],7,FALSE),"-")</f>
        <v>CTQ</v>
      </c>
      <c r="X105" s="25">
        <v>3</v>
      </c>
      <c r="Y105" s="25" t="s">
        <v>94</v>
      </c>
    </row>
    <row r="106" spans="1:25">
      <c r="B106" s="10" t="str">
        <f>IFERROR(VLOOKUP($A106,Disciplinas[],5,FALSE),"-")</f>
        <v>-</v>
      </c>
      <c r="C106" s="10" t="str">
        <f>IFERROR(VLOOKUP($A106,Disciplinas[],2,FALSE),"-")</f>
        <v>-</v>
      </c>
      <c r="D106" s="10" t="str">
        <f>IFERROR(VLOOKUP($A106,Disciplinas[],3,FALSE),"-")</f>
        <v>-</v>
      </c>
      <c r="E106" s="10" t="str">
        <f>IFERROR(VLOOKUP($A106,Disciplinas[],4,FALSE),"-")</f>
        <v>-</v>
      </c>
      <c r="F106" s="10" t="str">
        <f>IFERROR(VLOOKUP($A106,Disciplinas[],6,FALSE),"-")</f>
        <v>-</v>
      </c>
      <c r="G106" s="10" t="str">
        <f>IFERROR(VLOOKUP($A106,Disciplinas[],7,FALSE),"-")</f>
        <v>-</v>
      </c>
    </row>
    <row r="107" spans="1:25">
      <c r="B107" s="10" t="str">
        <f>IFERROR(VLOOKUP($A107,Disciplinas[],5,FALSE),"-")</f>
        <v>-</v>
      </c>
      <c r="C107" s="10" t="str">
        <f>IFERROR(VLOOKUP($A107,Disciplinas[],2,FALSE),"-")</f>
        <v>-</v>
      </c>
      <c r="D107" s="10" t="str">
        <f>IFERROR(VLOOKUP($A107,Disciplinas[],3,FALSE),"-")</f>
        <v>-</v>
      </c>
      <c r="E107" s="10" t="str">
        <f>IFERROR(VLOOKUP($A107,Disciplinas[],4,FALSE),"-")</f>
        <v>-</v>
      </c>
      <c r="F107" s="10" t="str">
        <f>IFERROR(VLOOKUP($A107,Disciplinas[],6,FALSE),"-")</f>
        <v>-</v>
      </c>
      <c r="G107" s="10" t="str">
        <f>IFERROR(VLOOKUP($A107,Disciplinas[],7,FALSE),"-")</f>
        <v>-</v>
      </c>
    </row>
    <row r="108" spans="1:25">
      <c r="B108" s="10" t="str">
        <f>IFERROR(VLOOKUP($A108,Disciplinas[],5,FALSE),"-")</f>
        <v>-</v>
      </c>
      <c r="C108" s="10" t="str">
        <f>IFERROR(VLOOKUP($A108,Disciplinas[],2,FALSE),"-")</f>
        <v>-</v>
      </c>
      <c r="D108" s="10" t="str">
        <f>IFERROR(VLOOKUP($A108,Disciplinas[],3,FALSE),"-")</f>
        <v>-</v>
      </c>
      <c r="E108" s="10" t="str">
        <f>IFERROR(VLOOKUP($A108,Disciplinas[],4,FALSE),"-")</f>
        <v>-</v>
      </c>
      <c r="F108" s="10" t="str">
        <f>IFERROR(VLOOKUP($A108,Disciplinas[],6,FALSE),"-")</f>
        <v>-</v>
      </c>
      <c r="G108" s="10" t="str">
        <f>IFERROR(VLOOKUP($A108,Disciplinas[],7,FALSE),"-")</f>
        <v>-</v>
      </c>
    </row>
    <row r="109" spans="1:25">
      <c r="B109" s="10" t="str">
        <f>IFERROR(VLOOKUP($A109,Disciplinas[],5,FALSE),"-")</f>
        <v>-</v>
      </c>
      <c r="C109" s="10" t="str">
        <f>IFERROR(VLOOKUP($A109,Disciplinas[],2,FALSE),"-")</f>
        <v>-</v>
      </c>
      <c r="D109" s="10" t="str">
        <f>IFERROR(VLOOKUP($A109,Disciplinas[],3,FALSE),"-")</f>
        <v>-</v>
      </c>
      <c r="E109" s="10" t="str">
        <f>IFERROR(VLOOKUP($A109,Disciplinas[],4,FALSE),"-")</f>
        <v>-</v>
      </c>
      <c r="F109" s="10" t="str">
        <f>IFERROR(VLOOKUP($A109,Disciplinas[],6,FALSE),"-")</f>
        <v>-</v>
      </c>
      <c r="G109" s="10" t="str">
        <f>IFERROR(VLOOKUP($A109,Disciplinas[],7,FALSE),"-")</f>
        <v>-</v>
      </c>
    </row>
    <row r="110" spans="1:25">
      <c r="B110" s="10" t="str">
        <f>IFERROR(VLOOKUP($A110,Disciplinas[],5,FALSE),"-")</f>
        <v>-</v>
      </c>
      <c r="C110" s="10" t="str">
        <f>IFERROR(VLOOKUP($A110,Disciplinas[],2,FALSE),"-")</f>
        <v>-</v>
      </c>
      <c r="D110" s="10" t="str">
        <f>IFERROR(VLOOKUP($A110,Disciplinas[],3,FALSE),"-")</f>
        <v>-</v>
      </c>
      <c r="E110" s="10" t="str">
        <f>IFERROR(VLOOKUP($A110,Disciplinas[],4,FALSE),"-")</f>
        <v>-</v>
      </c>
      <c r="F110" s="10" t="str">
        <f>IFERROR(VLOOKUP($A110,Disciplinas[],6,FALSE),"-")</f>
        <v>-</v>
      </c>
      <c r="G110" s="10" t="str">
        <f>IFERROR(VLOOKUP($A110,Disciplinas[],7,FALSE),"-")</f>
        <v>-</v>
      </c>
    </row>
    <row r="111" spans="1:25">
      <c r="B111" s="10" t="str">
        <f>IFERROR(VLOOKUP($A111,Disciplinas[],5,FALSE),"-")</f>
        <v>-</v>
      </c>
      <c r="C111" s="10" t="str">
        <f>IFERROR(VLOOKUP($A111,Disciplinas[],2,FALSE),"-")</f>
        <v>-</v>
      </c>
      <c r="D111" s="10" t="str">
        <f>IFERROR(VLOOKUP($A111,Disciplinas[],3,FALSE),"-")</f>
        <v>-</v>
      </c>
      <c r="E111" s="10" t="str">
        <f>IFERROR(VLOOKUP($A111,Disciplinas[],4,FALSE),"-")</f>
        <v>-</v>
      </c>
      <c r="F111" s="10" t="str">
        <f>IFERROR(VLOOKUP($A111,Disciplinas[],6,FALSE),"-")</f>
        <v>-</v>
      </c>
      <c r="G111" s="10" t="str">
        <f>IFERROR(VLOOKUP($A111,Disciplinas[],7,FALSE),"-")</f>
        <v>-</v>
      </c>
    </row>
    <row r="112" spans="1:25">
      <c r="B112" s="10" t="str">
        <f>IFERROR(VLOOKUP($A112,Disciplinas[],5,FALSE),"-")</f>
        <v>-</v>
      </c>
      <c r="C112" s="10" t="str">
        <f>IFERROR(VLOOKUP($A112,Disciplinas[],2,FALSE),"-")</f>
        <v>-</v>
      </c>
      <c r="D112" s="10" t="str">
        <f>IFERROR(VLOOKUP($A112,Disciplinas[],3,FALSE),"-")</f>
        <v>-</v>
      </c>
      <c r="E112" s="10" t="str">
        <f>IFERROR(VLOOKUP($A112,Disciplinas[],4,FALSE),"-")</f>
        <v>-</v>
      </c>
      <c r="F112" s="10" t="str">
        <f>IFERROR(VLOOKUP($A112,Disciplinas[],6,FALSE),"-")</f>
        <v>-</v>
      </c>
      <c r="G112" s="10" t="str">
        <f>IFERROR(VLOOKUP($A112,Disciplinas[],7,FALSE),"-")</f>
        <v>-</v>
      </c>
    </row>
    <row r="113" spans="2:7">
      <c r="B113" s="10" t="str">
        <f>IFERROR(VLOOKUP($A113,Disciplinas[],5,FALSE),"-")</f>
        <v>-</v>
      </c>
      <c r="C113" s="10" t="str">
        <f>IFERROR(VLOOKUP($A113,Disciplinas[],2,FALSE),"-")</f>
        <v>-</v>
      </c>
      <c r="D113" s="10" t="str">
        <f>IFERROR(VLOOKUP($A113,Disciplinas[],3,FALSE),"-")</f>
        <v>-</v>
      </c>
      <c r="E113" s="10" t="str">
        <f>IFERROR(VLOOKUP($A113,Disciplinas[],4,FALSE),"-")</f>
        <v>-</v>
      </c>
      <c r="F113" s="10" t="str">
        <f>IFERROR(VLOOKUP($A113,Disciplinas[],6,FALSE),"-")</f>
        <v>-</v>
      </c>
      <c r="G113" s="10" t="str">
        <f>IFERROR(VLOOKUP($A113,Disciplinas[],7,FALSE),"-")</f>
        <v>-</v>
      </c>
    </row>
    <row r="114" spans="2:7">
      <c r="B114" s="10" t="str">
        <f>IFERROR(VLOOKUP($A114,Disciplinas[],5,FALSE),"-")</f>
        <v>-</v>
      </c>
      <c r="C114" s="10" t="str">
        <f>IFERROR(VLOOKUP($A114,Disciplinas[],2,FALSE),"-")</f>
        <v>-</v>
      </c>
      <c r="D114" s="10" t="str">
        <f>IFERROR(VLOOKUP($A114,Disciplinas[],3,FALSE),"-")</f>
        <v>-</v>
      </c>
      <c r="E114" s="10" t="str">
        <f>IFERROR(VLOOKUP($A114,Disciplinas[],4,FALSE),"-")</f>
        <v>-</v>
      </c>
      <c r="F114" s="10" t="str">
        <f>IFERROR(VLOOKUP($A114,Disciplinas[],6,FALSE),"-")</f>
        <v>-</v>
      </c>
      <c r="G114" s="10" t="str">
        <f>IFERROR(VLOOKUP($A114,Disciplinas[],7,FALSE),"-")</f>
        <v>-</v>
      </c>
    </row>
    <row r="115" spans="2:7">
      <c r="B115" s="10" t="str">
        <f>IFERROR(VLOOKUP($A115,Disciplinas[],5,FALSE),"-")</f>
        <v>-</v>
      </c>
      <c r="C115" s="10" t="str">
        <f>IFERROR(VLOOKUP($A115,Disciplinas[],2,FALSE),"-")</f>
        <v>-</v>
      </c>
      <c r="D115" s="10" t="str">
        <f>IFERROR(VLOOKUP($A115,Disciplinas[],3,FALSE),"-")</f>
        <v>-</v>
      </c>
      <c r="E115" s="10" t="str">
        <f>IFERROR(VLOOKUP($A115,Disciplinas[],4,FALSE),"-")</f>
        <v>-</v>
      </c>
      <c r="F115" s="10" t="str">
        <f>IFERROR(VLOOKUP($A115,Disciplinas[],6,FALSE),"-")</f>
        <v>-</v>
      </c>
      <c r="G115" s="10" t="str">
        <f>IFERROR(VLOOKUP($A115,Disciplinas[],7,FALSE),"-")</f>
        <v>-</v>
      </c>
    </row>
    <row r="116" spans="2:7">
      <c r="B116" s="10" t="str">
        <f>IFERROR(VLOOKUP($A116,Disciplinas[],5,FALSE),"-")</f>
        <v>-</v>
      </c>
      <c r="C116" s="10" t="str">
        <f>IFERROR(VLOOKUP($A116,Disciplinas[],2,FALSE),"-")</f>
        <v>-</v>
      </c>
      <c r="D116" s="10" t="str">
        <f>IFERROR(VLOOKUP($A116,Disciplinas[],3,FALSE),"-")</f>
        <v>-</v>
      </c>
      <c r="E116" s="10" t="str">
        <f>IFERROR(VLOOKUP($A116,Disciplinas[],4,FALSE),"-")</f>
        <v>-</v>
      </c>
      <c r="F116" s="10" t="str">
        <f>IFERROR(VLOOKUP($A116,Disciplinas[],6,FALSE),"-")</f>
        <v>-</v>
      </c>
      <c r="G116" s="10" t="str">
        <f>IFERROR(VLOOKUP($A116,Disciplinas[],7,FALSE),"-")</f>
        <v>-</v>
      </c>
    </row>
    <row r="117" spans="2:7">
      <c r="B117" s="10" t="str">
        <f>IFERROR(VLOOKUP($A117,Disciplinas[],5,FALSE),"-")</f>
        <v>-</v>
      </c>
      <c r="C117" s="10" t="str">
        <f>IFERROR(VLOOKUP($A117,Disciplinas[],2,FALSE),"-")</f>
        <v>-</v>
      </c>
      <c r="D117" s="10" t="str">
        <f>IFERROR(VLOOKUP($A117,Disciplinas[],3,FALSE),"-")</f>
        <v>-</v>
      </c>
      <c r="E117" s="10" t="str">
        <f>IFERROR(VLOOKUP($A117,Disciplinas[],4,FALSE),"-")</f>
        <v>-</v>
      </c>
      <c r="F117" s="10" t="str">
        <f>IFERROR(VLOOKUP($A117,Disciplinas[],6,FALSE),"-")</f>
        <v>-</v>
      </c>
      <c r="G117" s="10" t="str">
        <f>IFERROR(VLOOKUP($A117,Disciplinas[],7,FALSE),"-")</f>
        <v>-</v>
      </c>
    </row>
    <row r="118" spans="2:7">
      <c r="B118" s="10" t="str">
        <f>IFERROR(VLOOKUP($A118,Disciplinas[],5,FALSE),"-")</f>
        <v>-</v>
      </c>
      <c r="C118" s="10" t="str">
        <f>IFERROR(VLOOKUP($A118,Disciplinas[],2,FALSE),"-")</f>
        <v>-</v>
      </c>
      <c r="D118" s="10" t="str">
        <f>IFERROR(VLOOKUP($A118,Disciplinas[],3,FALSE),"-")</f>
        <v>-</v>
      </c>
      <c r="E118" s="10" t="str">
        <f>IFERROR(VLOOKUP($A118,Disciplinas[],4,FALSE),"-")</f>
        <v>-</v>
      </c>
      <c r="F118" s="10" t="str">
        <f>IFERROR(VLOOKUP($A118,Disciplinas[],6,FALSE),"-")</f>
        <v>-</v>
      </c>
      <c r="G118" s="10" t="str">
        <f>IFERROR(VLOOKUP($A118,Disciplinas[],7,FALSE),"-")</f>
        <v>-</v>
      </c>
    </row>
    <row r="119" spans="2:7">
      <c r="B119" s="10" t="str">
        <f>IFERROR(VLOOKUP($A119,Disciplinas[],5,FALSE),"-")</f>
        <v>-</v>
      </c>
      <c r="C119" s="10" t="str">
        <f>IFERROR(VLOOKUP($A119,Disciplinas[],2,FALSE),"-")</f>
        <v>-</v>
      </c>
      <c r="D119" s="10" t="str">
        <f>IFERROR(VLOOKUP($A119,Disciplinas[],3,FALSE),"-")</f>
        <v>-</v>
      </c>
      <c r="E119" s="10" t="str">
        <f>IFERROR(VLOOKUP($A119,Disciplinas[],4,FALSE),"-")</f>
        <v>-</v>
      </c>
      <c r="F119" s="10" t="str">
        <f>IFERROR(VLOOKUP($A119,Disciplinas[],6,FALSE),"-")</f>
        <v>-</v>
      </c>
      <c r="G119" s="10" t="str">
        <f>IFERROR(VLOOKUP($A119,Disciplinas[],7,FALSE),"-")</f>
        <v>-</v>
      </c>
    </row>
    <row r="120" spans="2:7">
      <c r="B120" s="10" t="str">
        <f>IFERROR(VLOOKUP($A120,Disciplinas[],5,FALSE),"-")</f>
        <v>-</v>
      </c>
      <c r="C120" s="10" t="str">
        <f>IFERROR(VLOOKUP($A120,Disciplinas[],2,FALSE),"-")</f>
        <v>-</v>
      </c>
      <c r="D120" s="10" t="str">
        <f>IFERROR(VLOOKUP($A120,Disciplinas[],3,FALSE),"-")</f>
        <v>-</v>
      </c>
      <c r="E120" s="10" t="str">
        <f>IFERROR(VLOOKUP($A120,Disciplinas[],4,FALSE),"-")</f>
        <v>-</v>
      </c>
      <c r="F120" s="10" t="str">
        <f>IFERROR(VLOOKUP($A120,Disciplinas[],6,FALSE),"-")</f>
        <v>-</v>
      </c>
      <c r="G120" s="10" t="str">
        <f>IFERROR(VLOOKUP($A120,Disciplinas[],7,FALSE),"-")</f>
        <v>-</v>
      </c>
    </row>
    <row r="121" spans="2:7">
      <c r="B121" s="10" t="str">
        <f>IFERROR(VLOOKUP($A121,Disciplinas[],5,FALSE),"-")</f>
        <v>-</v>
      </c>
      <c r="C121" s="10" t="str">
        <f>IFERROR(VLOOKUP($A121,Disciplinas[],2,FALSE),"-")</f>
        <v>-</v>
      </c>
      <c r="D121" s="10" t="str">
        <f>IFERROR(VLOOKUP($A121,Disciplinas[],3,FALSE),"-")</f>
        <v>-</v>
      </c>
      <c r="E121" s="10" t="str">
        <f>IFERROR(VLOOKUP($A121,Disciplinas[],4,FALSE),"-")</f>
        <v>-</v>
      </c>
      <c r="F121" s="10" t="str">
        <f>IFERROR(VLOOKUP($A121,Disciplinas[],6,FALSE),"-")</f>
        <v>-</v>
      </c>
      <c r="G121" s="10" t="str">
        <f>IFERROR(VLOOKUP($A121,Disciplinas[],7,FALSE),"-")</f>
        <v>-</v>
      </c>
    </row>
    <row r="122" spans="2:7">
      <c r="B122" s="10" t="str">
        <f>IFERROR(VLOOKUP($A122,Disciplinas[],5,FALSE),"-")</f>
        <v>-</v>
      </c>
      <c r="C122" s="10" t="str">
        <f>IFERROR(VLOOKUP($A122,Disciplinas[],2,FALSE),"-")</f>
        <v>-</v>
      </c>
      <c r="D122" s="10" t="str">
        <f>IFERROR(VLOOKUP($A122,Disciplinas[],3,FALSE),"-")</f>
        <v>-</v>
      </c>
      <c r="E122" s="10" t="str">
        <f>IFERROR(VLOOKUP($A122,Disciplinas[],4,FALSE),"-")</f>
        <v>-</v>
      </c>
      <c r="F122" s="10" t="str">
        <f>IFERROR(VLOOKUP($A122,Disciplinas[],6,FALSE),"-")</f>
        <v>-</v>
      </c>
      <c r="G122" s="10" t="str">
        <f>IFERROR(VLOOKUP($A122,Disciplinas[],7,FALSE),"-")</f>
        <v>-</v>
      </c>
    </row>
    <row r="123" spans="2:7">
      <c r="B123" s="10" t="str">
        <f>IFERROR(VLOOKUP($A123,Disciplinas[],5,FALSE),"-")</f>
        <v>-</v>
      </c>
      <c r="C123" s="10" t="str">
        <f>IFERROR(VLOOKUP($A123,Disciplinas[],2,FALSE),"-")</f>
        <v>-</v>
      </c>
      <c r="D123" s="10" t="str">
        <f>IFERROR(VLOOKUP($A123,Disciplinas[],3,FALSE),"-")</f>
        <v>-</v>
      </c>
      <c r="E123" s="10" t="str">
        <f>IFERROR(VLOOKUP($A123,Disciplinas[],4,FALSE),"-")</f>
        <v>-</v>
      </c>
      <c r="F123" s="10" t="str">
        <f>IFERROR(VLOOKUP($A123,Disciplinas[],6,FALSE),"-")</f>
        <v>-</v>
      </c>
      <c r="G123" s="10" t="str">
        <f>IFERROR(VLOOKUP($A123,Disciplinas[],7,FALSE),"-")</f>
        <v>-</v>
      </c>
    </row>
    <row r="124" spans="2:7">
      <c r="B124" s="10" t="str">
        <f>IFERROR(VLOOKUP($A124,Disciplinas[],5,FALSE),"-")</f>
        <v>-</v>
      </c>
      <c r="C124" s="10" t="str">
        <f>IFERROR(VLOOKUP($A124,Disciplinas[],2,FALSE),"-")</f>
        <v>-</v>
      </c>
      <c r="D124" s="10" t="str">
        <f>IFERROR(VLOOKUP($A124,Disciplinas[],3,FALSE),"-")</f>
        <v>-</v>
      </c>
      <c r="E124" s="10" t="str">
        <f>IFERROR(VLOOKUP($A124,Disciplinas[],4,FALSE),"-")</f>
        <v>-</v>
      </c>
      <c r="F124" s="10" t="str">
        <f>IFERROR(VLOOKUP($A124,Disciplinas[],6,FALSE),"-")</f>
        <v>-</v>
      </c>
      <c r="G124" s="10" t="str">
        <f>IFERROR(VLOOKUP($A124,Disciplinas[],7,FALSE),"-")</f>
        <v>-</v>
      </c>
    </row>
    <row r="125" spans="2:7">
      <c r="B125" s="10" t="str">
        <f>IFERROR(VLOOKUP($A125,Disciplinas[],5,FALSE),"-")</f>
        <v>-</v>
      </c>
      <c r="C125" s="10" t="str">
        <f>IFERROR(VLOOKUP($A125,Disciplinas[],2,FALSE),"-")</f>
        <v>-</v>
      </c>
      <c r="D125" s="10" t="str">
        <f>IFERROR(VLOOKUP($A125,Disciplinas[],3,FALSE),"-")</f>
        <v>-</v>
      </c>
      <c r="E125" s="10" t="str">
        <f>IFERROR(VLOOKUP($A125,Disciplinas[],4,FALSE),"-")</f>
        <v>-</v>
      </c>
      <c r="F125" s="10" t="str">
        <f>IFERROR(VLOOKUP($A125,Disciplinas[],6,FALSE),"-")</f>
        <v>-</v>
      </c>
      <c r="G125" s="10" t="str">
        <f>IFERROR(VLOOKUP($A125,Disciplinas[],7,FALSE),"-")</f>
        <v>-</v>
      </c>
    </row>
    <row r="126" spans="2:7">
      <c r="B126" s="10" t="str">
        <f>IFERROR(VLOOKUP($A126,Disciplinas[],5,FALSE),"-")</f>
        <v>-</v>
      </c>
      <c r="C126" s="10" t="str">
        <f>IFERROR(VLOOKUP($A126,Disciplinas[],2,FALSE),"-")</f>
        <v>-</v>
      </c>
      <c r="D126" s="10" t="str">
        <f>IFERROR(VLOOKUP($A126,Disciplinas[],3,FALSE),"-")</f>
        <v>-</v>
      </c>
      <c r="E126" s="10" t="str">
        <f>IFERROR(VLOOKUP($A126,Disciplinas[],4,FALSE),"-")</f>
        <v>-</v>
      </c>
      <c r="F126" s="10" t="str">
        <f>IFERROR(VLOOKUP($A126,Disciplinas[],6,FALSE),"-")</f>
        <v>-</v>
      </c>
      <c r="G126" s="10" t="str">
        <f>IFERROR(VLOOKUP($A126,Disciplinas[],7,FALSE),"-")</f>
        <v>-</v>
      </c>
    </row>
    <row r="127" spans="2:7">
      <c r="B127" s="10" t="str">
        <f>IFERROR(VLOOKUP($A127,Disciplinas[],5,FALSE),"-")</f>
        <v>-</v>
      </c>
      <c r="C127" s="10" t="str">
        <f>IFERROR(VLOOKUP($A127,Disciplinas[],2,FALSE),"-")</f>
        <v>-</v>
      </c>
      <c r="D127" s="10" t="str">
        <f>IFERROR(VLOOKUP($A127,Disciplinas[],3,FALSE),"-")</f>
        <v>-</v>
      </c>
      <c r="E127" s="10" t="str">
        <f>IFERROR(VLOOKUP($A127,Disciplinas[],4,FALSE),"-")</f>
        <v>-</v>
      </c>
      <c r="F127" s="10" t="str">
        <f>IFERROR(VLOOKUP($A127,Disciplinas[],6,FALSE),"-")</f>
        <v>-</v>
      </c>
      <c r="G127" s="10" t="str">
        <f>IFERROR(VLOOKUP($A127,Disciplinas[],7,FALSE),"-")</f>
        <v>-</v>
      </c>
    </row>
    <row r="128" spans="2:7">
      <c r="B128" s="10" t="str">
        <f>IFERROR(VLOOKUP($A128,Disciplinas[],5,FALSE),"-")</f>
        <v>-</v>
      </c>
      <c r="C128" s="10" t="str">
        <f>IFERROR(VLOOKUP($A128,Disciplinas[],2,FALSE),"-")</f>
        <v>-</v>
      </c>
      <c r="D128" s="10" t="str">
        <f>IFERROR(VLOOKUP($A128,Disciplinas[],3,FALSE),"-")</f>
        <v>-</v>
      </c>
      <c r="E128" s="10" t="str">
        <f>IFERROR(VLOOKUP($A128,Disciplinas[],4,FALSE),"-")</f>
        <v>-</v>
      </c>
      <c r="F128" s="10" t="str">
        <f>IFERROR(VLOOKUP($A128,Disciplinas[],6,FALSE),"-")</f>
        <v>-</v>
      </c>
      <c r="G128" s="10" t="str">
        <f>IFERROR(VLOOKUP($A128,Disciplinas[],7,FALSE),"-")</f>
        <v>-</v>
      </c>
    </row>
    <row r="129" spans="2:7">
      <c r="B129" s="10" t="str">
        <f>IFERROR(VLOOKUP($A129,Disciplinas[],5,FALSE),"-")</f>
        <v>-</v>
      </c>
      <c r="C129" s="10" t="str">
        <f>IFERROR(VLOOKUP($A129,Disciplinas[],2,FALSE),"-")</f>
        <v>-</v>
      </c>
      <c r="D129" s="10" t="str">
        <f>IFERROR(VLOOKUP($A129,Disciplinas[],3,FALSE),"-")</f>
        <v>-</v>
      </c>
      <c r="E129" s="10" t="str">
        <f>IFERROR(VLOOKUP($A129,Disciplinas[],4,FALSE),"-")</f>
        <v>-</v>
      </c>
      <c r="F129" s="10" t="str">
        <f>IFERROR(VLOOKUP($A129,Disciplinas[],6,FALSE),"-")</f>
        <v>-</v>
      </c>
      <c r="G129" s="10" t="str">
        <f>IFERROR(VLOOKUP($A129,Disciplinas[],7,FALSE),"-")</f>
        <v>-</v>
      </c>
    </row>
    <row r="130" spans="2:7">
      <c r="B130" s="10" t="str">
        <f>IFERROR(VLOOKUP($A130,Disciplinas[],5,FALSE),"-")</f>
        <v>-</v>
      </c>
      <c r="C130" s="10" t="str">
        <f>IFERROR(VLOOKUP($A130,Disciplinas[],2,FALSE),"-")</f>
        <v>-</v>
      </c>
      <c r="D130" s="10" t="str">
        <f>IFERROR(VLOOKUP($A130,Disciplinas[],3,FALSE),"-")</f>
        <v>-</v>
      </c>
      <c r="E130" s="10" t="str">
        <f>IFERROR(VLOOKUP($A130,Disciplinas[],4,FALSE),"-")</f>
        <v>-</v>
      </c>
      <c r="F130" s="10" t="str">
        <f>IFERROR(VLOOKUP($A130,Disciplinas[],6,FALSE),"-")</f>
        <v>-</v>
      </c>
      <c r="G130" s="10" t="str">
        <f>IFERROR(VLOOKUP($A130,Disciplinas[],7,FALSE),"-")</f>
        <v>-</v>
      </c>
    </row>
    <row r="131" spans="2:7">
      <c r="B131" s="10" t="str">
        <f>IFERROR(VLOOKUP($A131,Disciplinas[],5,FALSE),"-")</f>
        <v>-</v>
      </c>
      <c r="C131" s="10" t="str">
        <f>IFERROR(VLOOKUP($A131,Disciplinas[],2,FALSE),"-")</f>
        <v>-</v>
      </c>
      <c r="D131" s="10" t="str">
        <f>IFERROR(VLOOKUP($A131,Disciplinas[],3,FALSE),"-")</f>
        <v>-</v>
      </c>
      <c r="E131" s="10" t="str">
        <f>IFERROR(VLOOKUP($A131,Disciplinas[],4,FALSE),"-")</f>
        <v>-</v>
      </c>
      <c r="F131" s="10" t="str">
        <f>IFERROR(VLOOKUP($A131,Disciplinas[],6,FALSE),"-")</f>
        <v>-</v>
      </c>
      <c r="G131" s="10" t="str">
        <f>IFERROR(VLOOKUP($A131,Disciplinas[],7,FALSE),"-")</f>
        <v>-</v>
      </c>
    </row>
    <row r="132" spans="2:7">
      <c r="B132" s="10" t="str">
        <f>IFERROR(VLOOKUP($A132,Disciplinas[],5,FALSE),"-")</f>
        <v>-</v>
      </c>
      <c r="C132" s="10" t="str">
        <f>IFERROR(VLOOKUP($A132,Disciplinas[],2,FALSE),"-")</f>
        <v>-</v>
      </c>
      <c r="D132" s="10" t="str">
        <f>IFERROR(VLOOKUP($A132,Disciplinas[],3,FALSE),"-")</f>
        <v>-</v>
      </c>
      <c r="E132" s="10" t="str">
        <f>IFERROR(VLOOKUP($A132,Disciplinas[],4,FALSE),"-")</f>
        <v>-</v>
      </c>
      <c r="F132" s="10" t="str">
        <f>IFERROR(VLOOKUP($A132,Disciplinas[],6,FALSE),"-")</f>
        <v>-</v>
      </c>
      <c r="G132" s="10" t="str">
        <f>IFERROR(VLOOKUP($A132,Disciplinas[],7,FALSE),"-")</f>
        <v>-</v>
      </c>
    </row>
    <row r="133" spans="2:7">
      <c r="B133" s="10" t="str">
        <f>IFERROR(VLOOKUP($A133,Disciplinas[],5,FALSE),"-")</f>
        <v>-</v>
      </c>
      <c r="C133" s="10" t="str">
        <f>IFERROR(VLOOKUP($A133,Disciplinas[],2,FALSE),"-")</f>
        <v>-</v>
      </c>
      <c r="D133" s="10" t="str">
        <f>IFERROR(VLOOKUP($A133,Disciplinas[],3,FALSE),"-")</f>
        <v>-</v>
      </c>
      <c r="E133" s="10" t="str">
        <f>IFERROR(VLOOKUP($A133,Disciplinas[],4,FALSE),"-")</f>
        <v>-</v>
      </c>
      <c r="F133" s="10" t="str">
        <f>IFERROR(VLOOKUP($A133,Disciplinas[],6,FALSE),"-")</f>
        <v>-</v>
      </c>
      <c r="G133" s="10" t="str">
        <f>IFERROR(VLOOKUP($A133,Disciplinas[],7,FALSE),"-")</f>
        <v>-</v>
      </c>
    </row>
    <row r="134" spans="2:7">
      <c r="B134" s="10" t="str">
        <f>IFERROR(VLOOKUP($A134,Disciplinas[],5,FALSE),"-")</f>
        <v>-</v>
      </c>
      <c r="C134" s="10" t="str">
        <f>IFERROR(VLOOKUP($A134,Disciplinas[],2,FALSE),"-")</f>
        <v>-</v>
      </c>
      <c r="D134" s="10" t="str">
        <f>IFERROR(VLOOKUP($A134,Disciplinas[],3,FALSE),"-")</f>
        <v>-</v>
      </c>
      <c r="E134" s="10" t="str">
        <f>IFERROR(VLOOKUP($A134,Disciplinas[],4,FALSE),"-")</f>
        <v>-</v>
      </c>
      <c r="F134" s="10" t="str">
        <f>IFERROR(VLOOKUP($A134,Disciplinas[],6,FALSE),"-")</f>
        <v>-</v>
      </c>
      <c r="G134" s="10" t="str">
        <f>IFERROR(VLOOKUP($A134,Disciplinas[],7,FALSE),"-")</f>
        <v>-</v>
      </c>
    </row>
    <row r="135" spans="2:7">
      <c r="B135" s="10" t="str">
        <f>IFERROR(VLOOKUP($A135,Disciplinas[],5,FALSE),"-")</f>
        <v>-</v>
      </c>
      <c r="C135" s="10" t="str">
        <f>IFERROR(VLOOKUP($A135,Disciplinas[],2,FALSE),"-")</f>
        <v>-</v>
      </c>
      <c r="D135" s="10" t="str">
        <f>IFERROR(VLOOKUP($A135,Disciplinas[],3,FALSE),"-")</f>
        <v>-</v>
      </c>
      <c r="E135" s="10" t="str">
        <f>IFERROR(VLOOKUP($A135,Disciplinas[],4,FALSE),"-")</f>
        <v>-</v>
      </c>
      <c r="F135" s="10" t="str">
        <f>IFERROR(VLOOKUP($A135,Disciplinas[],6,FALSE),"-")</f>
        <v>-</v>
      </c>
      <c r="G135" s="10" t="str">
        <f>IFERROR(VLOOKUP($A135,Disciplinas[],7,FALSE),"-")</f>
        <v>-</v>
      </c>
    </row>
    <row r="136" spans="2:7">
      <c r="B136" s="10" t="str">
        <f>IFERROR(VLOOKUP($A136,Disciplinas[],5,FALSE),"-")</f>
        <v>-</v>
      </c>
      <c r="C136" s="10" t="str">
        <f>IFERROR(VLOOKUP($A136,Disciplinas[],2,FALSE),"-")</f>
        <v>-</v>
      </c>
      <c r="D136" s="10" t="str">
        <f>IFERROR(VLOOKUP($A136,Disciplinas[],3,FALSE),"-")</f>
        <v>-</v>
      </c>
      <c r="E136" s="10" t="str">
        <f>IFERROR(VLOOKUP($A136,Disciplinas[],4,FALSE),"-")</f>
        <v>-</v>
      </c>
      <c r="F136" s="10" t="str">
        <f>IFERROR(VLOOKUP($A136,Disciplinas[],6,FALSE),"-")</f>
        <v>-</v>
      </c>
      <c r="G136" s="10" t="str">
        <f>IFERROR(VLOOKUP($A136,Disciplinas[],7,FALSE),"-")</f>
        <v>-</v>
      </c>
    </row>
    <row r="137" spans="2:7">
      <c r="B137" s="10" t="str">
        <f>IFERROR(VLOOKUP($A137,Disciplinas[],5,FALSE),"-")</f>
        <v>-</v>
      </c>
      <c r="C137" s="10" t="str">
        <f>IFERROR(VLOOKUP($A137,Disciplinas[],2,FALSE),"-")</f>
        <v>-</v>
      </c>
      <c r="D137" s="10" t="str">
        <f>IFERROR(VLOOKUP($A137,Disciplinas[],3,FALSE),"-")</f>
        <v>-</v>
      </c>
      <c r="E137" s="10" t="str">
        <f>IFERROR(VLOOKUP($A137,Disciplinas[],4,FALSE),"-")</f>
        <v>-</v>
      </c>
      <c r="F137" s="10" t="str">
        <f>IFERROR(VLOOKUP($A137,Disciplinas[],6,FALSE),"-")</f>
        <v>-</v>
      </c>
      <c r="G137" s="10" t="str">
        <f>IFERROR(VLOOKUP($A137,Disciplinas[],7,FALSE),"-")</f>
        <v>-</v>
      </c>
    </row>
    <row r="138" spans="2:7">
      <c r="B138" s="10" t="str">
        <f>IFERROR(VLOOKUP($A138,Disciplinas[],5,FALSE),"-")</f>
        <v>-</v>
      </c>
      <c r="C138" s="10" t="str">
        <f>IFERROR(VLOOKUP($A138,Disciplinas[],2,FALSE),"-")</f>
        <v>-</v>
      </c>
      <c r="D138" s="10" t="str">
        <f>IFERROR(VLOOKUP($A138,Disciplinas[],3,FALSE),"-")</f>
        <v>-</v>
      </c>
      <c r="E138" s="10" t="str">
        <f>IFERROR(VLOOKUP($A138,Disciplinas[],4,FALSE),"-")</f>
        <v>-</v>
      </c>
      <c r="F138" s="10" t="str">
        <f>IFERROR(VLOOKUP($A138,Disciplinas[],6,FALSE),"-")</f>
        <v>-</v>
      </c>
      <c r="G138" s="10" t="str">
        <f>IFERROR(VLOOKUP($A138,Disciplinas[],7,FALSE),"-")</f>
        <v>-</v>
      </c>
    </row>
    <row r="139" spans="2:7">
      <c r="B139" s="10" t="str">
        <f>IFERROR(VLOOKUP($A139,Disciplinas[],5,FALSE),"-")</f>
        <v>-</v>
      </c>
      <c r="C139" s="10" t="str">
        <f>IFERROR(VLOOKUP($A139,Disciplinas[],2,FALSE),"-")</f>
        <v>-</v>
      </c>
      <c r="D139" s="10" t="str">
        <f>IFERROR(VLOOKUP($A139,Disciplinas[],3,FALSE),"-")</f>
        <v>-</v>
      </c>
      <c r="E139" s="10" t="str">
        <f>IFERROR(VLOOKUP($A139,Disciplinas[],4,FALSE),"-")</f>
        <v>-</v>
      </c>
      <c r="F139" s="10" t="str">
        <f>IFERROR(VLOOKUP($A139,Disciplinas[],6,FALSE),"-")</f>
        <v>-</v>
      </c>
      <c r="G139" s="10" t="str">
        <f>IFERROR(VLOOKUP($A139,Disciplinas[],7,FALSE),"-")</f>
        <v>-</v>
      </c>
    </row>
    <row r="140" spans="2:7">
      <c r="B140" s="10" t="str">
        <f>IFERROR(VLOOKUP($A140,Disciplinas[],5,FALSE),"-")</f>
        <v>-</v>
      </c>
      <c r="C140" s="10" t="str">
        <f>IFERROR(VLOOKUP($A140,Disciplinas[],2,FALSE),"-")</f>
        <v>-</v>
      </c>
      <c r="D140" s="10" t="str">
        <f>IFERROR(VLOOKUP($A140,Disciplinas[],3,FALSE),"-")</f>
        <v>-</v>
      </c>
      <c r="E140" s="10" t="str">
        <f>IFERROR(VLOOKUP($A140,Disciplinas[],4,FALSE),"-")</f>
        <v>-</v>
      </c>
      <c r="F140" s="10" t="str">
        <f>IFERROR(VLOOKUP($A140,Disciplinas[],6,FALSE),"-")</f>
        <v>-</v>
      </c>
      <c r="G140" s="10" t="str">
        <f>IFERROR(VLOOKUP($A140,Disciplinas[],7,FALSE),"-")</f>
        <v>-</v>
      </c>
    </row>
    <row r="141" spans="2:7">
      <c r="B141" s="10" t="str">
        <f>IFERROR(VLOOKUP($A141,Disciplinas[],5,FALSE),"-")</f>
        <v>-</v>
      </c>
      <c r="C141" s="10" t="str">
        <f>IFERROR(VLOOKUP($A141,Disciplinas[],2,FALSE),"-")</f>
        <v>-</v>
      </c>
      <c r="D141" s="10" t="str">
        <f>IFERROR(VLOOKUP($A141,Disciplinas[],3,FALSE),"-")</f>
        <v>-</v>
      </c>
      <c r="E141" s="10" t="str">
        <f>IFERROR(VLOOKUP($A141,Disciplinas[],4,FALSE),"-")</f>
        <v>-</v>
      </c>
      <c r="F141" s="10" t="str">
        <f>IFERROR(VLOOKUP($A141,Disciplinas[],6,FALSE),"-")</f>
        <v>-</v>
      </c>
      <c r="G141" s="10" t="str">
        <f>IFERROR(VLOOKUP($A141,Disciplinas[],7,FALSE),"-")</f>
        <v>-</v>
      </c>
    </row>
    <row r="142" spans="2:7">
      <c r="B142" s="10" t="str">
        <f>IFERROR(VLOOKUP($A142,Disciplinas[],5,FALSE),"-")</f>
        <v>-</v>
      </c>
      <c r="C142" s="10" t="str">
        <f>IFERROR(VLOOKUP($A142,Disciplinas[],2,FALSE),"-")</f>
        <v>-</v>
      </c>
      <c r="D142" s="10" t="str">
        <f>IFERROR(VLOOKUP($A142,Disciplinas[],3,FALSE),"-")</f>
        <v>-</v>
      </c>
      <c r="E142" s="10" t="str">
        <f>IFERROR(VLOOKUP($A142,Disciplinas[],4,FALSE),"-")</f>
        <v>-</v>
      </c>
      <c r="F142" s="10" t="str">
        <f>IFERROR(VLOOKUP($A142,Disciplinas[],6,FALSE),"-")</f>
        <v>-</v>
      </c>
      <c r="G142" s="10" t="str">
        <f>IFERROR(VLOOKUP($A142,Disciplinas[],7,FALSE),"-")</f>
        <v>-</v>
      </c>
    </row>
    <row r="143" spans="2:7">
      <c r="B143" s="10" t="str">
        <f>IFERROR(VLOOKUP($A143,Disciplinas[],5,FALSE),"-")</f>
        <v>-</v>
      </c>
      <c r="C143" s="10" t="str">
        <f>IFERROR(VLOOKUP($A143,Disciplinas[],2,FALSE),"-")</f>
        <v>-</v>
      </c>
      <c r="D143" s="10" t="str">
        <f>IFERROR(VLOOKUP($A143,Disciplinas[],3,FALSE),"-")</f>
        <v>-</v>
      </c>
      <c r="E143" s="10" t="str">
        <f>IFERROR(VLOOKUP($A143,Disciplinas[],4,FALSE),"-")</f>
        <v>-</v>
      </c>
      <c r="F143" s="10" t="str">
        <f>IFERROR(VLOOKUP($A143,Disciplinas[],6,FALSE),"-")</f>
        <v>-</v>
      </c>
      <c r="G143" s="10" t="str">
        <f>IFERROR(VLOOKUP($A143,Disciplinas[],7,FALSE),"-")</f>
        <v>-</v>
      </c>
    </row>
    <row r="144" spans="2:7">
      <c r="B144" s="10" t="str">
        <f>IFERROR(VLOOKUP($A144,Disciplinas[],5,FALSE),"-")</f>
        <v>-</v>
      </c>
      <c r="C144" s="10" t="str">
        <f>IFERROR(VLOOKUP($A144,Disciplinas[],2,FALSE),"-")</f>
        <v>-</v>
      </c>
      <c r="D144" s="10" t="str">
        <f>IFERROR(VLOOKUP($A144,Disciplinas[],3,FALSE),"-")</f>
        <v>-</v>
      </c>
      <c r="E144" s="10" t="str">
        <f>IFERROR(VLOOKUP($A144,Disciplinas[],4,FALSE),"-")</f>
        <v>-</v>
      </c>
      <c r="F144" s="10" t="str">
        <f>IFERROR(VLOOKUP($A144,Disciplinas[],6,FALSE),"-")</f>
        <v>-</v>
      </c>
      <c r="G144" s="10" t="str">
        <f>IFERROR(VLOOKUP($A144,Disciplinas[],7,FALSE),"-")</f>
        <v>-</v>
      </c>
    </row>
    <row r="145" spans="2:7">
      <c r="B145" s="10" t="str">
        <f>IFERROR(VLOOKUP($A145,Disciplinas[],5,FALSE),"-")</f>
        <v>-</v>
      </c>
      <c r="C145" s="10" t="str">
        <f>IFERROR(VLOOKUP($A145,Disciplinas[],2,FALSE),"-")</f>
        <v>-</v>
      </c>
      <c r="D145" s="10" t="str">
        <f>IFERROR(VLOOKUP($A145,Disciplinas[],3,FALSE),"-")</f>
        <v>-</v>
      </c>
      <c r="E145" s="10" t="str">
        <f>IFERROR(VLOOKUP($A145,Disciplinas[],4,FALSE),"-")</f>
        <v>-</v>
      </c>
      <c r="F145" s="10" t="str">
        <f>IFERROR(VLOOKUP($A145,Disciplinas[],6,FALSE),"-")</f>
        <v>-</v>
      </c>
      <c r="G145" s="10" t="str">
        <f>IFERROR(VLOOKUP($A145,Disciplinas[],7,FALSE),"-")</f>
        <v>-</v>
      </c>
    </row>
    <row r="146" spans="2:7">
      <c r="B146" s="10" t="str">
        <f>IFERROR(VLOOKUP($A146,Disciplinas[],5,FALSE),"-")</f>
        <v>-</v>
      </c>
      <c r="C146" s="10" t="str">
        <f>IFERROR(VLOOKUP($A146,Disciplinas[],2,FALSE),"-")</f>
        <v>-</v>
      </c>
      <c r="D146" s="10" t="str">
        <f>IFERROR(VLOOKUP($A146,Disciplinas[],3,FALSE),"-")</f>
        <v>-</v>
      </c>
      <c r="E146" s="10" t="str">
        <f>IFERROR(VLOOKUP($A146,Disciplinas[],4,FALSE),"-")</f>
        <v>-</v>
      </c>
      <c r="F146" s="10" t="str">
        <f>IFERROR(VLOOKUP($A146,Disciplinas[],6,FALSE),"-")</f>
        <v>-</v>
      </c>
      <c r="G146" s="10" t="str">
        <f>IFERROR(VLOOKUP($A146,Disciplinas[],7,FALSE),"-")</f>
        <v>-</v>
      </c>
    </row>
    <row r="147" spans="2:7">
      <c r="B147" s="10" t="str">
        <f>IFERROR(VLOOKUP($A147,Disciplinas[],5,FALSE),"-")</f>
        <v>-</v>
      </c>
      <c r="C147" s="10" t="str">
        <f>IFERROR(VLOOKUP($A147,Disciplinas[],2,FALSE),"-")</f>
        <v>-</v>
      </c>
      <c r="D147" s="10" t="str">
        <f>IFERROR(VLOOKUP($A147,Disciplinas[],3,FALSE),"-")</f>
        <v>-</v>
      </c>
      <c r="E147" s="10" t="str">
        <f>IFERROR(VLOOKUP($A147,Disciplinas[],4,FALSE),"-")</f>
        <v>-</v>
      </c>
      <c r="F147" s="10" t="str">
        <f>IFERROR(VLOOKUP($A147,Disciplinas[],6,FALSE),"-")</f>
        <v>-</v>
      </c>
      <c r="G147" s="10" t="str">
        <f>IFERROR(VLOOKUP($A147,Disciplinas[],7,FALSE),"-")</f>
        <v>-</v>
      </c>
    </row>
    <row r="148" spans="2:7">
      <c r="B148" s="10" t="str">
        <f>IFERROR(VLOOKUP($A148,Disciplinas[],5,FALSE),"-")</f>
        <v>-</v>
      </c>
      <c r="C148" s="10" t="str">
        <f>IFERROR(VLOOKUP($A148,Disciplinas[],2,FALSE),"-")</f>
        <v>-</v>
      </c>
      <c r="D148" s="10" t="str">
        <f>IFERROR(VLOOKUP($A148,Disciplinas[],3,FALSE),"-")</f>
        <v>-</v>
      </c>
      <c r="E148" s="10" t="str">
        <f>IFERROR(VLOOKUP($A148,Disciplinas[],4,FALSE),"-")</f>
        <v>-</v>
      </c>
      <c r="F148" s="10" t="str">
        <f>IFERROR(VLOOKUP($A148,Disciplinas[],6,FALSE),"-")</f>
        <v>-</v>
      </c>
      <c r="G148" s="10" t="str">
        <f>IFERROR(VLOOKUP($A148,Disciplinas[],7,FALSE),"-")</f>
        <v>-</v>
      </c>
    </row>
    <row r="149" spans="2:7">
      <c r="B149" s="10" t="str">
        <f>IFERROR(VLOOKUP($A149,Disciplinas[],5,FALSE),"-")</f>
        <v>-</v>
      </c>
      <c r="C149" s="10" t="str">
        <f>IFERROR(VLOOKUP($A149,Disciplinas[],2,FALSE),"-")</f>
        <v>-</v>
      </c>
      <c r="D149" s="10" t="str">
        <f>IFERROR(VLOOKUP($A149,Disciplinas[],3,FALSE),"-")</f>
        <v>-</v>
      </c>
      <c r="E149" s="10" t="str">
        <f>IFERROR(VLOOKUP($A149,Disciplinas[],4,FALSE),"-")</f>
        <v>-</v>
      </c>
      <c r="F149" s="10" t="str">
        <f>IFERROR(VLOOKUP($A149,Disciplinas[],6,FALSE),"-")</f>
        <v>-</v>
      </c>
      <c r="G149" s="10" t="str">
        <f>IFERROR(VLOOKUP($A149,Disciplinas[],7,FALSE),"-")</f>
        <v>-</v>
      </c>
    </row>
    <row r="150" spans="2:7">
      <c r="B150" s="10" t="str">
        <f>IFERROR(VLOOKUP($A150,Disciplinas[],5,FALSE),"-")</f>
        <v>-</v>
      </c>
      <c r="C150" s="10" t="str">
        <f>IFERROR(VLOOKUP($A150,Disciplinas[],2,FALSE),"-")</f>
        <v>-</v>
      </c>
      <c r="D150" s="10" t="str">
        <f>IFERROR(VLOOKUP($A150,Disciplinas[],3,FALSE),"-")</f>
        <v>-</v>
      </c>
      <c r="E150" s="10" t="str">
        <f>IFERROR(VLOOKUP($A150,Disciplinas[],4,FALSE),"-")</f>
        <v>-</v>
      </c>
      <c r="F150" s="10" t="str">
        <f>IFERROR(VLOOKUP($A150,Disciplinas[],6,FALSE),"-")</f>
        <v>-</v>
      </c>
      <c r="G150" s="10" t="str">
        <f>IFERROR(VLOOKUP($A150,Disciplinas[],7,FALSE),"-")</f>
        <v>-</v>
      </c>
    </row>
    <row r="151" spans="2:7">
      <c r="B151" s="10"/>
      <c r="C151" s="10"/>
      <c r="D151" s="10"/>
      <c r="E151" s="10"/>
      <c r="F151" s="10"/>
      <c r="G151" s="10"/>
    </row>
  </sheetData>
  <sheetProtection password="C589" sheet="1" objects="1" scenarios="1" autoFilter="0"/>
  <dataValidations count="7">
    <dataValidation type="list" errorStyle="warning" allowBlank="1" showInputMessage="1" showErrorMessage="1" sqref="Q2:R150 AE2:AF150 U2:V150 AA2:AB150 M2:N57 M69:N150">
      <formula1>horas</formula1>
    </dataValidation>
    <dataValidation type="list" errorStyle="warning" allowBlank="1" showInputMessage="1" showErrorMessage="1" sqref="P2:P150 T2:T150 AD2:AD150 Y4:Y31 L2:L3 Z2:Z150 L32:L57 L69:L150">
      <formula1>dias</formula1>
    </dataValidation>
    <dataValidation type="list" errorStyle="warning" allowBlank="1" showInputMessage="1" showErrorMessage="1" sqref="S2:S150 W2:W150 AG2:AG150 AC2:AC150 O2:O57 O69:O150">
      <formula1>sq</formula1>
    </dataValidation>
    <dataValidation type="list" allowBlank="1" showInputMessage="1" showErrorMessage="1" sqref="Y32:Y1048576 Y2:Y3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2:I150">
      <formula1>"Matutino,Noturno"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L151"/>
  <sheetViews>
    <sheetView topLeftCell="A79" zoomScale="80" zoomScaleNormal="80" workbookViewId="0">
      <pane xSplit="1" topLeftCell="C1" activePane="topRight" state="frozen"/>
      <selection activeCell="A80" sqref="A80:AI80"/>
      <selection pane="topRight" activeCell="Y98" sqref="Y98"/>
    </sheetView>
  </sheetViews>
  <sheetFormatPr defaultColWidth="9.140625" defaultRowHeight="15"/>
  <cols>
    <col min="1" max="1" width="16.42578125" style="24" customWidth="1"/>
    <col min="2" max="2" width="11.85546875" style="1" bestFit="1" customWidth="1"/>
    <col min="3" max="3" width="4.140625" style="1" customWidth="1"/>
    <col min="4" max="4" width="4.28515625" style="1" customWidth="1"/>
    <col min="5" max="5" width="4.28515625" style="12" customWidth="1"/>
    <col min="6" max="6" width="11.5703125" style="1" customWidth="1"/>
    <col min="7" max="7" width="8.28515625" style="1" customWidth="1"/>
    <col min="8" max="8" width="9.7109375" style="24" customWidth="1"/>
    <col min="9" max="11" width="9.140625" style="24"/>
    <col min="12" max="12" width="21.85546875" style="25" customWidth="1"/>
    <col min="13" max="14" width="14.140625" style="38" customWidth="1"/>
    <col min="15" max="16" width="14.140625" style="25" customWidth="1"/>
    <col min="17" max="18" width="14.140625" style="38" customWidth="1"/>
    <col min="19" max="20" width="14.140625" style="25" customWidth="1"/>
    <col min="21" max="22" width="14.140625" style="38" customWidth="1"/>
    <col min="23" max="23" width="14.140625" style="25" customWidth="1"/>
    <col min="24" max="24" width="24.140625" style="25" customWidth="1"/>
    <col min="25" max="25" width="17.28515625" style="25" customWidth="1"/>
    <col min="26" max="26" width="22.7109375" style="25" customWidth="1"/>
    <col min="27" max="28" width="22.7109375" style="38" customWidth="1"/>
    <col min="29" max="30" width="22.7109375" style="25" customWidth="1"/>
    <col min="31" max="32" width="22.7109375" style="38" customWidth="1"/>
    <col min="33" max="33" width="22.7109375" style="25" customWidth="1"/>
    <col min="34" max="34" width="14.140625" style="25" customWidth="1"/>
    <col min="35" max="35" width="24.85546875" style="25" customWidth="1"/>
    <col min="36" max="37" width="18.140625" style="25" customWidth="1"/>
    <col min="38" max="38" width="9.140625" style="8"/>
    <col min="39" max="16384" width="9.140625" style="1"/>
  </cols>
  <sheetData>
    <row r="1" spans="1:37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294</v>
      </c>
      <c r="M1" s="37" t="s">
        <v>295</v>
      </c>
      <c r="N1" s="37" t="s">
        <v>296</v>
      </c>
      <c r="O1" s="8" t="s">
        <v>297</v>
      </c>
      <c r="P1" s="8" t="s">
        <v>298</v>
      </c>
      <c r="Q1" s="37" t="s">
        <v>299</v>
      </c>
      <c r="R1" s="37" t="s">
        <v>300</v>
      </c>
      <c r="S1" s="8" t="s">
        <v>301</v>
      </c>
      <c r="T1" s="8" t="s">
        <v>302</v>
      </c>
      <c r="U1" s="37" t="s">
        <v>303</v>
      </c>
      <c r="V1" s="37" t="s">
        <v>304</v>
      </c>
      <c r="W1" s="8" t="s">
        <v>305</v>
      </c>
      <c r="X1" s="8" t="s">
        <v>10</v>
      </c>
      <c r="Y1" s="8" t="s">
        <v>11</v>
      </c>
      <c r="Z1" s="8" t="s">
        <v>306</v>
      </c>
      <c r="AA1" s="37" t="s">
        <v>307</v>
      </c>
      <c r="AB1" s="37" t="s">
        <v>308</v>
      </c>
      <c r="AC1" s="8" t="s">
        <v>309</v>
      </c>
      <c r="AD1" s="8" t="s">
        <v>310</v>
      </c>
      <c r="AE1" s="37" t="s">
        <v>311</v>
      </c>
      <c r="AF1" s="37" t="s">
        <v>330</v>
      </c>
      <c r="AG1" s="8" t="s">
        <v>313</v>
      </c>
      <c r="AH1" s="8" t="s">
        <v>12</v>
      </c>
      <c r="AI1" s="8" t="s">
        <v>13</v>
      </c>
      <c r="AJ1" s="8" t="s">
        <v>14</v>
      </c>
      <c r="AK1" s="8" t="s">
        <v>369</v>
      </c>
    </row>
    <row r="2" spans="1:37" ht="30">
      <c r="A2" s="24" t="s">
        <v>147</v>
      </c>
      <c r="B2" s="11" t="str">
        <f>IFERROR(VLOOKUP($A2,Disciplinas[],5,FALSE),"-")</f>
        <v>NHT4007-15</v>
      </c>
      <c r="C2" s="73">
        <f>IFERROR(VLOOKUP($A2,Disciplinas[],2,FALSE),"-")</f>
        <v>4</v>
      </c>
      <c r="D2" s="11">
        <f>IFERROR(VLOOKUP($A2,Disciplinas[],3,FALSE),"-")</f>
        <v>2</v>
      </c>
      <c r="E2" s="11">
        <f>IFERROR(VLOOKUP($A2,Disciplinas[],4,FALSE),"-")</f>
        <v>6</v>
      </c>
      <c r="F2" s="11" t="str">
        <f>IFERROR(VLOOKUP($A2,Disciplinas[],6,FALSE),"-")</f>
        <v>OBR</v>
      </c>
      <c r="G2" s="11" t="str">
        <f>IFERROR(VLOOKUP($A2,Disciplinas[],7,FALSE),"-")</f>
        <v>BQUI</v>
      </c>
      <c r="H2" s="24" t="s">
        <v>342</v>
      </c>
      <c r="I2" s="24" t="s">
        <v>368</v>
      </c>
      <c r="K2" s="24">
        <v>30</v>
      </c>
      <c r="L2" s="25" t="s">
        <v>323</v>
      </c>
      <c r="M2" s="38">
        <v>0.41666666666666702</v>
      </c>
      <c r="N2" s="38">
        <v>0.5</v>
      </c>
      <c r="O2" s="25" t="s">
        <v>322</v>
      </c>
      <c r="P2" s="25" t="s">
        <v>327</v>
      </c>
      <c r="Q2" s="38">
        <v>0.33333333333333331</v>
      </c>
      <c r="R2" s="38">
        <v>0.41666666666666702</v>
      </c>
      <c r="S2" s="25" t="s">
        <v>322</v>
      </c>
      <c r="X2" s="72">
        <v>4</v>
      </c>
      <c r="Y2" s="25" t="s">
        <v>56</v>
      </c>
      <c r="Z2" s="25" t="s">
        <v>327</v>
      </c>
      <c r="AA2" s="38">
        <v>0.41666666666666702</v>
      </c>
      <c r="AB2" s="38">
        <v>0.5</v>
      </c>
      <c r="AC2" s="25" t="s">
        <v>322</v>
      </c>
      <c r="AI2" s="25">
        <v>2</v>
      </c>
      <c r="AJ2" s="25" t="s">
        <v>56</v>
      </c>
    </row>
    <row r="3" spans="1:37" ht="30">
      <c r="A3" s="24" t="s">
        <v>147</v>
      </c>
      <c r="B3" s="11" t="str">
        <f>IFERROR(VLOOKUP($A3,Disciplinas[],5,FALSE),"-")</f>
        <v>NHT4007-15</v>
      </c>
      <c r="C3" s="73">
        <f>IFERROR(VLOOKUP($A3,Disciplinas[],2,FALSE),"-")</f>
        <v>4</v>
      </c>
      <c r="D3" s="11">
        <f>IFERROR(VLOOKUP($A3,Disciplinas[],3,FALSE),"-")</f>
        <v>2</v>
      </c>
      <c r="E3" s="11">
        <f>IFERROR(VLOOKUP($A3,Disciplinas[],4,FALSE),"-")</f>
        <v>6</v>
      </c>
      <c r="F3" s="11" t="str">
        <f>IFERROR(VLOOKUP($A3,Disciplinas[],6,FALSE),"-")</f>
        <v>OBR</v>
      </c>
      <c r="G3" s="11" t="str">
        <f>IFERROR(VLOOKUP($A3,Disciplinas[],7,FALSE),"-")</f>
        <v>BQUI</v>
      </c>
      <c r="H3" s="24" t="s">
        <v>342</v>
      </c>
      <c r="I3" s="24" t="s">
        <v>331</v>
      </c>
      <c r="K3" s="24">
        <v>30</v>
      </c>
      <c r="L3" s="25" t="s">
        <v>323</v>
      </c>
      <c r="M3" s="38">
        <v>0.875000000000001</v>
      </c>
      <c r="N3" s="38">
        <v>0.95833333333333404</v>
      </c>
      <c r="O3" s="25" t="s">
        <v>322</v>
      </c>
      <c r="P3" s="25" t="s">
        <v>327</v>
      </c>
      <c r="Q3" s="38">
        <v>0.79166666666666696</v>
      </c>
      <c r="R3" s="38">
        <v>0.875000000000001</v>
      </c>
      <c r="S3" s="25" t="s">
        <v>322</v>
      </c>
      <c r="X3" s="72">
        <v>4</v>
      </c>
      <c r="Y3" s="25" t="s">
        <v>70</v>
      </c>
      <c r="Z3" s="25" t="s">
        <v>327</v>
      </c>
      <c r="AA3" s="38">
        <v>0.875000000000001</v>
      </c>
      <c r="AB3" s="38">
        <v>0.95833333333333404</v>
      </c>
      <c r="AC3" s="25" t="s">
        <v>322</v>
      </c>
      <c r="AI3" s="25">
        <v>2</v>
      </c>
      <c r="AJ3" s="25" t="s">
        <v>70</v>
      </c>
    </row>
    <row r="4" spans="1:37" ht="30">
      <c r="A4" s="24" t="s">
        <v>255</v>
      </c>
      <c r="B4" s="11" t="str">
        <f>IFERROR(VLOOKUP($A4,Disciplinas[],5,FALSE),"-")</f>
        <v>NHT4040-15</v>
      </c>
      <c r="C4" s="73">
        <f>IFERROR(VLOOKUP($A4,Disciplinas[],2,FALSE),"-")</f>
        <v>0</v>
      </c>
      <c r="D4" s="11">
        <f>IFERROR(VLOOKUP($A4,Disciplinas[],3,FALSE),"-")</f>
        <v>4</v>
      </c>
      <c r="E4" s="11">
        <f>IFERROR(VLOOKUP($A4,Disciplinas[],4,FALSE),"-")</f>
        <v>6</v>
      </c>
      <c r="F4" s="11" t="str">
        <f>IFERROR(VLOOKUP($A4,Disciplinas[],6,FALSE),"-")</f>
        <v>OBR</v>
      </c>
      <c r="G4" s="11" t="str">
        <f>IFERROR(VLOOKUP($A4,Disciplinas[],7,FALSE),"-")</f>
        <v>BQUI</v>
      </c>
      <c r="H4" s="24" t="s">
        <v>342</v>
      </c>
      <c r="I4" s="24" t="s">
        <v>368</v>
      </c>
      <c r="K4" s="24">
        <v>30</v>
      </c>
      <c r="X4" s="72"/>
      <c r="Z4" s="25" t="s">
        <v>321</v>
      </c>
      <c r="AA4" s="38">
        <v>0.33333333333333331</v>
      </c>
      <c r="AB4" s="38">
        <v>0.5</v>
      </c>
      <c r="AC4" s="25" t="s">
        <v>322</v>
      </c>
      <c r="AI4" s="25">
        <v>4</v>
      </c>
      <c r="AJ4" s="25" t="s">
        <v>57</v>
      </c>
    </row>
    <row r="5" spans="1:37" ht="30">
      <c r="A5" s="24" t="s">
        <v>255</v>
      </c>
      <c r="B5" s="11" t="str">
        <f>IFERROR(VLOOKUP($A5,Disciplinas[],5,FALSE),"-")</f>
        <v>NHT4040-15</v>
      </c>
      <c r="C5" s="73">
        <f>IFERROR(VLOOKUP($A5,Disciplinas[],2,FALSE),"-")</f>
        <v>0</v>
      </c>
      <c r="D5" s="11">
        <f>IFERROR(VLOOKUP($A5,Disciplinas[],3,FALSE),"-")</f>
        <v>4</v>
      </c>
      <c r="E5" s="11">
        <f>IFERROR(VLOOKUP($A5,Disciplinas[],4,FALSE),"-")</f>
        <v>6</v>
      </c>
      <c r="F5" s="11" t="str">
        <f>IFERROR(VLOOKUP($A5,Disciplinas[],6,FALSE),"-")</f>
        <v>OBR</v>
      </c>
      <c r="G5" s="11" t="str">
        <f>IFERROR(VLOOKUP($A5,Disciplinas[],7,FALSE),"-")</f>
        <v>BQUI</v>
      </c>
      <c r="H5" s="24" t="s">
        <v>342</v>
      </c>
      <c r="I5" s="24" t="s">
        <v>331</v>
      </c>
      <c r="K5" s="24">
        <v>30</v>
      </c>
      <c r="X5" s="72"/>
      <c r="Z5" s="25" t="s">
        <v>321</v>
      </c>
      <c r="AA5" s="38">
        <v>0.79166666666666696</v>
      </c>
      <c r="AB5" s="38">
        <v>0.95833333333333404</v>
      </c>
      <c r="AC5" s="25" t="s">
        <v>322</v>
      </c>
      <c r="AI5" s="25">
        <v>4</v>
      </c>
      <c r="AJ5" s="25" t="s">
        <v>76</v>
      </c>
    </row>
    <row r="6" spans="1:37">
      <c r="B6" s="11" t="str">
        <f>IFERROR(VLOOKUP($A6,Disciplinas[],5,FALSE),"-")</f>
        <v>-</v>
      </c>
      <c r="C6" s="73" t="str">
        <f>IFERROR(VLOOKUP($A6,Disciplinas[],2,FALSE),"-")</f>
        <v>-</v>
      </c>
      <c r="D6" s="11" t="str">
        <f>IFERROR(VLOOKUP($A6,Disciplinas[],3,FALSE),"-")</f>
        <v>-</v>
      </c>
      <c r="E6" s="11" t="str">
        <f>IFERROR(VLOOKUP($A6,Disciplinas[],4,FALSE),"-")</f>
        <v>-</v>
      </c>
      <c r="F6" s="11" t="str">
        <f>IFERROR(VLOOKUP($A6,Disciplinas[],6,FALSE),"-")</f>
        <v>-</v>
      </c>
      <c r="G6" s="11" t="str">
        <f>IFERROR(VLOOKUP($A6,Disciplinas[],7,FALSE),"-")</f>
        <v>-</v>
      </c>
      <c r="X6" s="72"/>
    </row>
    <row r="7" spans="1:37">
      <c r="B7" s="11" t="str">
        <f>IFERROR(VLOOKUP($A7,Disciplinas[],5,FALSE),"-")</f>
        <v>-</v>
      </c>
      <c r="C7" s="73" t="str">
        <f>IFERROR(VLOOKUP($A7,Disciplinas[],2,FALSE),"-")</f>
        <v>-</v>
      </c>
      <c r="D7" s="11" t="str">
        <f>IFERROR(VLOOKUP($A7,Disciplinas[],3,FALSE),"-")</f>
        <v>-</v>
      </c>
      <c r="E7" s="11" t="str">
        <f>IFERROR(VLOOKUP($A7,Disciplinas[],4,FALSE),"-")</f>
        <v>-</v>
      </c>
      <c r="F7" s="11" t="str">
        <f>IFERROR(VLOOKUP($A7,Disciplinas[],6,FALSE),"-")</f>
        <v>-</v>
      </c>
      <c r="G7" s="11" t="str">
        <f>IFERROR(VLOOKUP($A7,Disciplinas[],7,FALSE),"-")</f>
        <v>-</v>
      </c>
      <c r="X7" s="72"/>
    </row>
    <row r="8" spans="1:37" ht="45">
      <c r="A8" s="24" t="s">
        <v>123</v>
      </c>
      <c r="B8" s="11" t="str">
        <f>IFERROR(VLOOKUP($A8,Disciplinas[],5,FALSE),"-")</f>
        <v>BCL0308-15</v>
      </c>
      <c r="C8" s="73">
        <f>IFERROR(VLOOKUP($A8,Disciplinas[],2,FALSE),"-")</f>
        <v>3</v>
      </c>
      <c r="D8" s="11">
        <f>IFERROR(VLOOKUP($A8,Disciplinas[],3,FALSE),"-")</f>
        <v>2</v>
      </c>
      <c r="E8" s="11">
        <f>IFERROR(VLOOKUP($A8,Disciplinas[],4,FALSE),"-")</f>
        <v>6</v>
      </c>
      <c r="F8" s="11" t="str">
        <f>IFERROR(VLOOKUP($A8,Disciplinas[],6,FALSE),"-")</f>
        <v>BI</v>
      </c>
      <c r="G8" s="11" t="str">
        <f>IFERROR(VLOOKUP($A8,Disciplinas[],7,FALSE),"-")</f>
        <v>BI</v>
      </c>
      <c r="H8" s="24" t="s">
        <v>342</v>
      </c>
      <c r="I8" s="24" t="s">
        <v>368</v>
      </c>
      <c r="J8" s="24" t="s">
        <v>340</v>
      </c>
      <c r="K8" s="24">
        <v>30</v>
      </c>
      <c r="X8" s="72"/>
      <c r="Z8" s="25" t="s">
        <v>328</v>
      </c>
      <c r="AA8" s="38">
        <v>0.41666666666666702</v>
      </c>
      <c r="AB8" s="38">
        <v>0.5</v>
      </c>
      <c r="AI8" s="25">
        <v>2</v>
      </c>
      <c r="AJ8" s="25" t="s">
        <v>370</v>
      </c>
      <c r="AK8" s="25" t="s">
        <v>409</v>
      </c>
    </row>
    <row r="9" spans="1:37" ht="45">
      <c r="A9" s="24" t="s">
        <v>123</v>
      </c>
      <c r="B9" s="11" t="str">
        <f>IFERROR(VLOOKUP($A9,Disciplinas[],5,FALSE),"-")</f>
        <v>BCL0308-15</v>
      </c>
      <c r="C9" s="73">
        <f>IFERROR(VLOOKUP($A9,Disciplinas[],2,FALSE),"-")</f>
        <v>3</v>
      </c>
      <c r="D9" s="11">
        <f>IFERROR(VLOOKUP($A9,Disciplinas[],3,FALSE),"-")</f>
        <v>2</v>
      </c>
      <c r="E9" s="11">
        <f>IFERROR(VLOOKUP($A9,Disciplinas[],4,FALSE),"-")</f>
        <v>6</v>
      </c>
      <c r="F9" s="11" t="str">
        <f>IFERROR(VLOOKUP($A9,Disciplinas[],6,FALSE),"-")</f>
        <v>BI</v>
      </c>
      <c r="G9" s="11" t="str">
        <f>IFERROR(VLOOKUP($A9,Disciplinas[],7,FALSE),"-")</f>
        <v>BI</v>
      </c>
      <c r="H9" s="24" t="s">
        <v>342</v>
      </c>
      <c r="I9" s="24" t="s">
        <v>368</v>
      </c>
      <c r="J9" s="24" t="s">
        <v>340</v>
      </c>
      <c r="K9" s="24">
        <v>30</v>
      </c>
      <c r="X9" s="72"/>
      <c r="Z9" s="25" t="s">
        <v>328</v>
      </c>
      <c r="AA9" s="38">
        <v>0.41666666666666702</v>
      </c>
      <c r="AB9" s="38">
        <v>0.5</v>
      </c>
      <c r="AC9" s="25" t="s">
        <v>322</v>
      </c>
      <c r="AI9" s="25">
        <v>2</v>
      </c>
      <c r="AJ9" s="25" t="s">
        <v>92</v>
      </c>
      <c r="AK9" s="25" t="s">
        <v>409</v>
      </c>
    </row>
    <row r="10" spans="1:37" ht="30">
      <c r="A10" s="24" t="s">
        <v>167</v>
      </c>
      <c r="B10" s="11" t="str">
        <f>IFERROR(VLOOKUP($A10,Disciplinas[],5,FALSE),"-")</f>
        <v>NHT4075-15</v>
      </c>
      <c r="C10" s="73">
        <f>IFERROR(VLOOKUP($A10,Disciplinas[],2,FALSE),"-")</f>
        <v>0</v>
      </c>
      <c r="D10" s="11">
        <f>IFERROR(VLOOKUP($A10,Disciplinas[],3,FALSE),"-")</f>
        <v>4</v>
      </c>
      <c r="E10" s="11">
        <f>IFERROR(VLOOKUP($A10,Disciplinas[],4,FALSE),"-")</f>
        <v>6</v>
      </c>
      <c r="F10" s="11" t="str">
        <f>IFERROR(VLOOKUP($A10,Disciplinas[],6,FALSE),"-")</f>
        <v>OBR</v>
      </c>
      <c r="G10" s="11" t="str">
        <f>IFERROR(VLOOKUP($A10,Disciplinas[],7,FALSE),"-")</f>
        <v>BQUI</v>
      </c>
      <c r="H10" s="24" t="s">
        <v>342</v>
      </c>
      <c r="I10" s="24" t="s">
        <v>368</v>
      </c>
      <c r="K10" s="24">
        <v>30</v>
      </c>
      <c r="X10" s="72"/>
      <c r="Z10" s="25" t="s">
        <v>328</v>
      </c>
      <c r="AA10" s="38">
        <v>0.33333333333333331</v>
      </c>
      <c r="AB10" s="38">
        <v>0.5</v>
      </c>
      <c r="AC10" s="25" t="s">
        <v>322</v>
      </c>
      <c r="AI10" s="25">
        <v>4</v>
      </c>
      <c r="AJ10" s="25" t="s">
        <v>75</v>
      </c>
    </row>
    <row r="11" spans="1:37" ht="30">
      <c r="A11" s="24" t="s">
        <v>167</v>
      </c>
      <c r="B11" s="11" t="str">
        <f>IFERROR(VLOOKUP($A11,Disciplinas[],5,FALSE),"-")</f>
        <v>NHT4075-15</v>
      </c>
      <c r="C11" s="73">
        <f>IFERROR(VLOOKUP($A11,Disciplinas[],2,FALSE),"-")</f>
        <v>0</v>
      </c>
      <c r="D11" s="11">
        <f>IFERROR(VLOOKUP($A11,Disciplinas[],3,FALSE),"-")</f>
        <v>4</v>
      </c>
      <c r="E11" s="11">
        <f>IFERROR(VLOOKUP($A11,Disciplinas[],4,FALSE),"-")</f>
        <v>6</v>
      </c>
      <c r="F11" s="11" t="str">
        <f>IFERROR(VLOOKUP($A11,Disciplinas[],6,FALSE),"-")</f>
        <v>OBR</v>
      </c>
      <c r="G11" s="11" t="str">
        <f>IFERROR(VLOOKUP($A11,Disciplinas[],7,FALSE),"-")</f>
        <v>BQUI</v>
      </c>
      <c r="H11" s="24" t="s">
        <v>342</v>
      </c>
      <c r="I11" s="24" t="s">
        <v>331</v>
      </c>
      <c r="K11" s="24">
        <v>30</v>
      </c>
      <c r="X11" s="72"/>
      <c r="Z11" s="25" t="s">
        <v>328</v>
      </c>
      <c r="AA11" s="38">
        <v>0.79166666666666696</v>
      </c>
      <c r="AB11" s="38">
        <v>0.95833333333333404</v>
      </c>
      <c r="AC11" s="25" t="s">
        <v>322</v>
      </c>
      <c r="AI11" s="25">
        <v>4</v>
      </c>
      <c r="AJ11" s="25" t="s">
        <v>58</v>
      </c>
    </row>
    <row r="12" spans="1:37" ht="45">
      <c r="A12" s="24" t="s">
        <v>123</v>
      </c>
      <c r="B12" s="11" t="str">
        <f>IFERROR(VLOOKUP($A12,Disciplinas[],5,FALSE),"-")</f>
        <v>BCL0308-15</v>
      </c>
      <c r="C12" s="73">
        <f>IFERROR(VLOOKUP($A12,Disciplinas[],2,FALSE),"-")</f>
        <v>3</v>
      </c>
      <c r="D12" s="11">
        <f>IFERROR(VLOOKUP($A12,Disciplinas[],3,FALSE),"-")</f>
        <v>2</v>
      </c>
      <c r="E12" s="11">
        <f>IFERROR(VLOOKUP($A12,Disciplinas[],4,FALSE),"-")</f>
        <v>6</v>
      </c>
      <c r="F12" s="11" t="str">
        <f>IFERROR(VLOOKUP($A12,Disciplinas[],6,FALSE),"-")</f>
        <v>BI</v>
      </c>
      <c r="G12" s="11" t="str">
        <f>IFERROR(VLOOKUP($A12,Disciplinas[],7,FALSE),"-")</f>
        <v>BI</v>
      </c>
      <c r="H12" s="24" t="s">
        <v>342</v>
      </c>
      <c r="I12" s="24" t="s">
        <v>368</v>
      </c>
      <c r="J12" s="24" t="s">
        <v>340</v>
      </c>
      <c r="K12" s="24">
        <v>90</v>
      </c>
      <c r="L12" s="25" t="s">
        <v>323</v>
      </c>
      <c r="M12" s="38">
        <v>0.33333333333333331</v>
      </c>
      <c r="N12" s="38">
        <v>0.41666666666666702</v>
      </c>
      <c r="O12" s="25" t="s">
        <v>322</v>
      </c>
      <c r="P12" s="25" t="s">
        <v>328</v>
      </c>
      <c r="Q12" s="38">
        <v>0.33333333333333331</v>
      </c>
      <c r="R12" s="38">
        <v>0.41666666666666702</v>
      </c>
      <c r="S12" s="25" t="s">
        <v>324</v>
      </c>
      <c r="X12" s="72">
        <v>3</v>
      </c>
      <c r="Y12" s="25" t="s">
        <v>58</v>
      </c>
      <c r="AK12" s="25" t="s">
        <v>409</v>
      </c>
    </row>
    <row r="13" spans="1:37" ht="45">
      <c r="A13" s="24" t="s">
        <v>123</v>
      </c>
      <c r="B13" s="11" t="str">
        <f>IFERROR(VLOOKUP($A13,Disciplinas[],5,FALSE),"-")</f>
        <v>BCL0308-15</v>
      </c>
      <c r="C13" s="73">
        <f>IFERROR(VLOOKUP($A13,Disciplinas[],2,FALSE),"-")</f>
        <v>3</v>
      </c>
      <c r="D13" s="11">
        <f>IFERROR(VLOOKUP($A13,Disciplinas[],3,FALSE),"-")</f>
        <v>2</v>
      </c>
      <c r="E13" s="11">
        <f>IFERROR(VLOOKUP($A13,Disciplinas[],4,FALSE),"-")</f>
        <v>6</v>
      </c>
      <c r="F13" s="11" t="str">
        <f>IFERROR(VLOOKUP($A13,Disciplinas[],6,FALSE),"-")</f>
        <v>BI</v>
      </c>
      <c r="G13" s="11" t="str">
        <f>IFERROR(VLOOKUP($A13,Disciplinas[],7,FALSE),"-")</f>
        <v>BI</v>
      </c>
      <c r="H13" s="24" t="s">
        <v>342</v>
      </c>
      <c r="I13" s="24" t="s">
        <v>368</v>
      </c>
      <c r="J13" s="24" t="s">
        <v>341</v>
      </c>
      <c r="K13" s="24">
        <v>90</v>
      </c>
      <c r="L13" s="25" t="s">
        <v>323</v>
      </c>
      <c r="M13" s="38">
        <v>0.41666666666666702</v>
      </c>
      <c r="N13" s="38">
        <v>0.5</v>
      </c>
      <c r="O13" s="25" t="s">
        <v>322</v>
      </c>
      <c r="P13" s="25" t="s">
        <v>328</v>
      </c>
      <c r="Q13" s="38">
        <v>0.41666666666666702</v>
      </c>
      <c r="R13" s="38">
        <v>0.5</v>
      </c>
      <c r="S13" s="25" t="s">
        <v>324</v>
      </c>
      <c r="X13" s="72">
        <v>3</v>
      </c>
      <c r="Y13" s="25" t="s">
        <v>58</v>
      </c>
      <c r="AK13" s="25" t="s">
        <v>409</v>
      </c>
    </row>
    <row r="14" spans="1:37" ht="45">
      <c r="A14" s="24" t="s">
        <v>123</v>
      </c>
      <c r="B14" s="11" t="str">
        <f>IFERROR(VLOOKUP($A14,Disciplinas[],5,FALSE),"-")</f>
        <v>BCL0308-15</v>
      </c>
      <c r="C14" s="73">
        <f>IFERROR(VLOOKUP($A14,Disciplinas[],2,FALSE),"-")</f>
        <v>3</v>
      </c>
      <c r="D14" s="11">
        <f>IFERROR(VLOOKUP($A14,Disciplinas[],3,FALSE),"-")</f>
        <v>2</v>
      </c>
      <c r="E14" s="11">
        <f>IFERROR(VLOOKUP($A14,Disciplinas[],4,FALSE),"-")</f>
        <v>6</v>
      </c>
      <c r="F14" s="11" t="str">
        <f>IFERROR(VLOOKUP($A14,Disciplinas[],6,FALSE),"-")</f>
        <v>BI</v>
      </c>
      <c r="G14" s="11" t="str">
        <f>IFERROR(VLOOKUP($A14,Disciplinas[],7,FALSE),"-")</f>
        <v>BI</v>
      </c>
      <c r="H14" s="24" t="s">
        <v>342</v>
      </c>
      <c r="I14" s="24" t="s">
        <v>331</v>
      </c>
      <c r="J14" s="24" t="s">
        <v>340</v>
      </c>
      <c r="K14" s="24">
        <v>90</v>
      </c>
      <c r="L14" s="25" t="s">
        <v>323</v>
      </c>
      <c r="M14" s="38">
        <v>0.79166666666666696</v>
      </c>
      <c r="N14" s="38">
        <v>0.875000000000001</v>
      </c>
      <c r="O14" s="25" t="s">
        <v>322</v>
      </c>
      <c r="P14" s="25" t="s">
        <v>328</v>
      </c>
      <c r="Q14" s="38">
        <v>0.79166666666666696</v>
      </c>
      <c r="R14" s="38">
        <v>0.875000000000001</v>
      </c>
      <c r="S14" s="25" t="s">
        <v>324</v>
      </c>
      <c r="X14" s="72">
        <v>3</v>
      </c>
      <c r="Y14" s="25" t="s">
        <v>291</v>
      </c>
      <c r="AK14" s="25" t="s">
        <v>409</v>
      </c>
    </row>
    <row r="15" spans="1:37" ht="45">
      <c r="A15" s="24" t="s">
        <v>123</v>
      </c>
      <c r="B15" s="11" t="str">
        <f>IFERROR(VLOOKUP($A15,Disciplinas[],5,FALSE),"-")</f>
        <v>BCL0308-15</v>
      </c>
      <c r="C15" s="73">
        <f>IFERROR(VLOOKUP($A15,Disciplinas[],2,FALSE),"-")</f>
        <v>3</v>
      </c>
      <c r="D15" s="11">
        <f>IFERROR(VLOOKUP($A15,Disciplinas[],3,FALSE),"-")</f>
        <v>2</v>
      </c>
      <c r="E15" s="11">
        <f>IFERROR(VLOOKUP($A15,Disciplinas[],4,FALSE),"-")</f>
        <v>6</v>
      </c>
      <c r="F15" s="11" t="str">
        <f>IFERROR(VLOOKUP($A15,Disciplinas[],6,FALSE),"-")</f>
        <v>BI</v>
      </c>
      <c r="G15" s="11" t="str">
        <f>IFERROR(VLOOKUP($A15,Disciplinas[],7,FALSE),"-")</f>
        <v>BI</v>
      </c>
      <c r="H15" s="24" t="s">
        <v>342</v>
      </c>
      <c r="I15" s="24" t="s">
        <v>331</v>
      </c>
      <c r="J15" s="24" t="s">
        <v>341</v>
      </c>
      <c r="K15" s="24">
        <v>90</v>
      </c>
      <c r="L15" s="25" t="s">
        <v>323</v>
      </c>
      <c r="M15" s="38">
        <v>0.875000000000001</v>
      </c>
      <c r="N15" s="38">
        <v>0.95833333333333404</v>
      </c>
      <c r="O15" s="25" t="s">
        <v>322</v>
      </c>
      <c r="P15" s="25" t="s">
        <v>328</v>
      </c>
      <c r="Q15" s="38">
        <v>0.875000000000001</v>
      </c>
      <c r="R15" s="38">
        <v>0.95833333333333404</v>
      </c>
      <c r="S15" s="25" t="s">
        <v>324</v>
      </c>
      <c r="X15" s="72">
        <v>3</v>
      </c>
      <c r="Y15" s="25" t="s">
        <v>291</v>
      </c>
      <c r="AK15" s="25" t="s">
        <v>409</v>
      </c>
    </row>
    <row r="16" spans="1:37" ht="45">
      <c r="A16" s="24" t="s">
        <v>123</v>
      </c>
      <c r="B16" s="11" t="str">
        <f>IFERROR(VLOOKUP($A16,Disciplinas[],5,FALSE),"-")</f>
        <v>BCL0308-15</v>
      </c>
      <c r="C16" s="73">
        <f>IFERROR(VLOOKUP($A16,Disciplinas[],2,FALSE),"-")</f>
        <v>3</v>
      </c>
      <c r="D16" s="11">
        <f>IFERROR(VLOOKUP($A16,Disciplinas[],3,FALSE),"-")</f>
        <v>2</v>
      </c>
      <c r="E16" s="11">
        <f>IFERROR(VLOOKUP($A16,Disciplinas[],4,FALSE),"-")</f>
        <v>6</v>
      </c>
      <c r="F16" s="11" t="str">
        <f>IFERROR(VLOOKUP($A16,Disciplinas[],6,FALSE),"-")</f>
        <v>BI</v>
      </c>
      <c r="G16" s="11" t="str">
        <f>IFERROR(VLOOKUP($A16,Disciplinas[],7,FALSE),"-")</f>
        <v>BI</v>
      </c>
      <c r="H16" s="24" t="s">
        <v>342</v>
      </c>
      <c r="I16" s="24" t="s">
        <v>331</v>
      </c>
      <c r="J16" s="24" t="s">
        <v>341</v>
      </c>
      <c r="K16" s="24">
        <v>30</v>
      </c>
      <c r="X16" s="72"/>
      <c r="Z16" s="25" t="s">
        <v>328</v>
      </c>
      <c r="AA16" s="38">
        <v>0.79166666666666696</v>
      </c>
      <c r="AB16" s="38">
        <v>0.875000000000001</v>
      </c>
      <c r="AC16" s="25" t="s">
        <v>322</v>
      </c>
      <c r="AI16" s="25">
        <v>2</v>
      </c>
      <c r="AJ16" s="25" t="s">
        <v>370</v>
      </c>
      <c r="AK16" s="25" t="s">
        <v>409</v>
      </c>
    </row>
    <row r="17" spans="1:38" ht="45">
      <c r="A17" s="24" t="s">
        <v>123</v>
      </c>
      <c r="B17" s="11" t="str">
        <f>IFERROR(VLOOKUP($A17,Disciplinas[],5,FALSE),"-")</f>
        <v>BCL0308-15</v>
      </c>
      <c r="C17" s="73">
        <f>IFERROR(VLOOKUP($A17,Disciplinas[],2,FALSE),"-")</f>
        <v>3</v>
      </c>
      <c r="D17" s="11">
        <f>IFERROR(VLOOKUP($A17,Disciplinas[],3,FALSE),"-")</f>
        <v>2</v>
      </c>
      <c r="E17" s="11">
        <f>IFERROR(VLOOKUP($A17,Disciplinas[],4,FALSE),"-")</f>
        <v>6</v>
      </c>
      <c r="F17" s="11" t="str">
        <f>IFERROR(VLOOKUP($A17,Disciplinas[],6,FALSE),"-")</f>
        <v>BI</v>
      </c>
      <c r="G17" s="11" t="str">
        <f>IFERROR(VLOOKUP($A17,Disciplinas[],7,FALSE),"-")</f>
        <v>BI</v>
      </c>
      <c r="H17" s="24" t="s">
        <v>343</v>
      </c>
      <c r="I17" s="24" t="s">
        <v>368</v>
      </c>
      <c r="J17" s="24" t="s">
        <v>341</v>
      </c>
      <c r="K17" s="24">
        <v>30</v>
      </c>
      <c r="X17" s="72"/>
      <c r="Z17" s="25" t="s">
        <v>328</v>
      </c>
      <c r="AA17" s="38">
        <v>0.79166666666666696</v>
      </c>
      <c r="AB17" s="38">
        <v>0.875000000000001</v>
      </c>
      <c r="AC17" s="25" t="s">
        <v>322</v>
      </c>
      <c r="AI17" s="25">
        <v>2</v>
      </c>
      <c r="AJ17" s="25" t="s">
        <v>76</v>
      </c>
      <c r="AK17" s="25" t="s">
        <v>409</v>
      </c>
      <c r="AL17" s="1"/>
    </row>
    <row r="18" spans="1:38" ht="45">
      <c r="A18" s="24" t="s">
        <v>123</v>
      </c>
      <c r="B18" s="11" t="str">
        <f>IFERROR(VLOOKUP($A18,Disciplinas[],5,FALSE),"-")</f>
        <v>BCL0308-15</v>
      </c>
      <c r="C18" s="73">
        <f>IFERROR(VLOOKUP($A18,Disciplinas[],2,FALSE),"-")</f>
        <v>3</v>
      </c>
      <c r="D18" s="11">
        <f>IFERROR(VLOOKUP($A18,Disciplinas[],3,FALSE),"-")</f>
        <v>2</v>
      </c>
      <c r="E18" s="11">
        <f>IFERROR(VLOOKUP($A18,Disciplinas[],4,FALSE),"-")</f>
        <v>6</v>
      </c>
      <c r="F18" s="11" t="str">
        <f>IFERROR(VLOOKUP($A18,Disciplinas[],6,FALSE),"-")</f>
        <v>BI</v>
      </c>
      <c r="G18" s="11" t="str">
        <f>IFERROR(VLOOKUP($A18,Disciplinas[],7,FALSE),"-")</f>
        <v>BI</v>
      </c>
      <c r="H18" s="24" t="s">
        <v>343</v>
      </c>
      <c r="I18" s="24" t="s">
        <v>331</v>
      </c>
      <c r="J18" s="24" t="s">
        <v>340</v>
      </c>
      <c r="K18" s="24">
        <v>90</v>
      </c>
      <c r="L18" s="25" t="s">
        <v>323</v>
      </c>
      <c r="M18" s="38">
        <v>0.79166666666666696</v>
      </c>
      <c r="N18" s="38">
        <v>0.875000000000001</v>
      </c>
      <c r="O18" s="25" t="s">
        <v>322</v>
      </c>
      <c r="P18" s="25" t="s">
        <v>328</v>
      </c>
      <c r="Q18" s="38">
        <v>0.79166666666666696</v>
      </c>
      <c r="R18" s="38">
        <v>0.875000000000001</v>
      </c>
      <c r="S18" s="25" t="s">
        <v>324</v>
      </c>
      <c r="X18" s="72">
        <v>3</v>
      </c>
      <c r="Y18" s="25" t="s">
        <v>81</v>
      </c>
      <c r="AK18" s="25" t="s">
        <v>409</v>
      </c>
      <c r="AL18" s="1"/>
    </row>
    <row r="19" spans="1:38" ht="45">
      <c r="A19" s="24" t="s">
        <v>123</v>
      </c>
      <c r="B19" s="11" t="str">
        <f>IFERROR(VLOOKUP($A19,Disciplinas[],5,FALSE),"-")</f>
        <v>BCL0308-15</v>
      </c>
      <c r="C19" s="73">
        <f>IFERROR(VLOOKUP($A19,Disciplinas[],2,FALSE),"-")</f>
        <v>3</v>
      </c>
      <c r="D19" s="11">
        <f>IFERROR(VLOOKUP($A19,Disciplinas[],3,FALSE),"-")</f>
        <v>2</v>
      </c>
      <c r="E19" s="11">
        <f>IFERROR(VLOOKUP($A19,Disciplinas[],4,FALSE),"-")</f>
        <v>6</v>
      </c>
      <c r="F19" s="11" t="str">
        <f>IFERROR(VLOOKUP($A19,Disciplinas[],6,FALSE),"-")</f>
        <v>BI</v>
      </c>
      <c r="G19" s="11" t="str">
        <f>IFERROR(VLOOKUP($A19,Disciplinas[],7,FALSE),"-")</f>
        <v>BI</v>
      </c>
      <c r="H19" s="24" t="s">
        <v>342</v>
      </c>
      <c r="I19" s="24" t="s">
        <v>368</v>
      </c>
      <c r="J19" s="24" t="s">
        <v>405</v>
      </c>
      <c r="K19" s="24">
        <v>30</v>
      </c>
      <c r="X19" s="72"/>
      <c r="Z19" s="25" t="s">
        <v>323</v>
      </c>
      <c r="AA19" s="38">
        <v>0.33333333333333331</v>
      </c>
      <c r="AB19" s="38">
        <v>0.41666666666666702</v>
      </c>
      <c r="AC19" s="25" t="s">
        <v>322</v>
      </c>
      <c r="AI19" s="25">
        <v>2</v>
      </c>
      <c r="AJ19" s="25" t="s">
        <v>72</v>
      </c>
      <c r="AK19" s="25" t="s">
        <v>409</v>
      </c>
      <c r="AL19" s="1"/>
    </row>
    <row r="20" spans="1:38" ht="45">
      <c r="A20" s="24" t="s">
        <v>123</v>
      </c>
      <c r="B20" s="11" t="str">
        <f>IFERROR(VLOOKUP($A20,Disciplinas[],5,FALSE),"-")</f>
        <v>BCL0308-15</v>
      </c>
      <c r="C20" s="73">
        <f>IFERROR(VLOOKUP($A20,Disciplinas[],2,FALSE),"-")</f>
        <v>3</v>
      </c>
      <c r="D20" s="11">
        <f>IFERROR(VLOOKUP($A20,Disciplinas[],3,FALSE),"-")</f>
        <v>2</v>
      </c>
      <c r="E20" s="11">
        <f>IFERROR(VLOOKUP($A20,Disciplinas[],4,FALSE),"-")</f>
        <v>6</v>
      </c>
      <c r="F20" s="11" t="str">
        <f>IFERROR(VLOOKUP($A20,Disciplinas[],6,FALSE),"-")</f>
        <v>BI</v>
      </c>
      <c r="G20" s="11" t="str">
        <f>IFERROR(VLOOKUP($A20,Disciplinas[],7,FALSE),"-")</f>
        <v>BI</v>
      </c>
      <c r="H20" s="24" t="s">
        <v>342</v>
      </c>
      <c r="I20" s="24" t="s">
        <v>331</v>
      </c>
      <c r="J20" s="24" t="s">
        <v>405</v>
      </c>
      <c r="K20" s="24">
        <v>30</v>
      </c>
      <c r="X20" s="72"/>
      <c r="Z20" s="25" t="s">
        <v>323</v>
      </c>
      <c r="AA20" s="38">
        <v>0.79166666666666696</v>
      </c>
      <c r="AB20" s="38">
        <v>0.875000000000001</v>
      </c>
      <c r="AC20" s="25" t="s">
        <v>322</v>
      </c>
      <c r="AI20" s="25">
        <v>2</v>
      </c>
      <c r="AJ20" s="25" t="s">
        <v>83</v>
      </c>
      <c r="AK20" s="25" t="s">
        <v>409</v>
      </c>
      <c r="AL20" s="1"/>
    </row>
    <row r="21" spans="1:38" s="12" customFormat="1" ht="45">
      <c r="A21" s="24" t="s">
        <v>123</v>
      </c>
      <c r="B21" s="11" t="str">
        <f>IFERROR(VLOOKUP($A21,Disciplinas[],5,FALSE),"-")</f>
        <v>BCL0308-15</v>
      </c>
      <c r="C21" s="73">
        <f>IFERROR(VLOOKUP($A21,Disciplinas[],2,FALSE),"-")</f>
        <v>3</v>
      </c>
      <c r="D21" s="11">
        <f>IFERROR(VLOOKUP($A21,Disciplinas[],3,FALSE),"-")</f>
        <v>2</v>
      </c>
      <c r="E21" s="11">
        <f>IFERROR(VLOOKUP($A21,Disciplinas[],4,FALSE),"-")</f>
        <v>6</v>
      </c>
      <c r="F21" s="11" t="str">
        <f>IFERROR(VLOOKUP($A21,Disciplinas[],6,FALSE),"-")</f>
        <v>BI</v>
      </c>
      <c r="G21" s="11" t="str">
        <f>IFERROR(VLOOKUP($A21,Disciplinas[],7,FALSE),"-")</f>
        <v>BI</v>
      </c>
      <c r="H21" s="24" t="s">
        <v>342</v>
      </c>
      <c r="I21" s="24" t="s">
        <v>368</v>
      </c>
      <c r="J21" s="24" t="s">
        <v>406</v>
      </c>
      <c r="K21" s="24">
        <v>30</v>
      </c>
      <c r="L21" s="25"/>
      <c r="M21" s="38"/>
      <c r="N21" s="38"/>
      <c r="O21" s="25"/>
      <c r="P21" s="25"/>
      <c r="Q21" s="38"/>
      <c r="R21" s="38"/>
      <c r="S21" s="25"/>
      <c r="T21" s="25"/>
      <c r="U21" s="38"/>
      <c r="V21" s="38"/>
      <c r="W21" s="25"/>
      <c r="X21" s="72"/>
      <c r="Y21" s="25"/>
      <c r="Z21" s="25" t="s">
        <v>323</v>
      </c>
      <c r="AA21" s="38">
        <v>0.41666666666666702</v>
      </c>
      <c r="AB21" s="38">
        <v>0.5</v>
      </c>
      <c r="AC21" s="25" t="s">
        <v>322</v>
      </c>
      <c r="AD21" s="25"/>
      <c r="AE21" s="38"/>
      <c r="AF21" s="38"/>
      <c r="AG21" s="25"/>
      <c r="AH21" s="25"/>
      <c r="AI21" s="25">
        <v>2</v>
      </c>
      <c r="AJ21" s="25" t="s">
        <v>72</v>
      </c>
      <c r="AK21" s="25" t="s">
        <v>409</v>
      </c>
    </row>
    <row r="22" spans="1:38" ht="45">
      <c r="A22" s="24" t="s">
        <v>123</v>
      </c>
      <c r="B22" s="11" t="str">
        <f>IFERROR(VLOOKUP($A22,Disciplinas[],5,FALSE),"-")</f>
        <v>BCL0308-15</v>
      </c>
      <c r="C22" s="73">
        <f>IFERROR(VLOOKUP($A22,Disciplinas[],2,FALSE),"-")</f>
        <v>3</v>
      </c>
      <c r="D22" s="11">
        <f>IFERROR(VLOOKUP($A22,Disciplinas[],3,FALSE),"-")</f>
        <v>2</v>
      </c>
      <c r="E22" s="11">
        <f>IFERROR(VLOOKUP($A22,Disciplinas[],4,FALSE),"-")</f>
        <v>6</v>
      </c>
      <c r="F22" s="11" t="str">
        <f>IFERROR(VLOOKUP($A22,Disciplinas[],6,FALSE),"-")</f>
        <v>BI</v>
      </c>
      <c r="G22" s="11" t="str">
        <f>IFERROR(VLOOKUP($A22,Disciplinas[],7,FALSE),"-")</f>
        <v>BI</v>
      </c>
      <c r="H22" s="24" t="s">
        <v>342</v>
      </c>
      <c r="I22" s="24" t="s">
        <v>368</v>
      </c>
      <c r="J22" s="24" t="s">
        <v>340</v>
      </c>
      <c r="K22" s="24">
        <v>30</v>
      </c>
      <c r="X22" s="72"/>
      <c r="Z22" s="25" t="s">
        <v>328</v>
      </c>
      <c r="AA22" s="38">
        <v>0.41666666666666702</v>
      </c>
      <c r="AB22" s="38">
        <v>0.5</v>
      </c>
      <c r="AC22" s="25" t="s">
        <v>322</v>
      </c>
      <c r="AI22" s="25">
        <v>2</v>
      </c>
      <c r="AJ22" s="25" t="s">
        <v>88</v>
      </c>
      <c r="AK22" s="25" t="s">
        <v>409</v>
      </c>
      <c r="AL22" s="1"/>
    </row>
    <row r="23" spans="1:38" ht="45">
      <c r="A23" s="24" t="s">
        <v>123</v>
      </c>
      <c r="B23" s="11" t="str">
        <f>IFERROR(VLOOKUP($A23,Disciplinas[],5,FALSE),"-")</f>
        <v>BCL0308-15</v>
      </c>
      <c r="C23" s="73">
        <f>IFERROR(VLOOKUP($A23,Disciplinas[],2,FALSE),"-")</f>
        <v>3</v>
      </c>
      <c r="D23" s="11">
        <f>IFERROR(VLOOKUP($A23,Disciplinas[],3,FALSE),"-")</f>
        <v>2</v>
      </c>
      <c r="E23" s="11">
        <f>IFERROR(VLOOKUP($A23,Disciplinas[],4,FALSE),"-")</f>
        <v>6</v>
      </c>
      <c r="F23" s="11" t="str">
        <f>IFERROR(VLOOKUP($A23,Disciplinas[],6,FALSE),"-")</f>
        <v>BI</v>
      </c>
      <c r="G23" s="11" t="str">
        <f>IFERROR(VLOOKUP($A23,Disciplinas[],7,FALSE),"-")</f>
        <v>BI</v>
      </c>
      <c r="H23" s="24" t="s">
        <v>342</v>
      </c>
      <c r="I23" s="24" t="s">
        <v>331</v>
      </c>
      <c r="J23" s="24" t="s">
        <v>341</v>
      </c>
      <c r="K23" s="24">
        <v>30</v>
      </c>
      <c r="X23" s="72"/>
      <c r="Z23" s="25" t="s">
        <v>328</v>
      </c>
      <c r="AA23" s="38">
        <v>0.79166666666666696</v>
      </c>
      <c r="AB23" s="38">
        <v>0.875000000000001</v>
      </c>
      <c r="AC23" s="25" t="s">
        <v>322</v>
      </c>
      <c r="AI23" s="25">
        <v>2</v>
      </c>
      <c r="AJ23" s="25" t="s">
        <v>72</v>
      </c>
      <c r="AK23" s="25" t="s">
        <v>409</v>
      </c>
      <c r="AL23" s="1"/>
    </row>
    <row r="24" spans="1:38" ht="45">
      <c r="A24" s="24" t="s">
        <v>123</v>
      </c>
      <c r="B24" s="11" t="str">
        <f>IFERROR(VLOOKUP($A24,Disciplinas[],5,FALSE),"-")</f>
        <v>BCL0308-15</v>
      </c>
      <c r="C24" s="73">
        <f>IFERROR(VLOOKUP($A24,Disciplinas[],2,FALSE),"-")</f>
        <v>3</v>
      </c>
      <c r="D24" s="11">
        <f>IFERROR(VLOOKUP($A24,Disciplinas[],3,FALSE),"-")</f>
        <v>2</v>
      </c>
      <c r="E24" s="11">
        <f>IFERROR(VLOOKUP($A24,Disciplinas[],4,FALSE),"-")</f>
        <v>6</v>
      </c>
      <c r="F24" s="11" t="str">
        <f>IFERROR(VLOOKUP($A24,Disciplinas[],6,FALSE),"-")</f>
        <v>BI</v>
      </c>
      <c r="G24" s="11" t="str">
        <f>IFERROR(VLOOKUP($A24,Disciplinas[],7,FALSE),"-")</f>
        <v>BI</v>
      </c>
      <c r="H24" s="24" t="s">
        <v>342</v>
      </c>
      <c r="I24" s="24" t="s">
        <v>368</v>
      </c>
      <c r="J24" s="24" t="s">
        <v>341</v>
      </c>
      <c r="K24" s="24">
        <v>30</v>
      </c>
      <c r="X24" s="72"/>
      <c r="Z24" s="25" t="s">
        <v>328</v>
      </c>
      <c r="AA24" s="38">
        <v>0.33333333333333331</v>
      </c>
      <c r="AB24" s="38">
        <v>0.41666666666666702</v>
      </c>
      <c r="AC24" s="25" t="s">
        <v>322</v>
      </c>
      <c r="AI24" s="25">
        <v>2</v>
      </c>
      <c r="AJ24" s="25" t="s">
        <v>92</v>
      </c>
      <c r="AK24" s="25" t="s">
        <v>409</v>
      </c>
      <c r="AL24" s="1"/>
    </row>
    <row r="25" spans="1:38" ht="45">
      <c r="A25" s="24" t="s">
        <v>123</v>
      </c>
      <c r="B25" s="11" t="str">
        <f>IFERROR(VLOOKUP($A25,Disciplinas[],5,FALSE),"-")</f>
        <v>BCL0308-15</v>
      </c>
      <c r="C25" s="73">
        <f>IFERROR(VLOOKUP($A25,Disciplinas[],2,FALSE),"-")</f>
        <v>3</v>
      </c>
      <c r="D25" s="11">
        <f>IFERROR(VLOOKUP($A25,Disciplinas[],3,FALSE),"-")</f>
        <v>2</v>
      </c>
      <c r="E25" s="11">
        <f>IFERROR(VLOOKUP($A25,Disciplinas[],4,FALSE),"-")</f>
        <v>6</v>
      </c>
      <c r="F25" s="11" t="str">
        <f>IFERROR(VLOOKUP($A25,Disciplinas[],6,FALSE),"-")</f>
        <v>BI</v>
      </c>
      <c r="G25" s="11" t="str">
        <f>IFERROR(VLOOKUP($A25,Disciplinas[],7,FALSE),"-")</f>
        <v>BI</v>
      </c>
      <c r="H25" s="24" t="s">
        <v>343</v>
      </c>
      <c r="I25" s="24" t="s">
        <v>368</v>
      </c>
      <c r="J25" s="24" t="s">
        <v>340</v>
      </c>
      <c r="K25" s="24">
        <v>30</v>
      </c>
      <c r="X25" s="72"/>
      <c r="Z25" s="25" t="s">
        <v>328</v>
      </c>
      <c r="AA25" s="38">
        <v>0.41666666666666702</v>
      </c>
      <c r="AB25" s="38">
        <v>0.5</v>
      </c>
      <c r="AC25" s="25" t="s">
        <v>322</v>
      </c>
      <c r="AI25" s="25">
        <v>2</v>
      </c>
      <c r="AJ25" s="25" t="s">
        <v>93</v>
      </c>
      <c r="AK25" s="25" t="s">
        <v>409</v>
      </c>
      <c r="AL25" s="1"/>
    </row>
    <row r="26" spans="1:38" ht="45">
      <c r="A26" s="24" t="s">
        <v>123</v>
      </c>
      <c r="B26" s="11" t="str">
        <f>IFERROR(VLOOKUP($A26,Disciplinas[],5,FALSE),"-")</f>
        <v>BCL0308-15</v>
      </c>
      <c r="C26" s="73">
        <f>IFERROR(VLOOKUP($A26,Disciplinas[],2,FALSE),"-")</f>
        <v>3</v>
      </c>
      <c r="D26" s="11">
        <f>IFERROR(VLOOKUP($A26,Disciplinas[],3,FALSE),"-")</f>
        <v>2</v>
      </c>
      <c r="E26" s="11">
        <f>IFERROR(VLOOKUP($A26,Disciplinas[],4,FALSE),"-")</f>
        <v>6</v>
      </c>
      <c r="F26" s="11" t="str">
        <f>IFERROR(VLOOKUP($A26,Disciplinas[],6,FALSE),"-")</f>
        <v>BI</v>
      </c>
      <c r="G26" s="11" t="str">
        <f>IFERROR(VLOOKUP($A26,Disciplinas[],7,FALSE),"-")</f>
        <v>BI</v>
      </c>
      <c r="H26" s="24" t="s">
        <v>343</v>
      </c>
      <c r="I26" s="24" t="s">
        <v>331</v>
      </c>
      <c r="J26" s="24" t="s">
        <v>340</v>
      </c>
      <c r="K26" s="24">
        <v>30</v>
      </c>
      <c r="X26" s="72"/>
      <c r="Z26" s="25" t="s">
        <v>328</v>
      </c>
      <c r="AA26" s="38">
        <v>0.875000000000001</v>
      </c>
      <c r="AB26" s="38">
        <v>0.95833333333333404</v>
      </c>
      <c r="AC26" s="25" t="s">
        <v>322</v>
      </c>
      <c r="AI26" s="25">
        <v>2</v>
      </c>
      <c r="AJ26" s="25" t="s">
        <v>93</v>
      </c>
      <c r="AK26" s="25" t="s">
        <v>409</v>
      </c>
      <c r="AL26" s="1"/>
    </row>
    <row r="27" spans="1:38" ht="45">
      <c r="A27" s="24" t="s">
        <v>123</v>
      </c>
      <c r="B27" s="11" t="str">
        <f>IFERROR(VLOOKUP($A27,Disciplinas[],5,FALSE),"-")</f>
        <v>BCL0308-15</v>
      </c>
      <c r="C27" s="73">
        <f>IFERROR(VLOOKUP($A27,Disciplinas[],2,FALSE),"-")</f>
        <v>3</v>
      </c>
      <c r="D27" s="11">
        <f>IFERROR(VLOOKUP($A27,Disciplinas[],3,FALSE),"-")</f>
        <v>2</v>
      </c>
      <c r="E27" s="11">
        <f>IFERROR(VLOOKUP($A27,Disciplinas[],4,FALSE),"-")</f>
        <v>6</v>
      </c>
      <c r="F27" s="11" t="str">
        <f>IFERROR(VLOOKUP($A27,Disciplinas[],6,FALSE),"-")</f>
        <v>BI</v>
      </c>
      <c r="G27" s="11" t="str">
        <f>IFERROR(VLOOKUP($A27,Disciplinas[],7,FALSE),"-")</f>
        <v>BI</v>
      </c>
      <c r="H27" s="24" t="s">
        <v>343</v>
      </c>
      <c r="I27" s="24" t="s">
        <v>368</v>
      </c>
      <c r="J27" s="24" t="s">
        <v>341</v>
      </c>
      <c r="K27" s="24">
        <v>30</v>
      </c>
      <c r="X27" s="72"/>
      <c r="Z27" s="25" t="s">
        <v>328</v>
      </c>
      <c r="AA27" s="38">
        <v>0.33333333333333331</v>
      </c>
      <c r="AB27" s="38">
        <v>0.41666666666666702</v>
      </c>
      <c r="AC27" s="25" t="s">
        <v>322</v>
      </c>
      <c r="AI27" s="25">
        <v>2</v>
      </c>
      <c r="AJ27" s="25" t="s">
        <v>93</v>
      </c>
      <c r="AK27" s="25" t="s">
        <v>409</v>
      </c>
      <c r="AL27" s="1"/>
    </row>
    <row r="28" spans="1:38" ht="45">
      <c r="A28" s="24" t="s">
        <v>123</v>
      </c>
      <c r="B28" s="11" t="str">
        <f>IFERROR(VLOOKUP($A28,Disciplinas[],5,FALSE),"-")</f>
        <v>BCL0308-15</v>
      </c>
      <c r="C28" s="73">
        <f>IFERROR(VLOOKUP($A28,Disciplinas[],2,FALSE),"-")</f>
        <v>3</v>
      </c>
      <c r="D28" s="11">
        <f>IFERROR(VLOOKUP($A28,Disciplinas[],3,FALSE),"-")</f>
        <v>2</v>
      </c>
      <c r="E28" s="11">
        <f>IFERROR(VLOOKUP($A28,Disciplinas[],4,FALSE),"-")</f>
        <v>6</v>
      </c>
      <c r="F28" s="11" t="str">
        <f>IFERROR(VLOOKUP($A28,Disciplinas[],6,FALSE),"-")</f>
        <v>BI</v>
      </c>
      <c r="G28" s="11" t="str">
        <f>IFERROR(VLOOKUP($A28,Disciplinas[],7,FALSE),"-")</f>
        <v>BI</v>
      </c>
      <c r="H28" s="24" t="s">
        <v>343</v>
      </c>
      <c r="I28" s="24" t="s">
        <v>331</v>
      </c>
      <c r="J28" s="24" t="s">
        <v>341</v>
      </c>
      <c r="K28" s="24">
        <v>30</v>
      </c>
      <c r="X28" s="72"/>
      <c r="Z28" s="25" t="s">
        <v>328</v>
      </c>
      <c r="AA28" s="38">
        <v>0.79166666666666696</v>
      </c>
      <c r="AB28" s="38">
        <v>0.875000000000001</v>
      </c>
      <c r="AC28" s="25" t="s">
        <v>322</v>
      </c>
      <c r="AI28" s="25">
        <v>2</v>
      </c>
      <c r="AJ28" s="25" t="s">
        <v>93</v>
      </c>
      <c r="AK28" s="25" t="s">
        <v>409</v>
      </c>
      <c r="AL28" s="1"/>
    </row>
    <row r="29" spans="1:38" ht="45">
      <c r="A29" s="24" t="s">
        <v>123</v>
      </c>
      <c r="B29" s="11" t="str">
        <f>IFERROR(VLOOKUP($A29,Disciplinas[],5,FALSE),"-")</f>
        <v>BCL0308-15</v>
      </c>
      <c r="C29" s="73">
        <f>IFERROR(VLOOKUP($A29,Disciplinas[],2,FALSE),"-")</f>
        <v>3</v>
      </c>
      <c r="D29" s="11">
        <f>IFERROR(VLOOKUP($A29,Disciplinas[],3,FALSE),"-")</f>
        <v>2</v>
      </c>
      <c r="E29" s="11">
        <f>IFERROR(VLOOKUP($A29,Disciplinas[],4,FALSE),"-")</f>
        <v>6</v>
      </c>
      <c r="F29" s="11" t="str">
        <f>IFERROR(VLOOKUP($A29,Disciplinas[],6,FALSE),"-")</f>
        <v>BI</v>
      </c>
      <c r="G29" s="11" t="str">
        <f>IFERROR(VLOOKUP($A29,Disciplinas[],7,FALSE),"-")</f>
        <v>BI</v>
      </c>
      <c r="H29" s="24" t="s">
        <v>342</v>
      </c>
      <c r="I29" s="24" t="s">
        <v>331</v>
      </c>
      <c r="J29" s="24" t="s">
        <v>405</v>
      </c>
      <c r="K29" s="24">
        <v>30</v>
      </c>
      <c r="X29" s="72"/>
      <c r="Z29" s="25" t="s">
        <v>323</v>
      </c>
      <c r="AA29" s="38">
        <v>0.79166666666666696</v>
      </c>
      <c r="AB29" s="38">
        <v>0.875000000000001</v>
      </c>
      <c r="AC29" s="25" t="s">
        <v>322</v>
      </c>
      <c r="AI29" s="25">
        <v>2</v>
      </c>
      <c r="AJ29" s="25" t="s">
        <v>338</v>
      </c>
      <c r="AK29" s="25" t="s">
        <v>409</v>
      </c>
      <c r="AL29" s="1"/>
    </row>
    <row r="30" spans="1:38" ht="45">
      <c r="A30" s="24" t="s">
        <v>123</v>
      </c>
      <c r="B30" s="11" t="str">
        <f>IFERROR(VLOOKUP($A30,Disciplinas[],5,FALSE),"-")</f>
        <v>BCL0308-15</v>
      </c>
      <c r="C30" s="73">
        <f>IFERROR(VLOOKUP($A30,Disciplinas[],2,FALSE),"-")</f>
        <v>3</v>
      </c>
      <c r="D30" s="11">
        <f>IFERROR(VLOOKUP($A30,Disciplinas[],3,FALSE),"-")</f>
        <v>2</v>
      </c>
      <c r="E30" s="11">
        <f>IFERROR(VLOOKUP($A30,Disciplinas[],4,FALSE),"-")</f>
        <v>6</v>
      </c>
      <c r="F30" s="11" t="str">
        <f>IFERROR(VLOOKUP($A30,Disciplinas[],6,FALSE),"-")</f>
        <v>BI</v>
      </c>
      <c r="G30" s="11" t="str">
        <f>IFERROR(VLOOKUP($A30,Disciplinas[],7,FALSE),"-")</f>
        <v>BI</v>
      </c>
      <c r="H30" s="24" t="s">
        <v>342</v>
      </c>
      <c r="I30" s="24" t="s">
        <v>331</v>
      </c>
      <c r="J30" s="24" t="s">
        <v>406</v>
      </c>
      <c r="K30" s="24">
        <v>30</v>
      </c>
      <c r="X30" s="72"/>
      <c r="Z30" s="25" t="s">
        <v>323</v>
      </c>
      <c r="AA30" s="38">
        <v>0.875000000000001</v>
      </c>
      <c r="AB30" s="38">
        <v>0.95833333333333404</v>
      </c>
      <c r="AC30" s="25" t="s">
        <v>322</v>
      </c>
      <c r="AI30" s="25">
        <v>2</v>
      </c>
      <c r="AJ30" s="25" t="s">
        <v>338</v>
      </c>
      <c r="AK30" s="25" t="s">
        <v>409</v>
      </c>
      <c r="AL30" s="1"/>
    </row>
    <row r="31" spans="1:38" ht="45">
      <c r="A31" s="24" t="s">
        <v>123</v>
      </c>
      <c r="B31" s="11" t="str">
        <f>IFERROR(VLOOKUP($A31,Disciplinas[],5,FALSE),"-")</f>
        <v>BCL0308-15</v>
      </c>
      <c r="C31" s="73">
        <f>IFERROR(VLOOKUP($A31,Disciplinas[],2,FALSE),"-")</f>
        <v>3</v>
      </c>
      <c r="D31" s="11">
        <f>IFERROR(VLOOKUP($A31,Disciplinas[],3,FALSE),"-")</f>
        <v>2</v>
      </c>
      <c r="E31" s="11">
        <f>IFERROR(VLOOKUP($A31,Disciplinas[],4,FALSE),"-")</f>
        <v>6</v>
      </c>
      <c r="F31" s="11" t="str">
        <f>IFERROR(VLOOKUP($A31,Disciplinas[],6,FALSE),"-")</f>
        <v>BI</v>
      </c>
      <c r="G31" s="11" t="str">
        <f>IFERROR(VLOOKUP($A31,Disciplinas[],7,FALSE),"-")</f>
        <v>BI</v>
      </c>
      <c r="H31" s="24" t="s">
        <v>343</v>
      </c>
      <c r="I31" s="24" t="s">
        <v>368</v>
      </c>
      <c r="J31" s="24" t="s">
        <v>340</v>
      </c>
      <c r="K31" s="24">
        <v>90</v>
      </c>
      <c r="L31" s="25" t="s">
        <v>323</v>
      </c>
      <c r="M31" s="38">
        <v>0.33333333333333331</v>
      </c>
      <c r="N31" s="38">
        <v>0.41666666666666702</v>
      </c>
      <c r="O31" s="25" t="s">
        <v>322</v>
      </c>
      <c r="P31" s="25" t="s">
        <v>328</v>
      </c>
      <c r="Q31" s="38">
        <v>0.33333333333333331</v>
      </c>
      <c r="R31" s="38">
        <v>0.41666666666666702</v>
      </c>
      <c r="S31" s="25" t="s">
        <v>324</v>
      </c>
      <c r="X31" s="72">
        <v>3</v>
      </c>
      <c r="Y31" s="25" t="s">
        <v>333</v>
      </c>
      <c r="AK31" s="25" t="s">
        <v>409</v>
      </c>
      <c r="AL31" s="1"/>
    </row>
    <row r="32" spans="1:38" ht="45">
      <c r="A32" s="24" t="s">
        <v>123</v>
      </c>
      <c r="B32" s="11" t="str">
        <f>IFERROR(VLOOKUP($A32,Disciplinas[],5,FALSE),"-")</f>
        <v>BCL0308-15</v>
      </c>
      <c r="C32" s="73">
        <f>IFERROR(VLOOKUP($A32,Disciplinas[],2,FALSE),"-")</f>
        <v>3</v>
      </c>
      <c r="D32" s="11">
        <f>IFERROR(VLOOKUP($A32,Disciplinas[],3,FALSE),"-")</f>
        <v>2</v>
      </c>
      <c r="E32" s="11">
        <f>IFERROR(VLOOKUP($A32,Disciplinas[],4,FALSE),"-")</f>
        <v>6</v>
      </c>
      <c r="F32" s="11" t="str">
        <f>IFERROR(VLOOKUP($A32,Disciplinas[],6,FALSE),"-")</f>
        <v>BI</v>
      </c>
      <c r="G32" s="11" t="str">
        <f>IFERROR(VLOOKUP($A32,Disciplinas[],7,FALSE),"-")</f>
        <v>BI</v>
      </c>
      <c r="H32" s="24" t="s">
        <v>343</v>
      </c>
      <c r="I32" s="24" t="s">
        <v>331</v>
      </c>
      <c r="J32" s="24" t="s">
        <v>341</v>
      </c>
      <c r="K32" s="24">
        <v>30</v>
      </c>
      <c r="X32" s="72"/>
      <c r="Z32" s="25" t="s">
        <v>328</v>
      </c>
      <c r="AA32" s="38">
        <v>0.875000000000001</v>
      </c>
      <c r="AB32" s="38">
        <v>0.95833333333333404</v>
      </c>
      <c r="AC32" s="25" t="s">
        <v>322</v>
      </c>
      <c r="AI32" s="25">
        <v>2</v>
      </c>
      <c r="AJ32" s="25" t="s">
        <v>371</v>
      </c>
      <c r="AK32" s="25" t="s">
        <v>409</v>
      </c>
      <c r="AL32" s="1"/>
    </row>
    <row r="33" spans="1:38" ht="45">
      <c r="A33" s="24" t="s">
        <v>123</v>
      </c>
      <c r="B33" s="11" t="str">
        <f>IFERROR(VLOOKUP($A33,Disciplinas[],5,FALSE),"-")</f>
        <v>BCL0308-15</v>
      </c>
      <c r="C33" s="73">
        <f>IFERROR(VLOOKUP($A33,Disciplinas[],2,FALSE),"-")</f>
        <v>3</v>
      </c>
      <c r="D33" s="11">
        <f>IFERROR(VLOOKUP($A33,Disciplinas[],3,FALSE),"-")</f>
        <v>2</v>
      </c>
      <c r="E33" s="11">
        <f>IFERROR(VLOOKUP($A33,Disciplinas[],4,FALSE),"-")</f>
        <v>6</v>
      </c>
      <c r="F33" s="11" t="str">
        <f>IFERROR(VLOOKUP($A33,Disciplinas[],6,FALSE),"-")</f>
        <v>BI</v>
      </c>
      <c r="G33" s="11" t="str">
        <f>IFERROR(VLOOKUP($A33,Disciplinas[],7,FALSE),"-")</f>
        <v>BI</v>
      </c>
      <c r="H33" s="24" t="s">
        <v>342</v>
      </c>
      <c r="I33" s="24" t="s">
        <v>331</v>
      </c>
      <c r="J33" s="24" t="s">
        <v>340</v>
      </c>
      <c r="K33" s="24">
        <v>30</v>
      </c>
      <c r="X33" s="72"/>
      <c r="Z33" s="25" t="s">
        <v>328</v>
      </c>
      <c r="AA33" s="38">
        <v>0.875000000000001</v>
      </c>
      <c r="AB33" s="38">
        <v>0.95833333333333404</v>
      </c>
      <c r="AC33" s="25" t="s">
        <v>322</v>
      </c>
      <c r="AI33" s="25">
        <v>2</v>
      </c>
      <c r="AJ33" s="25" t="s">
        <v>370</v>
      </c>
      <c r="AK33" s="25" t="s">
        <v>409</v>
      </c>
      <c r="AL33" s="1"/>
    </row>
    <row r="34" spans="1:38" ht="30">
      <c r="A34" s="24" t="s">
        <v>237</v>
      </c>
      <c r="B34" s="11" t="str">
        <f>IFERROR(VLOOKUP($A34,Disciplinas[],5,FALSE),"-")</f>
        <v>BCS0002-15</v>
      </c>
      <c r="C34" s="73">
        <f>IFERROR(VLOOKUP($A34,Disciplinas[],2,FALSE),"-")</f>
        <v>0</v>
      </c>
      <c r="D34" s="11">
        <f>IFERROR(VLOOKUP($A34,Disciplinas[],3,FALSE),"-")</f>
        <v>2</v>
      </c>
      <c r="E34" s="11">
        <f>IFERROR(VLOOKUP($A34,Disciplinas[],4,FALSE),"-")</f>
        <v>10</v>
      </c>
      <c r="F34" s="11" t="str">
        <f>IFERROR(VLOOKUP($A34,Disciplinas[],6,FALSE),"-")</f>
        <v>BI</v>
      </c>
      <c r="G34" s="11" t="str">
        <f>IFERROR(VLOOKUP($A34,Disciplinas[],7,FALSE),"-")</f>
        <v>BI</v>
      </c>
      <c r="H34" s="24" t="s">
        <v>342</v>
      </c>
      <c r="I34" s="24" t="s">
        <v>331</v>
      </c>
      <c r="J34" s="24" t="s">
        <v>341</v>
      </c>
      <c r="K34" s="24">
        <v>30</v>
      </c>
      <c r="L34" s="25" t="s">
        <v>323</v>
      </c>
      <c r="M34" s="38">
        <v>0.79166666666666696</v>
      </c>
      <c r="N34" s="38">
        <v>0.875000000000001</v>
      </c>
      <c r="O34" s="25" t="s">
        <v>322</v>
      </c>
      <c r="X34" s="72">
        <v>2</v>
      </c>
      <c r="Y34" s="25" t="s">
        <v>59</v>
      </c>
    </row>
    <row r="35" spans="1:38" ht="30">
      <c r="A35" s="24" t="s">
        <v>237</v>
      </c>
      <c r="B35" s="11" t="str">
        <f>IFERROR(VLOOKUP($A35,Disciplinas[],5,FALSE),"-")</f>
        <v>BCS0002-15</v>
      </c>
      <c r="C35" s="73">
        <f>IFERROR(VLOOKUP($A35,Disciplinas[],2,FALSE),"-")</f>
        <v>0</v>
      </c>
      <c r="D35" s="11">
        <f>IFERROR(VLOOKUP($A35,Disciplinas[],3,FALSE),"-")</f>
        <v>2</v>
      </c>
      <c r="E35" s="11">
        <f>IFERROR(VLOOKUP($A35,Disciplinas[],4,FALSE),"-")</f>
        <v>10</v>
      </c>
      <c r="F35" s="11" t="str">
        <f>IFERROR(VLOOKUP($A35,Disciplinas[],6,FALSE),"-")</f>
        <v>BI</v>
      </c>
      <c r="G35" s="11" t="str">
        <f>IFERROR(VLOOKUP($A35,Disciplinas[],7,FALSE),"-")</f>
        <v>BI</v>
      </c>
      <c r="H35" s="24" t="s">
        <v>342</v>
      </c>
      <c r="I35" s="24" t="s">
        <v>368</v>
      </c>
      <c r="J35" s="24" t="s">
        <v>341</v>
      </c>
      <c r="K35" s="24">
        <v>30</v>
      </c>
      <c r="L35" s="25" t="s">
        <v>323</v>
      </c>
      <c r="M35" s="38">
        <v>0.33333333333333331</v>
      </c>
      <c r="N35" s="38">
        <v>0.41666666666666702</v>
      </c>
      <c r="O35" s="25" t="s">
        <v>322</v>
      </c>
      <c r="X35" s="72">
        <v>2</v>
      </c>
      <c r="Y35" s="25" t="s">
        <v>87</v>
      </c>
    </row>
    <row r="36" spans="1:38">
      <c r="B36" s="11" t="str">
        <f>IFERROR(VLOOKUP($A36,Disciplinas[],5,FALSE),"-")</f>
        <v>-</v>
      </c>
      <c r="C36" s="73" t="str">
        <f>IFERROR(VLOOKUP($A36,Disciplinas[],2,FALSE),"-")</f>
        <v>-</v>
      </c>
      <c r="D36" s="11" t="str">
        <f>IFERROR(VLOOKUP($A36,Disciplinas[],3,FALSE),"-")</f>
        <v>-</v>
      </c>
      <c r="E36" s="11" t="str">
        <f>IFERROR(VLOOKUP($A36,Disciplinas[],4,FALSE),"-")</f>
        <v>-</v>
      </c>
      <c r="F36" s="11" t="str">
        <f>IFERROR(VLOOKUP($A36,Disciplinas[],6,FALSE),"-")</f>
        <v>-</v>
      </c>
      <c r="G36" s="11" t="str">
        <f>IFERROR(VLOOKUP($A36,Disciplinas[],7,FALSE),"-")</f>
        <v>-</v>
      </c>
      <c r="X36" s="72"/>
    </row>
    <row r="37" spans="1:38" ht="30">
      <c r="A37" s="24" t="s">
        <v>129</v>
      </c>
      <c r="B37" s="11" t="str">
        <f>IFERROR(VLOOKUP($A37,Disciplinas[],5,FALSE),"-")</f>
        <v>NHZ4004-15</v>
      </c>
      <c r="C37" s="73">
        <f>IFERROR(VLOOKUP($A37,Disciplinas[],2,FALSE),"-")</f>
        <v>3</v>
      </c>
      <c r="D37" s="11">
        <f>IFERROR(VLOOKUP($A37,Disciplinas[],3,FALSE),"-")</f>
        <v>0</v>
      </c>
      <c r="E37" s="11">
        <f>IFERROR(VLOOKUP($A37,Disciplinas[],4,FALSE),"-")</f>
        <v>4</v>
      </c>
      <c r="F37" s="11" t="str">
        <f>IFERROR(VLOOKUP($A37,Disciplinas[],6,FALSE),"-")</f>
        <v>OL</v>
      </c>
      <c r="G37" s="11" t="str">
        <f>IFERROR(VLOOKUP($A37,Disciplinas[],7,FALSE),"-")</f>
        <v>BQUI</v>
      </c>
      <c r="H37" s="24" t="s">
        <v>342</v>
      </c>
      <c r="I37" s="24" t="s">
        <v>368</v>
      </c>
      <c r="K37" s="24">
        <v>60</v>
      </c>
      <c r="L37" s="25" t="s">
        <v>323</v>
      </c>
      <c r="M37" s="38">
        <v>0.33333333333333331</v>
      </c>
      <c r="N37" s="38">
        <v>0.45833333333333298</v>
      </c>
      <c r="O37" s="25" t="s">
        <v>322</v>
      </c>
      <c r="X37" s="72">
        <v>3</v>
      </c>
      <c r="Y37" s="25" t="s">
        <v>61</v>
      </c>
    </row>
    <row r="38" spans="1:38" ht="30">
      <c r="A38" s="24" t="s">
        <v>129</v>
      </c>
      <c r="B38" s="11" t="str">
        <f>IFERROR(VLOOKUP($A38,Disciplinas[],5,FALSE),"-")</f>
        <v>NHZ4004-15</v>
      </c>
      <c r="C38" s="73">
        <f>IFERROR(VLOOKUP($A38,Disciplinas[],2,FALSE),"-")</f>
        <v>3</v>
      </c>
      <c r="D38" s="11">
        <f>IFERROR(VLOOKUP($A38,Disciplinas[],3,FALSE),"-")</f>
        <v>0</v>
      </c>
      <c r="E38" s="11">
        <f>IFERROR(VLOOKUP($A38,Disciplinas[],4,FALSE),"-")</f>
        <v>4</v>
      </c>
      <c r="F38" s="11" t="str">
        <f>IFERROR(VLOOKUP($A38,Disciplinas[],6,FALSE),"-")</f>
        <v>OL</v>
      </c>
      <c r="G38" s="11" t="str">
        <f>IFERROR(VLOOKUP($A38,Disciplinas[],7,FALSE),"-")</f>
        <v>BQUI</v>
      </c>
      <c r="H38" s="24" t="s">
        <v>342</v>
      </c>
      <c r="I38" s="24" t="s">
        <v>331</v>
      </c>
      <c r="K38" s="24">
        <v>60</v>
      </c>
      <c r="L38" s="25" t="s">
        <v>323</v>
      </c>
      <c r="M38" s="38">
        <v>0.79166666666666696</v>
      </c>
      <c r="N38" s="38">
        <v>0.91666666666666696</v>
      </c>
      <c r="O38" s="25" t="s">
        <v>322</v>
      </c>
      <c r="X38" s="72">
        <v>3</v>
      </c>
      <c r="Y38" s="25" t="s">
        <v>372</v>
      </c>
    </row>
    <row r="39" spans="1:38">
      <c r="B39" s="11" t="str">
        <f>IFERROR(VLOOKUP($A39,Disciplinas[],5,FALSE),"-")</f>
        <v>-</v>
      </c>
      <c r="C39" s="73" t="str">
        <f>IFERROR(VLOOKUP($A39,Disciplinas[],2,FALSE),"-")</f>
        <v>-</v>
      </c>
      <c r="D39" s="11" t="str">
        <f>IFERROR(VLOOKUP($A39,Disciplinas[],3,FALSE),"-")</f>
        <v>-</v>
      </c>
      <c r="E39" s="11" t="str">
        <f>IFERROR(VLOOKUP($A39,Disciplinas[],4,FALSE),"-")</f>
        <v>-</v>
      </c>
      <c r="F39" s="11" t="str">
        <f>IFERROR(VLOOKUP($A39,Disciplinas[],6,FALSE),"-")</f>
        <v>-</v>
      </c>
      <c r="G39" s="11" t="str">
        <f>IFERROR(VLOOKUP($A39,Disciplinas[],7,FALSE),"-")</f>
        <v>-</v>
      </c>
      <c r="X39" s="72"/>
    </row>
    <row r="40" spans="1:38">
      <c r="B40" s="11" t="str">
        <f>IFERROR(VLOOKUP($A40,Disciplinas[],5,FALSE),"-")</f>
        <v>-</v>
      </c>
      <c r="C40" s="73" t="str">
        <f>IFERROR(VLOOKUP($A40,Disciplinas[],2,FALSE),"-")</f>
        <v>-</v>
      </c>
      <c r="D40" s="11" t="str">
        <f>IFERROR(VLOOKUP($A40,Disciplinas[],3,FALSE),"-")</f>
        <v>-</v>
      </c>
      <c r="E40" s="11" t="str">
        <f>IFERROR(VLOOKUP($A40,Disciplinas[],4,FALSE),"-")</f>
        <v>-</v>
      </c>
      <c r="F40" s="11" t="str">
        <f>IFERROR(VLOOKUP($A40,Disciplinas[],6,FALSE),"-")</f>
        <v>-</v>
      </c>
      <c r="G40" s="11" t="str">
        <f>IFERROR(VLOOKUP($A40,Disciplinas[],7,FALSE),"-")</f>
        <v>-</v>
      </c>
      <c r="X40" s="72"/>
    </row>
    <row r="41" spans="1:38" ht="30">
      <c r="A41" s="24" t="s">
        <v>239</v>
      </c>
      <c r="B41" s="11" t="str">
        <f>IFERROR(VLOOKUP($A41,Disciplinas[],5,FALSE),"-")</f>
        <v>NHT4051-15</v>
      </c>
      <c r="C41" s="73">
        <f>IFERROR(VLOOKUP($A41,Disciplinas[],2,FALSE),"-")</f>
        <v>3</v>
      </c>
      <c r="D41" s="11">
        <f>IFERROR(VLOOKUP($A41,Disciplinas[],3,FALSE),"-")</f>
        <v>3</v>
      </c>
      <c r="E41" s="11">
        <f>IFERROR(VLOOKUP($A41,Disciplinas[],4,FALSE),"-")</f>
        <v>6</v>
      </c>
      <c r="F41" s="11" t="str">
        <f>IFERROR(VLOOKUP($A41,Disciplinas[],6,FALSE),"-")</f>
        <v>OBR</v>
      </c>
      <c r="G41" s="11" t="str">
        <f>IFERROR(VLOOKUP($A41,Disciplinas[],7,FALSE),"-")</f>
        <v>BQUI</v>
      </c>
      <c r="H41" s="24" t="s">
        <v>342</v>
      </c>
      <c r="I41" s="24" t="s">
        <v>368</v>
      </c>
      <c r="K41" s="24">
        <v>30</v>
      </c>
      <c r="L41" s="25" t="s">
        <v>321</v>
      </c>
      <c r="M41" s="38">
        <v>0.33333333333333331</v>
      </c>
      <c r="N41" s="38">
        <v>0.41666666666666702</v>
      </c>
      <c r="O41" s="25" t="s">
        <v>322</v>
      </c>
      <c r="P41" s="25" t="s">
        <v>323</v>
      </c>
      <c r="Q41" s="38">
        <v>0.33333333333333331</v>
      </c>
      <c r="R41" s="38">
        <v>0.41666666666666702</v>
      </c>
      <c r="S41" s="25" t="s">
        <v>324</v>
      </c>
      <c r="X41" s="72">
        <v>3</v>
      </c>
      <c r="Y41" s="25" t="s">
        <v>337</v>
      </c>
      <c r="Z41" s="25" t="s">
        <v>323</v>
      </c>
      <c r="AA41" s="38">
        <v>0.33333333333333331</v>
      </c>
      <c r="AB41" s="38">
        <v>0.41666666666666702</v>
      </c>
      <c r="AC41" s="25" t="s">
        <v>326</v>
      </c>
      <c r="AD41" s="25" t="s">
        <v>323</v>
      </c>
      <c r="AE41" s="38">
        <v>0.41666666666666702</v>
      </c>
      <c r="AF41" s="38">
        <v>0.5</v>
      </c>
      <c r="AG41" s="25" t="s">
        <v>322</v>
      </c>
      <c r="AI41" s="25">
        <v>3</v>
      </c>
      <c r="AJ41" s="25" t="s">
        <v>65</v>
      </c>
    </row>
    <row r="42" spans="1:38" ht="30">
      <c r="A42" s="24" t="s">
        <v>239</v>
      </c>
      <c r="B42" s="11" t="str">
        <f>IFERROR(VLOOKUP($A42,Disciplinas[],5,FALSE),"-")</f>
        <v>NHT4051-15</v>
      </c>
      <c r="C42" s="73">
        <f>IFERROR(VLOOKUP($A42,Disciplinas[],2,FALSE),"-")</f>
        <v>3</v>
      </c>
      <c r="D42" s="11">
        <f>IFERROR(VLOOKUP($A42,Disciplinas[],3,FALSE),"-")</f>
        <v>3</v>
      </c>
      <c r="E42" s="11">
        <f>IFERROR(VLOOKUP($A42,Disciplinas[],4,FALSE),"-")</f>
        <v>6</v>
      </c>
      <c r="F42" s="11" t="str">
        <f>IFERROR(VLOOKUP($A42,Disciplinas[],6,FALSE),"-")</f>
        <v>OBR</v>
      </c>
      <c r="G42" s="11" t="str">
        <f>IFERROR(VLOOKUP($A42,Disciplinas[],7,FALSE),"-")</f>
        <v>BQUI</v>
      </c>
      <c r="H42" s="24" t="s">
        <v>342</v>
      </c>
      <c r="I42" s="24" t="s">
        <v>331</v>
      </c>
      <c r="K42" s="24">
        <v>30</v>
      </c>
      <c r="L42" s="25" t="s">
        <v>321</v>
      </c>
      <c r="M42" s="38">
        <v>0.79166666666666696</v>
      </c>
      <c r="N42" s="38">
        <v>0.875000000000001</v>
      </c>
      <c r="O42" s="25" t="s">
        <v>322</v>
      </c>
      <c r="P42" s="25" t="s">
        <v>323</v>
      </c>
      <c r="Q42" s="38">
        <v>0.79166666666666696</v>
      </c>
      <c r="R42" s="38">
        <v>0.875000000000001</v>
      </c>
      <c r="S42" s="25" t="s">
        <v>324</v>
      </c>
      <c r="X42" s="72">
        <v>3</v>
      </c>
      <c r="Y42" s="25" t="s">
        <v>74</v>
      </c>
      <c r="Z42" s="25" t="s">
        <v>323</v>
      </c>
      <c r="AA42" s="38">
        <v>0.79166666666666696</v>
      </c>
      <c r="AB42" s="38">
        <v>0.875000000000001</v>
      </c>
      <c r="AC42" s="25" t="s">
        <v>326</v>
      </c>
      <c r="AD42" s="25" t="s">
        <v>323</v>
      </c>
      <c r="AE42" s="38">
        <v>0.875000000000001</v>
      </c>
      <c r="AF42" s="38">
        <v>0.95833333333333404</v>
      </c>
      <c r="AG42" s="25" t="s">
        <v>322</v>
      </c>
      <c r="AI42" s="25">
        <v>3</v>
      </c>
      <c r="AJ42" s="25" t="s">
        <v>66</v>
      </c>
    </row>
    <row r="43" spans="1:38">
      <c r="B43" s="11" t="str">
        <f>IFERROR(VLOOKUP($A43,Disciplinas[],5,FALSE),"-")</f>
        <v>-</v>
      </c>
      <c r="C43" s="73" t="str">
        <f>IFERROR(VLOOKUP($A43,Disciplinas[],2,FALSE),"-")</f>
        <v>-</v>
      </c>
      <c r="D43" s="11" t="str">
        <f>IFERROR(VLOOKUP($A43,Disciplinas[],3,FALSE),"-")</f>
        <v>-</v>
      </c>
      <c r="E43" s="11" t="str">
        <f>IFERROR(VLOOKUP($A43,Disciplinas[],4,FALSE),"-")</f>
        <v>-</v>
      </c>
      <c r="F43" s="11" t="str">
        <f>IFERROR(VLOOKUP($A43,Disciplinas[],6,FALSE),"-")</f>
        <v>-</v>
      </c>
      <c r="G43" s="11" t="str">
        <f>IFERROR(VLOOKUP($A43,Disciplinas[],7,FALSE),"-")</f>
        <v>-</v>
      </c>
      <c r="X43" s="72"/>
    </row>
    <row r="44" spans="1:38">
      <c r="B44" s="11" t="str">
        <f>IFERROR(VLOOKUP($A44,Disciplinas[],5,FALSE),"-")</f>
        <v>-</v>
      </c>
      <c r="C44" s="73" t="str">
        <f>IFERROR(VLOOKUP($A44,Disciplinas[],2,FALSE),"-")</f>
        <v>-</v>
      </c>
      <c r="D44" s="11" t="str">
        <f>IFERROR(VLOOKUP($A44,Disciplinas[],3,FALSE),"-")</f>
        <v>-</v>
      </c>
      <c r="E44" s="11" t="str">
        <f>IFERROR(VLOOKUP($A44,Disciplinas[],4,FALSE),"-")</f>
        <v>-</v>
      </c>
      <c r="F44" s="11" t="str">
        <f>IFERROR(VLOOKUP($A44,Disciplinas[],6,FALSE),"-")</f>
        <v>-</v>
      </c>
      <c r="G44" s="11" t="str">
        <f>IFERROR(VLOOKUP($A44,Disciplinas[],7,FALSE),"-")</f>
        <v>-</v>
      </c>
      <c r="X44" s="72"/>
    </row>
    <row r="45" spans="1:38" ht="30">
      <c r="A45" s="24" t="s">
        <v>235</v>
      </c>
      <c r="B45" s="11" t="str">
        <f>IFERROR(VLOOKUP($A45,Disciplinas[],5,FALSE),"-")</f>
        <v>NHZ4035-15</v>
      </c>
      <c r="C45" s="73">
        <f>IFERROR(VLOOKUP($A45,Disciplinas[],2,FALSE),"-")</f>
        <v>4</v>
      </c>
      <c r="D45" s="11">
        <f>IFERROR(VLOOKUP($A45,Disciplinas[],3,FALSE),"-")</f>
        <v>0</v>
      </c>
      <c r="E45" s="11">
        <f>IFERROR(VLOOKUP($A45,Disciplinas[],4,FALSE),"-")</f>
        <v>4</v>
      </c>
      <c r="F45" s="11" t="str">
        <f>IFERROR(VLOOKUP($A45,Disciplinas[],6,FALSE),"-")</f>
        <v>OL</v>
      </c>
      <c r="G45" s="11" t="str">
        <f>IFERROR(VLOOKUP($A45,Disciplinas[],7,FALSE),"-")</f>
        <v>BQUI</v>
      </c>
      <c r="H45" s="24" t="s">
        <v>342</v>
      </c>
      <c r="I45" s="24" t="s">
        <v>368</v>
      </c>
      <c r="K45" s="24">
        <v>60</v>
      </c>
      <c r="L45" s="25" t="s">
        <v>323</v>
      </c>
      <c r="M45" s="38">
        <v>0.41666666666666702</v>
      </c>
      <c r="N45" s="38">
        <v>0.5</v>
      </c>
      <c r="O45" s="25" t="s">
        <v>322</v>
      </c>
      <c r="P45" s="25" t="s">
        <v>327</v>
      </c>
      <c r="Q45" s="38">
        <v>0.41666666666666702</v>
      </c>
      <c r="R45" s="38">
        <v>0.5</v>
      </c>
      <c r="S45" s="25" t="s">
        <v>322</v>
      </c>
      <c r="X45" s="72">
        <v>4</v>
      </c>
      <c r="Y45" s="25" t="s">
        <v>66</v>
      </c>
    </row>
    <row r="46" spans="1:38">
      <c r="B46" s="11" t="str">
        <f>IFERROR(VLOOKUP($A46,Disciplinas[],5,FALSE),"-")</f>
        <v>-</v>
      </c>
      <c r="C46" s="73" t="str">
        <f>IFERROR(VLOOKUP($A46,Disciplinas[],2,FALSE),"-")</f>
        <v>-</v>
      </c>
      <c r="D46" s="11" t="str">
        <f>IFERROR(VLOOKUP($A46,Disciplinas[],3,FALSE),"-")</f>
        <v>-</v>
      </c>
      <c r="E46" s="11" t="str">
        <f>IFERROR(VLOOKUP($A46,Disciplinas[],4,FALSE),"-")</f>
        <v>-</v>
      </c>
      <c r="F46" s="11" t="str">
        <f>IFERROR(VLOOKUP($A46,Disciplinas[],6,FALSE),"-")</f>
        <v>-</v>
      </c>
      <c r="G46" s="11" t="str">
        <f>IFERROR(VLOOKUP($A46,Disciplinas[],7,FALSE),"-")</f>
        <v>-</v>
      </c>
      <c r="X46" s="72"/>
    </row>
    <row r="47" spans="1:38">
      <c r="B47" s="11" t="str">
        <f>IFERROR(VLOOKUP($A47,Disciplinas[],5,FALSE),"-")</f>
        <v>-</v>
      </c>
      <c r="C47" s="73" t="str">
        <f>IFERROR(VLOOKUP($A47,Disciplinas[],2,FALSE),"-")</f>
        <v>-</v>
      </c>
      <c r="D47" s="11" t="str">
        <f>IFERROR(VLOOKUP($A47,Disciplinas[],3,FALSE),"-")</f>
        <v>-</v>
      </c>
      <c r="E47" s="11" t="str">
        <f>IFERROR(VLOOKUP($A47,Disciplinas[],4,FALSE),"-")</f>
        <v>-</v>
      </c>
      <c r="F47" s="11" t="str">
        <f>IFERROR(VLOOKUP($A47,Disciplinas[],6,FALSE),"-")</f>
        <v>-</v>
      </c>
      <c r="G47" s="11" t="str">
        <f>IFERROR(VLOOKUP($A47,Disciplinas[],7,FALSE),"-")</f>
        <v>-</v>
      </c>
      <c r="X47" s="72"/>
    </row>
    <row r="48" spans="1:38">
      <c r="B48" s="11" t="str">
        <f>IFERROR(VLOOKUP($A48,Disciplinas[],5,FALSE),"-")</f>
        <v>-</v>
      </c>
      <c r="C48" s="73" t="str">
        <f>IFERROR(VLOOKUP($A48,Disciplinas[],2,FALSE),"-")</f>
        <v>-</v>
      </c>
      <c r="D48" s="11" t="str">
        <f>IFERROR(VLOOKUP($A48,Disciplinas[],3,FALSE),"-")</f>
        <v>-</v>
      </c>
      <c r="E48" s="11" t="str">
        <f>IFERROR(VLOOKUP($A48,Disciplinas[],4,FALSE),"-")</f>
        <v>-</v>
      </c>
      <c r="F48" s="11" t="str">
        <f>IFERROR(VLOOKUP($A48,Disciplinas[],6,FALSE),"-")</f>
        <v>-</v>
      </c>
      <c r="G48" s="11" t="str">
        <f>IFERROR(VLOOKUP($A48,Disciplinas[],7,FALSE),"-")</f>
        <v>-</v>
      </c>
      <c r="X48" s="72"/>
    </row>
    <row r="49" spans="1:36">
      <c r="B49" s="11" t="str">
        <f>IFERROR(VLOOKUP($A49,Disciplinas[],5,FALSE),"-")</f>
        <v>-</v>
      </c>
      <c r="C49" s="73" t="str">
        <f>IFERROR(VLOOKUP($A49,Disciplinas[],2,FALSE),"-")</f>
        <v>-</v>
      </c>
      <c r="D49" s="11" t="str">
        <f>IFERROR(VLOOKUP($A49,Disciplinas[],3,FALSE),"-")</f>
        <v>-</v>
      </c>
      <c r="E49" s="11" t="str">
        <f>IFERROR(VLOOKUP($A49,Disciplinas[],4,FALSE),"-")</f>
        <v>-</v>
      </c>
      <c r="F49" s="11" t="str">
        <f>IFERROR(VLOOKUP($A49,Disciplinas[],6,FALSE),"-")</f>
        <v>-</v>
      </c>
      <c r="G49" s="11" t="str">
        <f>IFERROR(VLOOKUP($A49,Disciplinas[],7,FALSE),"-")</f>
        <v>-</v>
      </c>
      <c r="X49" s="72"/>
    </row>
    <row r="50" spans="1:36" ht="30">
      <c r="A50" s="24" t="s">
        <v>121</v>
      </c>
      <c r="B50" s="11" t="str">
        <f>IFERROR(VLOOKUP($A50,Disciplinas[],5,FALSE),"-")</f>
        <v>NHT4002-13</v>
      </c>
      <c r="C50" s="73">
        <f>IFERROR(VLOOKUP($A50,Disciplinas[],2,FALSE),"-")</f>
        <v>2</v>
      </c>
      <c r="D50" s="11">
        <f>IFERROR(VLOOKUP($A50,Disciplinas[],3,FALSE),"-")</f>
        <v>4</v>
      </c>
      <c r="E50" s="11">
        <f>IFERROR(VLOOKUP($A50,Disciplinas[],4,FALSE),"-")</f>
        <v>6</v>
      </c>
      <c r="F50" s="11" t="str">
        <f>IFERROR(VLOOKUP($A50,Disciplinas[],6,FALSE),"-")</f>
        <v>OBR</v>
      </c>
      <c r="G50" s="11" t="str">
        <f>IFERROR(VLOOKUP($A50,Disciplinas[],7,FALSE),"-")</f>
        <v>BQUI</v>
      </c>
      <c r="H50" s="24" t="s">
        <v>342</v>
      </c>
      <c r="I50" s="24" t="s">
        <v>368</v>
      </c>
      <c r="K50" s="24">
        <v>30</v>
      </c>
      <c r="L50" s="25" t="s">
        <v>321</v>
      </c>
      <c r="M50" s="38">
        <v>0.33333333333333331</v>
      </c>
      <c r="N50" s="38">
        <v>0.41666666666666702</v>
      </c>
      <c r="O50" s="25" t="s">
        <v>322</v>
      </c>
      <c r="X50" s="72">
        <v>2</v>
      </c>
      <c r="Y50" s="25" t="s">
        <v>81</v>
      </c>
      <c r="Z50" s="25" t="s">
        <v>327</v>
      </c>
      <c r="AA50" s="38">
        <v>0.33333333333333331</v>
      </c>
      <c r="AB50" s="38">
        <v>0.5</v>
      </c>
      <c r="AC50" s="25" t="s">
        <v>322</v>
      </c>
      <c r="AI50" s="25">
        <v>4</v>
      </c>
      <c r="AJ50" s="25" t="s">
        <v>92</v>
      </c>
    </row>
    <row r="51" spans="1:36">
      <c r="A51" s="24" t="s">
        <v>121</v>
      </c>
      <c r="B51" s="11" t="str">
        <f>IFERROR(VLOOKUP($A51,Disciplinas[],5,FALSE),"-")</f>
        <v>NHT4002-13</v>
      </c>
      <c r="C51" s="73">
        <f>IFERROR(VLOOKUP($A51,Disciplinas[],2,FALSE),"-")</f>
        <v>2</v>
      </c>
      <c r="D51" s="11">
        <f>IFERROR(VLOOKUP($A51,Disciplinas[],3,FALSE),"-")</f>
        <v>4</v>
      </c>
      <c r="E51" s="11">
        <f>IFERROR(VLOOKUP($A51,Disciplinas[],4,FALSE),"-")</f>
        <v>6</v>
      </c>
      <c r="F51" s="11" t="str">
        <f>IFERROR(VLOOKUP($A51,Disciplinas[],6,FALSE),"-")</f>
        <v>OBR</v>
      </c>
      <c r="G51" s="11" t="str">
        <f>IFERROR(VLOOKUP($A51,Disciplinas[],7,FALSE),"-")</f>
        <v>BQUI</v>
      </c>
      <c r="H51" s="24" t="s">
        <v>342</v>
      </c>
      <c r="I51" s="24" t="s">
        <v>331</v>
      </c>
      <c r="K51" s="24">
        <v>30</v>
      </c>
      <c r="L51" s="25" t="s">
        <v>321</v>
      </c>
      <c r="M51" s="38">
        <v>0.79166666666666696</v>
      </c>
      <c r="N51" s="38">
        <v>0.875000000000001</v>
      </c>
      <c r="O51" s="25" t="s">
        <v>322</v>
      </c>
      <c r="X51" s="72">
        <v>2</v>
      </c>
      <c r="Y51" s="25" t="s">
        <v>81</v>
      </c>
      <c r="Z51" s="25" t="s">
        <v>327</v>
      </c>
      <c r="AA51" s="38">
        <v>0.79166666666666696</v>
      </c>
      <c r="AB51" s="38">
        <v>0.95833333333333404</v>
      </c>
      <c r="AC51" s="25" t="s">
        <v>322</v>
      </c>
      <c r="AI51" s="25">
        <v>4</v>
      </c>
      <c r="AJ51" s="25" t="s">
        <v>69</v>
      </c>
    </row>
    <row r="52" spans="1:36">
      <c r="B52" s="11" t="str">
        <f>IFERROR(VLOOKUP($A52,Disciplinas[],5,FALSE),"-")</f>
        <v>-</v>
      </c>
      <c r="C52" s="73" t="str">
        <f>IFERROR(VLOOKUP($A52,Disciplinas[],2,FALSE),"-")</f>
        <v>-</v>
      </c>
      <c r="D52" s="11" t="str">
        <f>IFERROR(VLOOKUP($A52,Disciplinas[],3,FALSE),"-")</f>
        <v>-</v>
      </c>
      <c r="E52" s="11" t="str">
        <f>IFERROR(VLOOKUP($A52,Disciplinas[],4,FALSE),"-")</f>
        <v>-</v>
      </c>
      <c r="F52" s="11" t="str">
        <f>IFERROR(VLOOKUP($A52,Disciplinas[],6,FALSE),"-")</f>
        <v>-</v>
      </c>
      <c r="G52" s="11" t="str">
        <f>IFERROR(VLOOKUP($A52,Disciplinas[],7,FALSE),"-")</f>
        <v>-</v>
      </c>
      <c r="X52" s="72"/>
    </row>
    <row r="53" spans="1:36">
      <c r="A53" s="24" t="s">
        <v>98</v>
      </c>
      <c r="B53" s="11" t="str">
        <f>IFERROR(VLOOKUP($A53,Disciplinas[],5,FALSE),"-")</f>
        <v>NHT4001-15</v>
      </c>
      <c r="C53" s="73">
        <f>IFERROR(VLOOKUP($A53,Disciplinas[],2,FALSE),"-")</f>
        <v>2</v>
      </c>
      <c r="D53" s="11">
        <f>IFERROR(VLOOKUP($A53,Disciplinas[],3,FALSE),"-")</f>
        <v>4</v>
      </c>
      <c r="E53" s="11">
        <f>IFERROR(VLOOKUP($A53,Disciplinas[],4,FALSE),"-")</f>
        <v>6</v>
      </c>
      <c r="F53" s="11" t="str">
        <f>IFERROR(VLOOKUP($A53,Disciplinas[],6,FALSE),"-")</f>
        <v>OBR</v>
      </c>
      <c r="G53" s="11" t="str">
        <f>IFERROR(VLOOKUP($A53,Disciplinas[],7,FALSE),"-")</f>
        <v>BQUI</v>
      </c>
      <c r="H53" s="24" t="s">
        <v>342</v>
      </c>
      <c r="I53" s="24" t="s">
        <v>368</v>
      </c>
      <c r="K53" s="24">
        <v>30</v>
      </c>
      <c r="L53" s="25" t="s">
        <v>323</v>
      </c>
      <c r="M53" s="38">
        <v>0.33333333333333331</v>
      </c>
      <c r="N53" s="38">
        <v>0.41666666666666702</v>
      </c>
      <c r="O53" s="25" t="s">
        <v>322</v>
      </c>
      <c r="X53" s="72">
        <v>2</v>
      </c>
      <c r="Y53" s="25" t="s">
        <v>74</v>
      </c>
      <c r="Z53" s="25" t="s">
        <v>325</v>
      </c>
      <c r="AA53" s="38">
        <v>0.33333333333333331</v>
      </c>
      <c r="AB53" s="38">
        <v>0.5</v>
      </c>
      <c r="AC53" s="25" t="s">
        <v>322</v>
      </c>
      <c r="AI53" s="25">
        <v>4</v>
      </c>
      <c r="AJ53" s="25" t="s">
        <v>74</v>
      </c>
    </row>
    <row r="54" spans="1:36" ht="30">
      <c r="A54" s="24" t="s">
        <v>98</v>
      </c>
      <c r="B54" s="11" t="str">
        <f>IFERROR(VLOOKUP($A54,Disciplinas[],5,FALSE),"-")</f>
        <v>NHT4001-15</v>
      </c>
      <c r="C54" s="73">
        <f>IFERROR(VLOOKUP($A54,Disciplinas[],2,FALSE),"-")</f>
        <v>2</v>
      </c>
      <c r="D54" s="11">
        <f>IFERROR(VLOOKUP($A54,Disciplinas[],3,FALSE),"-")</f>
        <v>4</v>
      </c>
      <c r="E54" s="11">
        <f>IFERROR(VLOOKUP($A54,Disciplinas[],4,FALSE),"-")</f>
        <v>6</v>
      </c>
      <c r="F54" s="11" t="str">
        <f>IFERROR(VLOOKUP($A54,Disciplinas[],6,FALSE),"-")</f>
        <v>OBR</v>
      </c>
      <c r="G54" s="11" t="str">
        <f>IFERROR(VLOOKUP($A54,Disciplinas[],7,FALSE),"-")</f>
        <v>BQUI</v>
      </c>
      <c r="H54" s="24" t="s">
        <v>342</v>
      </c>
      <c r="I54" s="24" t="s">
        <v>331</v>
      </c>
      <c r="K54" s="24">
        <v>30</v>
      </c>
      <c r="L54" s="25" t="s">
        <v>323</v>
      </c>
      <c r="M54" s="38">
        <v>0.79166666666666696</v>
      </c>
      <c r="N54" s="38">
        <v>0.875000000000001</v>
      </c>
      <c r="O54" s="25" t="s">
        <v>322</v>
      </c>
      <c r="X54" s="72">
        <v>2</v>
      </c>
      <c r="Y54" s="25" t="s">
        <v>71</v>
      </c>
      <c r="Z54" s="25" t="s">
        <v>325</v>
      </c>
      <c r="AA54" s="38">
        <v>0.79166666666666696</v>
      </c>
      <c r="AB54" s="38">
        <v>0.95833333333333404</v>
      </c>
      <c r="AC54" s="25" t="s">
        <v>322</v>
      </c>
      <c r="AI54" s="25">
        <v>4</v>
      </c>
      <c r="AJ54" s="25" t="s">
        <v>71</v>
      </c>
    </row>
    <row r="55" spans="1:36" ht="30">
      <c r="A55" s="24" t="s">
        <v>149</v>
      </c>
      <c r="B55" s="11" t="str">
        <f>IFERROR(VLOOKUP($A55,Disciplinas[],5,FALSE),"-")</f>
        <v>BIK0102-15</v>
      </c>
      <c r="C55" s="73">
        <f>IFERROR(VLOOKUP($A55,Disciplinas[],2,FALSE),"-")</f>
        <v>3</v>
      </c>
      <c r="D55" s="11">
        <f>IFERROR(VLOOKUP($A55,Disciplinas[],3,FALSE),"-")</f>
        <v>0</v>
      </c>
      <c r="E55" s="11">
        <f>IFERROR(VLOOKUP($A55,Disciplinas[],4,FALSE),"-")</f>
        <v>4</v>
      </c>
      <c r="F55" s="11" t="str">
        <f>IFERROR(VLOOKUP($A55,Disciplinas[],6,FALSE),"-")</f>
        <v>BI</v>
      </c>
      <c r="G55" s="11" t="str">
        <f>IFERROR(VLOOKUP($A55,Disciplinas[],7,FALSE),"-")</f>
        <v>BI</v>
      </c>
      <c r="H55" s="24" t="s">
        <v>342</v>
      </c>
      <c r="I55" s="24" t="s">
        <v>368</v>
      </c>
      <c r="J55" s="24" t="s">
        <v>340</v>
      </c>
      <c r="K55" s="24">
        <v>60</v>
      </c>
      <c r="L55" s="25" t="s">
        <v>321</v>
      </c>
      <c r="M55" s="38">
        <v>0.66666666666666696</v>
      </c>
      <c r="N55" s="38">
        <v>0.75</v>
      </c>
      <c r="O55" s="25" t="s">
        <v>322</v>
      </c>
      <c r="P55" s="25" t="s">
        <v>327</v>
      </c>
      <c r="Q55" s="38">
        <v>0.66666666666666696</v>
      </c>
      <c r="R55" s="38">
        <v>0.75</v>
      </c>
      <c r="S55" s="25" t="s">
        <v>324</v>
      </c>
      <c r="X55" s="72">
        <v>3</v>
      </c>
      <c r="Y55" s="25" t="s">
        <v>73</v>
      </c>
    </row>
    <row r="56" spans="1:36">
      <c r="B56" s="11" t="str">
        <f>IFERROR(VLOOKUP($A56,Disciplinas[],5,FALSE),"-")</f>
        <v>-</v>
      </c>
      <c r="C56" s="73" t="str">
        <f>IFERROR(VLOOKUP($A56,Disciplinas[],2,FALSE),"-")</f>
        <v>-</v>
      </c>
      <c r="D56" s="11" t="str">
        <f>IFERROR(VLOOKUP($A56,Disciplinas[],3,FALSE),"-")</f>
        <v>-</v>
      </c>
      <c r="E56" s="11" t="str">
        <f>IFERROR(VLOOKUP($A56,Disciplinas[],4,FALSE),"-")</f>
        <v>-</v>
      </c>
      <c r="F56" s="11" t="str">
        <f>IFERROR(VLOOKUP($A56,Disciplinas[],6,FALSE),"-")</f>
        <v>-</v>
      </c>
      <c r="G56" s="11" t="str">
        <f>IFERROR(VLOOKUP($A56,Disciplinas[],7,FALSE),"-")</f>
        <v>-</v>
      </c>
      <c r="X56" s="72"/>
    </row>
    <row r="57" spans="1:36">
      <c r="B57" s="11" t="str">
        <f>IFERROR(VLOOKUP($A57,Disciplinas[],5,FALSE),"-")</f>
        <v>-</v>
      </c>
      <c r="C57" s="73" t="str">
        <f>IFERROR(VLOOKUP($A57,Disciplinas[],2,FALSE),"-")</f>
        <v>-</v>
      </c>
      <c r="D57" s="11" t="str">
        <f>IFERROR(VLOOKUP($A57,Disciplinas[],3,FALSE),"-")</f>
        <v>-</v>
      </c>
      <c r="E57" s="11" t="str">
        <f>IFERROR(VLOOKUP($A57,Disciplinas[],4,FALSE),"-")</f>
        <v>-</v>
      </c>
      <c r="F57" s="11" t="str">
        <f>IFERROR(VLOOKUP($A57,Disciplinas[],6,FALSE),"-")</f>
        <v>-</v>
      </c>
      <c r="G57" s="11" t="str">
        <f>IFERROR(VLOOKUP($A57,Disciplinas[],7,FALSE),"-")</f>
        <v>-</v>
      </c>
      <c r="X57" s="72"/>
    </row>
    <row r="58" spans="1:36" ht="30">
      <c r="A58" s="24" t="s">
        <v>257</v>
      </c>
      <c r="B58" s="11" t="str">
        <f>IFERROR(VLOOKUP($A58,Disciplinas[],5,FALSE),"-")</f>
        <v>NHT4056-15</v>
      </c>
      <c r="C58" s="73">
        <f>IFERROR(VLOOKUP($A58,Disciplinas[],2,FALSE),"-")</f>
        <v>0</v>
      </c>
      <c r="D58" s="11">
        <f>IFERROR(VLOOKUP($A58,Disciplinas[],3,FALSE),"-")</f>
        <v>4</v>
      </c>
      <c r="E58" s="11">
        <f>IFERROR(VLOOKUP($A58,Disciplinas[],4,FALSE),"-")</f>
        <v>4</v>
      </c>
      <c r="F58" s="11" t="str">
        <f>IFERROR(VLOOKUP($A58,Disciplinas[],6,FALSE),"-")</f>
        <v>OBR</v>
      </c>
      <c r="G58" s="11" t="str">
        <f>IFERROR(VLOOKUP($A58,Disciplinas[],7,FALSE),"-")</f>
        <v>BQUI</v>
      </c>
      <c r="H58" s="24" t="s">
        <v>342</v>
      </c>
      <c r="I58" s="24" t="s">
        <v>368</v>
      </c>
      <c r="K58" s="24">
        <v>30</v>
      </c>
      <c r="X58" s="72"/>
      <c r="Z58" s="25" t="s">
        <v>325</v>
      </c>
      <c r="AA58" s="38">
        <v>0.33333333333333331</v>
      </c>
      <c r="AB58" s="38">
        <v>0.5</v>
      </c>
      <c r="AC58" s="25" t="s">
        <v>322</v>
      </c>
      <c r="AI58" s="25">
        <v>4</v>
      </c>
      <c r="AJ58" s="25" t="s">
        <v>76</v>
      </c>
    </row>
    <row r="59" spans="1:36" ht="30">
      <c r="A59" s="24" t="s">
        <v>257</v>
      </c>
      <c r="B59" s="11" t="str">
        <f>IFERROR(VLOOKUP($A59,Disciplinas[],5,FALSE),"-")</f>
        <v>NHT4056-15</v>
      </c>
      <c r="C59" s="73">
        <f>IFERROR(VLOOKUP($A59,Disciplinas[],2,FALSE),"-")</f>
        <v>0</v>
      </c>
      <c r="D59" s="11">
        <f>IFERROR(VLOOKUP($A59,Disciplinas[],3,FALSE),"-")</f>
        <v>4</v>
      </c>
      <c r="E59" s="11">
        <f>IFERROR(VLOOKUP($A59,Disciplinas[],4,FALSE),"-")</f>
        <v>4</v>
      </c>
      <c r="F59" s="11" t="str">
        <f>IFERROR(VLOOKUP($A59,Disciplinas[],6,FALSE),"-")</f>
        <v>OBR</v>
      </c>
      <c r="G59" s="11" t="str">
        <f>IFERROR(VLOOKUP($A59,Disciplinas[],7,FALSE),"-")</f>
        <v>BQUI</v>
      </c>
      <c r="H59" s="24" t="s">
        <v>342</v>
      </c>
      <c r="I59" s="24" t="s">
        <v>331</v>
      </c>
      <c r="K59" s="24">
        <v>30</v>
      </c>
      <c r="X59" s="72"/>
      <c r="Z59" s="25" t="s">
        <v>325</v>
      </c>
      <c r="AA59" s="38">
        <v>0.79166666666666696</v>
      </c>
      <c r="AB59" s="38">
        <v>0.95833333333333404</v>
      </c>
      <c r="AC59" s="25" t="s">
        <v>322</v>
      </c>
      <c r="AI59" s="25">
        <v>4</v>
      </c>
      <c r="AJ59" s="25" t="s">
        <v>88</v>
      </c>
    </row>
    <row r="60" spans="1:36">
      <c r="B60" s="11" t="str">
        <f>IFERROR(VLOOKUP($A60,Disciplinas[],5,FALSE),"-")</f>
        <v>-</v>
      </c>
      <c r="C60" s="73" t="str">
        <f>IFERROR(VLOOKUP($A60,Disciplinas[],2,FALSE),"-")</f>
        <v>-</v>
      </c>
      <c r="D60" s="11" t="str">
        <f>IFERROR(VLOOKUP($A60,Disciplinas[],3,FALSE),"-")</f>
        <v>-</v>
      </c>
      <c r="E60" s="11" t="str">
        <f>IFERROR(VLOOKUP($A60,Disciplinas[],4,FALSE),"-")</f>
        <v>-</v>
      </c>
      <c r="F60" s="11" t="str">
        <f>IFERROR(VLOOKUP($A60,Disciplinas[],6,FALSE),"-")</f>
        <v>-</v>
      </c>
      <c r="G60" s="11" t="str">
        <f>IFERROR(VLOOKUP($A60,Disciplinas[],7,FALSE),"-")</f>
        <v>-</v>
      </c>
      <c r="X60" s="72"/>
    </row>
    <row r="61" spans="1:36">
      <c r="B61" s="11" t="str">
        <f>IFERROR(VLOOKUP($A61,Disciplinas[],5,FALSE),"-")</f>
        <v>-</v>
      </c>
      <c r="C61" s="73" t="str">
        <f>IFERROR(VLOOKUP($A61,Disciplinas[],2,FALSE),"-")</f>
        <v>-</v>
      </c>
      <c r="D61" s="11" t="str">
        <f>IFERROR(VLOOKUP($A61,Disciplinas[],3,FALSE),"-")</f>
        <v>-</v>
      </c>
      <c r="E61" s="11" t="str">
        <f>IFERROR(VLOOKUP($A61,Disciplinas[],4,FALSE),"-")</f>
        <v>-</v>
      </c>
      <c r="F61" s="11" t="str">
        <f>IFERROR(VLOOKUP($A61,Disciplinas[],6,FALSE),"-")</f>
        <v>-</v>
      </c>
      <c r="G61" s="11" t="str">
        <f>IFERROR(VLOOKUP($A61,Disciplinas[],7,FALSE),"-")</f>
        <v>-</v>
      </c>
      <c r="X61" s="72"/>
    </row>
    <row r="62" spans="1:36" ht="30">
      <c r="A62" s="24" t="s">
        <v>225</v>
      </c>
      <c r="B62" s="11" t="str">
        <f>IFERROR(VLOOKUP($A62,Disciplinas[],5,FALSE),"-")</f>
        <v>NHZ4063-15</v>
      </c>
      <c r="C62" s="73">
        <f>IFERROR(VLOOKUP($A62,Disciplinas[],2,FALSE),"-")</f>
        <v>4</v>
      </c>
      <c r="D62" s="11">
        <f>IFERROR(VLOOKUP($A62,Disciplinas[],3,FALSE),"-")</f>
        <v>2</v>
      </c>
      <c r="E62" s="11">
        <f>IFERROR(VLOOKUP($A62,Disciplinas[],4,FALSE),"-")</f>
        <v>4</v>
      </c>
      <c r="F62" s="11" t="str">
        <f>IFERROR(VLOOKUP($A62,Disciplinas[],6,FALSE),"-")</f>
        <v>OL</v>
      </c>
      <c r="G62" s="11" t="str">
        <f>IFERROR(VLOOKUP($A62,Disciplinas[],7,FALSE),"-")</f>
        <v>BQUI</v>
      </c>
      <c r="H62" s="24" t="s">
        <v>342</v>
      </c>
      <c r="I62" s="24" t="s">
        <v>368</v>
      </c>
      <c r="K62" s="24">
        <v>30</v>
      </c>
      <c r="L62" s="25" t="s">
        <v>321</v>
      </c>
      <c r="M62" s="38">
        <v>0.41666666666666702</v>
      </c>
      <c r="N62" s="38">
        <v>0.5</v>
      </c>
      <c r="O62" s="25" t="s">
        <v>322</v>
      </c>
      <c r="P62" s="25" t="s">
        <v>325</v>
      </c>
      <c r="Q62" s="38">
        <v>0.33333333333333331</v>
      </c>
      <c r="R62" s="38">
        <v>0.41666666666666702</v>
      </c>
      <c r="S62" s="25" t="s">
        <v>322</v>
      </c>
      <c r="X62" s="72">
        <v>4</v>
      </c>
      <c r="Y62" s="25" t="s">
        <v>83</v>
      </c>
      <c r="Z62" s="25" t="s">
        <v>325</v>
      </c>
      <c r="AA62" s="38">
        <v>0.41666666666666702</v>
      </c>
      <c r="AB62" s="38">
        <v>0.5</v>
      </c>
      <c r="AC62" s="25" t="s">
        <v>322</v>
      </c>
      <c r="AI62" s="25">
        <v>2</v>
      </c>
      <c r="AJ62" s="25" t="s">
        <v>83</v>
      </c>
    </row>
    <row r="63" spans="1:36" ht="30">
      <c r="A63" s="24" t="s">
        <v>225</v>
      </c>
      <c r="B63" s="11" t="str">
        <f>IFERROR(VLOOKUP($A63,Disciplinas[],5,FALSE),"-")</f>
        <v>NHZ4063-15</v>
      </c>
      <c r="C63" s="73">
        <f>IFERROR(VLOOKUP($A63,Disciplinas[],2,FALSE),"-")</f>
        <v>4</v>
      </c>
      <c r="D63" s="11">
        <f>IFERROR(VLOOKUP($A63,Disciplinas[],3,FALSE),"-")</f>
        <v>2</v>
      </c>
      <c r="E63" s="11">
        <f>IFERROR(VLOOKUP($A63,Disciplinas[],4,FALSE),"-")</f>
        <v>4</v>
      </c>
      <c r="F63" s="11" t="str">
        <f>IFERROR(VLOOKUP($A63,Disciplinas[],6,FALSE),"-")</f>
        <v>OL</v>
      </c>
      <c r="G63" s="11" t="str">
        <f>IFERROR(VLOOKUP($A63,Disciplinas[],7,FALSE),"-")</f>
        <v>BQUI</v>
      </c>
      <c r="H63" s="24" t="s">
        <v>342</v>
      </c>
      <c r="I63" s="24" t="s">
        <v>331</v>
      </c>
      <c r="K63" s="24">
        <v>30</v>
      </c>
      <c r="L63" s="25" t="s">
        <v>321</v>
      </c>
      <c r="M63" s="38">
        <v>0.875000000000001</v>
      </c>
      <c r="N63" s="38">
        <v>0.95833333333333404</v>
      </c>
      <c r="O63" s="25" t="s">
        <v>322</v>
      </c>
      <c r="P63" s="25" t="s">
        <v>325</v>
      </c>
      <c r="Q63" s="38">
        <v>0.79166666666666696</v>
      </c>
      <c r="R63" s="38">
        <v>0.875000000000001</v>
      </c>
      <c r="S63" s="25" t="s">
        <v>322</v>
      </c>
      <c r="X63" s="72">
        <v>4</v>
      </c>
      <c r="Y63" s="25" t="s">
        <v>95</v>
      </c>
      <c r="Z63" s="25" t="s">
        <v>325</v>
      </c>
      <c r="AA63" s="38">
        <v>0.875000000000001</v>
      </c>
      <c r="AB63" s="38">
        <v>0.95833333333333404</v>
      </c>
      <c r="AC63" s="25" t="s">
        <v>322</v>
      </c>
      <c r="AI63" s="25">
        <v>2</v>
      </c>
      <c r="AJ63" s="25" t="s">
        <v>95</v>
      </c>
    </row>
    <row r="64" spans="1:36">
      <c r="B64" s="11" t="str">
        <f>IFERROR(VLOOKUP($A64,Disciplinas[],5,FALSE),"-")</f>
        <v>-</v>
      </c>
      <c r="C64" s="73" t="str">
        <f>IFERROR(VLOOKUP($A64,Disciplinas[],2,FALSE),"-")</f>
        <v>-</v>
      </c>
      <c r="D64" s="11" t="str">
        <f>IFERROR(VLOOKUP($A64,Disciplinas[],3,FALSE),"-")</f>
        <v>-</v>
      </c>
      <c r="E64" s="11" t="str">
        <f>IFERROR(VLOOKUP($A64,Disciplinas[],4,FALSE),"-")</f>
        <v>-</v>
      </c>
      <c r="F64" s="11" t="str">
        <f>IFERROR(VLOOKUP($A64,Disciplinas[],6,FALSE),"-")</f>
        <v>-</v>
      </c>
      <c r="G64" s="11" t="str">
        <f>IFERROR(VLOOKUP($A64,Disciplinas[],7,FALSE),"-")</f>
        <v>-</v>
      </c>
      <c r="X64" s="72"/>
    </row>
    <row r="65" spans="1:37">
      <c r="B65" s="11" t="str">
        <f>IFERROR(VLOOKUP($A65,Disciplinas[],5,FALSE),"-")</f>
        <v>-</v>
      </c>
      <c r="C65" s="73" t="str">
        <f>IFERROR(VLOOKUP($A65,Disciplinas[],2,FALSE),"-")</f>
        <v>-</v>
      </c>
      <c r="D65" s="11" t="str">
        <f>IFERROR(VLOOKUP($A65,Disciplinas[],3,FALSE),"-")</f>
        <v>-</v>
      </c>
      <c r="E65" s="11" t="str">
        <f>IFERROR(VLOOKUP($A65,Disciplinas[],4,FALSE),"-")</f>
        <v>-</v>
      </c>
      <c r="F65" s="11" t="str">
        <f>IFERROR(VLOOKUP($A65,Disciplinas[],6,FALSE),"-")</f>
        <v>-</v>
      </c>
      <c r="G65" s="11" t="str">
        <f>IFERROR(VLOOKUP($A65,Disciplinas[],7,FALSE),"-")</f>
        <v>-</v>
      </c>
      <c r="X65" s="72"/>
    </row>
    <row r="66" spans="1:37" ht="45">
      <c r="A66" s="24" t="s">
        <v>151</v>
      </c>
      <c r="B66" s="11" t="str">
        <f>IFERROR(VLOOKUP($A66,Disciplinas[],5,FALSE),"-")</f>
        <v>NHT4049-15</v>
      </c>
      <c r="C66" s="73">
        <f>IFERROR(VLOOKUP($A66,Disciplinas[],2,FALSE),"-")</f>
        <v>2</v>
      </c>
      <c r="D66" s="11">
        <f>IFERROR(VLOOKUP($A66,Disciplinas[],3,FALSE),"-")</f>
        <v>4</v>
      </c>
      <c r="E66" s="11">
        <f>IFERROR(VLOOKUP($A66,Disciplinas[],4,FALSE),"-")</f>
        <v>8</v>
      </c>
      <c r="F66" s="11" t="str">
        <f>IFERROR(VLOOKUP($A66,Disciplinas[],6,FALSE),"-")</f>
        <v>OBR</v>
      </c>
      <c r="G66" s="11" t="str">
        <f>IFERROR(VLOOKUP($A66,Disciplinas[],7,FALSE),"-")</f>
        <v>BQUI</v>
      </c>
      <c r="H66" s="24" t="s">
        <v>342</v>
      </c>
      <c r="I66" s="24" t="s">
        <v>368</v>
      </c>
      <c r="K66" s="24">
        <v>30</v>
      </c>
      <c r="L66" s="25" t="s">
        <v>321</v>
      </c>
      <c r="M66" s="38">
        <v>0.41666666666666702</v>
      </c>
      <c r="N66" s="38">
        <v>0.5</v>
      </c>
      <c r="O66" s="25" t="s">
        <v>322</v>
      </c>
      <c r="X66" s="72">
        <v>2</v>
      </c>
      <c r="Y66" s="25" t="s">
        <v>86</v>
      </c>
      <c r="Z66" s="25" t="s">
        <v>328</v>
      </c>
      <c r="AA66" s="38">
        <v>0.33333333333333331</v>
      </c>
      <c r="AB66" s="38">
        <v>0.5</v>
      </c>
      <c r="AC66" s="25" t="s">
        <v>322</v>
      </c>
      <c r="AI66" s="25">
        <v>4</v>
      </c>
      <c r="AJ66" s="25" t="s">
        <v>89</v>
      </c>
    </row>
    <row r="67" spans="1:37" ht="45">
      <c r="A67" s="24" t="s">
        <v>151</v>
      </c>
      <c r="B67" s="11" t="str">
        <f>IFERROR(VLOOKUP($A67,Disciplinas[],5,FALSE),"-")</f>
        <v>NHT4049-15</v>
      </c>
      <c r="C67" s="73">
        <f>IFERROR(VLOOKUP($A67,Disciplinas[],2,FALSE),"-")</f>
        <v>2</v>
      </c>
      <c r="D67" s="11">
        <f>IFERROR(VLOOKUP($A67,Disciplinas[],3,FALSE),"-")</f>
        <v>4</v>
      </c>
      <c r="E67" s="11">
        <f>IFERROR(VLOOKUP($A67,Disciplinas[],4,FALSE),"-")</f>
        <v>8</v>
      </c>
      <c r="F67" s="11" t="str">
        <f>IFERROR(VLOOKUP($A67,Disciplinas[],6,FALSE),"-")</f>
        <v>OBR</v>
      </c>
      <c r="G67" s="11" t="str">
        <f>IFERROR(VLOOKUP($A67,Disciplinas[],7,FALSE),"-")</f>
        <v>BQUI</v>
      </c>
      <c r="H67" s="24" t="s">
        <v>342</v>
      </c>
      <c r="I67" s="24" t="s">
        <v>331</v>
      </c>
      <c r="K67" s="24">
        <v>30</v>
      </c>
      <c r="L67" s="25" t="s">
        <v>321</v>
      </c>
      <c r="M67" s="38">
        <v>0.875000000000001</v>
      </c>
      <c r="N67" s="38">
        <v>0.95833333333333404</v>
      </c>
      <c r="O67" s="25" t="s">
        <v>322</v>
      </c>
      <c r="X67" s="72">
        <v>2</v>
      </c>
      <c r="Y67" s="25" t="s">
        <v>86</v>
      </c>
      <c r="Z67" s="25" t="s">
        <v>328</v>
      </c>
      <c r="AA67" s="38">
        <v>0.79166666666666696</v>
      </c>
      <c r="AB67" s="38">
        <v>0.95833333333333404</v>
      </c>
      <c r="AC67" s="25" t="s">
        <v>322</v>
      </c>
      <c r="AI67" s="25">
        <v>4</v>
      </c>
      <c r="AJ67" s="25" t="s">
        <v>86</v>
      </c>
    </row>
    <row r="68" spans="1:37" ht="30">
      <c r="A68" s="24" t="s">
        <v>221</v>
      </c>
      <c r="B68" s="11" t="str">
        <f>IFERROR(VLOOKUP($A68,Disciplinas[],5,FALSE),"-")</f>
        <v>NHZ4029-15</v>
      </c>
      <c r="C68" s="73">
        <f>IFERROR(VLOOKUP($A68,Disciplinas[],2,FALSE),"-")</f>
        <v>4</v>
      </c>
      <c r="D68" s="11">
        <f>IFERROR(VLOOKUP($A68,Disciplinas[],3,FALSE),"-")</f>
        <v>0</v>
      </c>
      <c r="E68" s="11">
        <f>IFERROR(VLOOKUP($A68,Disciplinas[],4,FALSE),"-")</f>
        <v>4</v>
      </c>
      <c r="F68" s="11" t="str">
        <f>IFERROR(VLOOKUP($A68,Disciplinas[],6,FALSE),"-")</f>
        <v>OL</v>
      </c>
      <c r="G68" s="11" t="str">
        <f>IFERROR(VLOOKUP($A68,Disciplinas[],7,FALSE),"-")</f>
        <v>BQUI</v>
      </c>
      <c r="H68" s="24" t="s">
        <v>342</v>
      </c>
      <c r="I68" s="24" t="s">
        <v>368</v>
      </c>
      <c r="K68" s="24">
        <v>30</v>
      </c>
      <c r="L68" s="25" t="s">
        <v>321</v>
      </c>
      <c r="M68" s="38">
        <v>0.33333333333333331</v>
      </c>
      <c r="N68" s="38">
        <v>0.41666666666666702</v>
      </c>
      <c r="O68" s="25" t="s">
        <v>322</v>
      </c>
      <c r="P68" s="25" t="s">
        <v>327</v>
      </c>
      <c r="Q68" s="38">
        <v>0.33333333333333331</v>
      </c>
      <c r="R68" s="38">
        <v>0.41666666666666702</v>
      </c>
      <c r="S68" s="25" t="s">
        <v>322</v>
      </c>
      <c r="X68" s="72">
        <v>4</v>
      </c>
      <c r="Y68" s="25" t="s">
        <v>290</v>
      </c>
    </row>
    <row r="69" spans="1:37">
      <c r="A69" s="24" t="s">
        <v>221</v>
      </c>
      <c r="B69" s="11" t="str">
        <f>IFERROR(VLOOKUP($A69,Disciplinas[],5,FALSE),"-")</f>
        <v>NHZ4029-15</v>
      </c>
      <c r="C69" s="73">
        <f>IFERROR(VLOOKUP($A69,Disciplinas[],2,FALSE),"-")</f>
        <v>4</v>
      </c>
      <c r="D69" s="11">
        <f>IFERROR(VLOOKUP($A69,Disciplinas[],3,FALSE),"-")</f>
        <v>0</v>
      </c>
      <c r="E69" s="11">
        <f>IFERROR(VLOOKUP($A69,Disciplinas[],4,FALSE),"-")</f>
        <v>4</v>
      </c>
      <c r="F69" s="11" t="str">
        <f>IFERROR(VLOOKUP($A69,Disciplinas[],6,FALSE),"-")</f>
        <v>OL</v>
      </c>
      <c r="G69" s="11" t="str">
        <f>IFERROR(VLOOKUP($A69,Disciplinas[],7,FALSE),"-")</f>
        <v>BQUI</v>
      </c>
      <c r="H69" s="24" t="s">
        <v>342</v>
      </c>
      <c r="I69" s="24" t="s">
        <v>331</v>
      </c>
      <c r="K69" s="24">
        <v>30</v>
      </c>
      <c r="L69" s="25" t="s">
        <v>321</v>
      </c>
      <c r="M69" s="38">
        <v>0.79166666666666696</v>
      </c>
      <c r="N69" s="38">
        <v>0.875000000000001</v>
      </c>
      <c r="O69" s="25" t="s">
        <v>322</v>
      </c>
      <c r="P69" s="25" t="s">
        <v>327</v>
      </c>
      <c r="Q69" s="38">
        <v>0.79166666666666696</v>
      </c>
      <c r="R69" s="38">
        <v>0.875000000000001</v>
      </c>
      <c r="S69" s="25" t="s">
        <v>322</v>
      </c>
      <c r="X69" s="72">
        <v>4</v>
      </c>
      <c r="Y69" s="25" t="s">
        <v>334</v>
      </c>
    </row>
    <row r="70" spans="1:37" ht="30">
      <c r="A70" s="24" t="s">
        <v>149</v>
      </c>
      <c r="B70" s="11" t="str">
        <f>IFERROR(VLOOKUP($A70,Disciplinas[],5,FALSE),"-")</f>
        <v>BIK0102-15</v>
      </c>
      <c r="C70" s="73">
        <f>IFERROR(VLOOKUP($A70,Disciplinas[],2,FALSE),"-")</f>
        <v>3</v>
      </c>
      <c r="D70" s="11">
        <f>IFERROR(VLOOKUP($A70,Disciplinas[],3,FALSE),"-")</f>
        <v>0</v>
      </c>
      <c r="E70" s="11">
        <f>IFERROR(VLOOKUP($A70,Disciplinas[],4,FALSE),"-")</f>
        <v>4</v>
      </c>
      <c r="F70" s="11" t="str">
        <f>IFERROR(VLOOKUP($A70,Disciplinas[],6,FALSE),"-")</f>
        <v>BI</v>
      </c>
      <c r="G70" s="11" t="str">
        <f>IFERROR(VLOOKUP($A70,Disciplinas[],7,FALSE),"-")</f>
        <v>BI</v>
      </c>
      <c r="H70" s="24" t="s">
        <v>343</v>
      </c>
      <c r="I70" s="24" t="s">
        <v>331</v>
      </c>
      <c r="J70" s="24" t="s">
        <v>340</v>
      </c>
      <c r="K70" s="24">
        <v>60</v>
      </c>
      <c r="L70" s="25" t="s">
        <v>321</v>
      </c>
      <c r="M70" s="38">
        <v>0.875000000000001</v>
      </c>
      <c r="N70" s="38">
        <v>0.95833333333333404</v>
      </c>
      <c r="O70" s="25" t="s">
        <v>322</v>
      </c>
      <c r="P70" s="25" t="s">
        <v>327</v>
      </c>
      <c r="Q70" s="38">
        <v>0.875000000000001</v>
      </c>
      <c r="R70" s="38">
        <v>0.95833333333333404</v>
      </c>
      <c r="S70" s="25" t="s">
        <v>324</v>
      </c>
      <c r="X70" s="72">
        <v>3</v>
      </c>
      <c r="Y70" s="25" t="s">
        <v>87</v>
      </c>
    </row>
    <row r="71" spans="1:37" ht="30">
      <c r="A71" s="24" t="s">
        <v>149</v>
      </c>
      <c r="B71" s="11" t="str">
        <f>IFERROR(VLOOKUP($A71,Disciplinas[],5,FALSE),"-")</f>
        <v>BIK0102-15</v>
      </c>
      <c r="C71" s="73">
        <f>IFERROR(VLOOKUP($A71,Disciplinas[],2,FALSE),"-")</f>
        <v>3</v>
      </c>
      <c r="D71" s="11">
        <f>IFERROR(VLOOKUP($A71,Disciplinas[],3,FALSE),"-")</f>
        <v>0</v>
      </c>
      <c r="E71" s="11">
        <f>IFERROR(VLOOKUP($A71,Disciplinas[],4,FALSE),"-")</f>
        <v>4</v>
      </c>
      <c r="F71" s="11" t="str">
        <f>IFERROR(VLOOKUP($A71,Disciplinas[],6,FALSE),"-")</f>
        <v>BI</v>
      </c>
      <c r="G71" s="11" t="str">
        <f>IFERROR(VLOOKUP($A71,Disciplinas[],7,FALSE),"-")</f>
        <v>BI</v>
      </c>
      <c r="H71" s="24" t="s">
        <v>343</v>
      </c>
      <c r="I71" s="24" t="s">
        <v>368</v>
      </c>
      <c r="J71" s="24" t="s">
        <v>340</v>
      </c>
      <c r="K71" s="24">
        <v>60</v>
      </c>
      <c r="L71" s="25" t="s">
        <v>321</v>
      </c>
      <c r="M71" s="38">
        <v>0.66666666666666696</v>
      </c>
      <c r="N71" s="38">
        <v>0.75</v>
      </c>
      <c r="O71" s="25" t="s">
        <v>322</v>
      </c>
      <c r="P71" s="25" t="s">
        <v>327</v>
      </c>
      <c r="Q71" s="38">
        <v>0.66666666666666696</v>
      </c>
      <c r="R71" s="38">
        <v>0.75</v>
      </c>
      <c r="S71" s="25" t="s">
        <v>324</v>
      </c>
      <c r="X71" s="72">
        <v>3</v>
      </c>
      <c r="Y71" s="25" t="s">
        <v>87</v>
      </c>
    </row>
    <row r="72" spans="1:37" ht="30">
      <c r="A72" s="24" t="s">
        <v>149</v>
      </c>
      <c r="B72" s="11" t="str">
        <f>IFERROR(VLOOKUP($A72,Disciplinas[],5,FALSE),"-")</f>
        <v>BIK0102-15</v>
      </c>
      <c r="C72" s="73">
        <f>IFERROR(VLOOKUP($A72,Disciplinas[],2,FALSE),"-")</f>
        <v>3</v>
      </c>
      <c r="D72" s="11">
        <f>IFERROR(VLOOKUP($A72,Disciplinas[],3,FALSE),"-")</f>
        <v>0</v>
      </c>
      <c r="E72" s="11">
        <f>IFERROR(VLOOKUP($A72,Disciplinas[],4,FALSE),"-")</f>
        <v>4</v>
      </c>
      <c r="F72" s="11" t="str">
        <f>IFERROR(VLOOKUP($A72,Disciplinas[],6,FALSE),"-")</f>
        <v>BI</v>
      </c>
      <c r="G72" s="11" t="str">
        <f>IFERROR(VLOOKUP($A72,Disciplinas[],7,FALSE),"-")</f>
        <v>BI</v>
      </c>
      <c r="H72" s="24" t="s">
        <v>342</v>
      </c>
      <c r="I72" s="24" t="s">
        <v>331</v>
      </c>
      <c r="J72" s="24" t="s">
        <v>340</v>
      </c>
      <c r="K72" s="24">
        <v>60</v>
      </c>
      <c r="L72" s="25" t="s">
        <v>321</v>
      </c>
      <c r="M72" s="38">
        <v>0.875000000000001</v>
      </c>
      <c r="N72" s="38">
        <v>0.95833333333333404</v>
      </c>
      <c r="O72" s="25" t="s">
        <v>322</v>
      </c>
      <c r="P72" s="25" t="s">
        <v>327</v>
      </c>
      <c r="Q72" s="38">
        <v>0.95833333333333404</v>
      </c>
      <c r="R72" s="38">
        <v>0.875000000000001</v>
      </c>
      <c r="S72" s="25" t="s">
        <v>324</v>
      </c>
      <c r="X72" s="72">
        <v>3</v>
      </c>
      <c r="Y72" s="25" t="s">
        <v>95</v>
      </c>
    </row>
    <row r="73" spans="1:37" ht="30">
      <c r="A73" s="24" t="s">
        <v>270</v>
      </c>
      <c r="B73" s="11" t="str">
        <f>IFERROR(VLOOKUP($A73,Disciplinas[],5,FALSE),"-")</f>
        <v>NHT4046-15</v>
      </c>
      <c r="C73" s="73">
        <f>IFERROR(VLOOKUP($A73,Disciplinas[],2,FALSE),"-")</f>
        <v>2</v>
      </c>
      <c r="D73" s="11">
        <f>IFERROR(VLOOKUP($A73,Disciplinas[],3,FALSE),"-")</f>
        <v>0</v>
      </c>
      <c r="E73" s="11">
        <f>IFERROR(VLOOKUP($A73,Disciplinas[],4,FALSE),"-")</f>
        <v>2</v>
      </c>
      <c r="F73" s="11" t="str">
        <f>IFERROR(VLOOKUP($A73,Disciplinas[],6,FALSE),"-")</f>
        <v>OBR</v>
      </c>
      <c r="G73" s="11" t="str">
        <f>IFERROR(VLOOKUP($A73,Disciplinas[],7,FALSE),"-")</f>
        <v>BQUI</v>
      </c>
      <c r="H73" s="24" t="s">
        <v>342</v>
      </c>
      <c r="I73" s="24" t="s">
        <v>368</v>
      </c>
      <c r="K73" s="24">
        <v>30</v>
      </c>
      <c r="L73" s="25" t="s">
        <v>325</v>
      </c>
      <c r="M73" s="38">
        <v>0.66666666666666696</v>
      </c>
      <c r="N73" s="38">
        <v>0.75</v>
      </c>
      <c r="O73" s="25" t="s">
        <v>322</v>
      </c>
      <c r="X73" s="72">
        <v>2</v>
      </c>
      <c r="Y73" s="25" t="s">
        <v>88</v>
      </c>
    </row>
    <row r="74" spans="1:37">
      <c r="A74" s="24" t="s">
        <v>149</v>
      </c>
      <c r="B74" s="11" t="str">
        <f>IFERROR(VLOOKUP($A74,Disciplinas[],5,FALSE),"-")</f>
        <v>BIK0102-15</v>
      </c>
      <c r="C74" s="73">
        <f>IFERROR(VLOOKUP($A74,Disciplinas[],2,FALSE),"-")</f>
        <v>3</v>
      </c>
      <c r="D74" s="11">
        <f>IFERROR(VLOOKUP($A74,Disciplinas[],3,FALSE),"-")</f>
        <v>0</v>
      </c>
      <c r="E74" s="11">
        <f>IFERROR(VLOOKUP($A74,Disciplinas[],4,FALSE),"-")</f>
        <v>4</v>
      </c>
      <c r="F74" s="11" t="str">
        <f>IFERROR(VLOOKUP($A74,Disciplinas[],6,FALSE),"-")</f>
        <v>BI</v>
      </c>
      <c r="G74" s="11" t="str">
        <f>IFERROR(VLOOKUP($A74,Disciplinas[],7,FALSE),"-")</f>
        <v>BI</v>
      </c>
      <c r="H74" s="24" t="s">
        <v>342</v>
      </c>
      <c r="I74" s="24" t="s">
        <v>368</v>
      </c>
      <c r="J74" s="24" t="s">
        <v>407</v>
      </c>
      <c r="K74" s="24">
        <v>60</v>
      </c>
      <c r="X74" s="72">
        <v>3</v>
      </c>
      <c r="Y74" s="25" t="s">
        <v>337</v>
      </c>
      <c r="AK74" s="25" t="s">
        <v>408</v>
      </c>
    </row>
    <row r="75" spans="1:37">
      <c r="B75" s="11" t="str">
        <f>IFERROR(VLOOKUP($A75,Disciplinas[],5,FALSE),"-")</f>
        <v>-</v>
      </c>
      <c r="C75" s="73" t="str">
        <f>IFERROR(VLOOKUP($A75,Disciplinas[],2,FALSE),"-")</f>
        <v>-</v>
      </c>
      <c r="D75" s="11" t="str">
        <f>IFERROR(VLOOKUP($A75,Disciplinas[],3,FALSE),"-")</f>
        <v>-</v>
      </c>
      <c r="E75" s="11" t="str">
        <f>IFERROR(VLOOKUP($A75,Disciplinas[],4,FALSE),"-")</f>
        <v>-</v>
      </c>
      <c r="F75" s="11" t="str">
        <f>IFERROR(VLOOKUP($A75,Disciplinas[],6,FALSE),"-")</f>
        <v>-</v>
      </c>
      <c r="G75" s="11" t="str">
        <f>IFERROR(VLOOKUP($A75,Disciplinas[],7,FALSE),"-")</f>
        <v>-</v>
      </c>
      <c r="X75" s="72"/>
    </row>
    <row r="76" spans="1:37">
      <c r="B76" s="11" t="str">
        <f>IFERROR(VLOOKUP($A76,Disciplinas[],5,FALSE),"-")</f>
        <v>-</v>
      </c>
      <c r="C76" s="73" t="str">
        <f>IFERROR(VLOOKUP($A76,Disciplinas[],2,FALSE),"-")</f>
        <v>-</v>
      </c>
      <c r="D76" s="11" t="str">
        <f>IFERROR(VLOOKUP($A76,Disciplinas[],3,FALSE),"-")</f>
        <v>-</v>
      </c>
      <c r="E76" s="11" t="str">
        <f>IFERROR(VLOOKUP($A76,Disciplinas[],4,FALSE),"-")</f>
        <v>-</v>
      </c>
      <c r="F76" s="11" t="str">
        <f>IFERROR(VLOOKUP($A76,Disciplinas[],6,FALSE),"-")</f>
        <v>-</v>
      </c>
      <c r="G76" s="11" t="str">
        <f>IFERROR(VLOOKUP($A76,Disciplinas[],7,FALSE),"-")</f>
        <v>-</v>
      </c>
      <c r="X76" s="72"/>
    </row>
    <row r="77" spans="1:37">
      <c r="B77" s="11" t="str">
        <f>IFERROR(VLOOKUP($A77,Disciplinas[],5,FALSE),"-")</f>
        <v>-</v>
      </c>
      <c r="C77" s="73" t="str">
        <f>IFERROR(VLOOKUP($A77,Disciplinas[],2,FALSE),"-")</f>
        <v>-</v>
      </c>
      <c r="D77" s="11" t="str">
        <f>IFERROR(VLOOKUP($A77,Disciplinas[],3,FALSE),"-")</f>
        <v>-</v>
      </c>
      <c r="E77" s="11" t="str">
        <f>IFERROR(VLOOKUP($A77,Disciplinas[],4,FALSE),"-")</f>
        <v>-</v>
      </c>
      <c r="F77" s="11" t="str">
        <f>IFERROR(VLOOKUP($A77,Disciplinas[],6,FALSE),"-")</f>
        <v>-</v>
      </c>
      <c r="G77" s="11" t="str">
        <f>IFERROR(VLOOKUP($A77,Disciplinas[],7,FALSE),"-")</f>
        <v>-</v>
      </c>
      <c r="X77" s="72"/>
    </row>
    <row r="78" spans="1:37" ht="30">
      <c r="A78" s="24" t="s">
        <v>393</v>
      </c>
      <c r="B78" s="11">
        <f>IFERROR(VLOOKUP($A78,Disciplinas[],5,FALSE),"-")</f>
        <v>0</v>
      </c>
      <c r="C78" s="73">
        <f>IFERROR(VLOOKUP($A78,Disciplinas[],2,FALSE),"-")</f>
        <v>0</v>
      </c>
      <c r="D78" s="11">
        <f>IFERROR(VLOOKUP($A78,Disciplinas[],3,FALSE),"-")</f>
        <v>0</v>
      </c>
      <c r="E78" s="11">
        <f>IFERROR(VLOOKUP($A78,Disciplinas[],4,FALSE),"-")</f>
        <v>0</v>
      </c>
      <c r="F78" s="11" t="str">
        <f>IFERROR(VLOOKUP($A78,Disciplinas[],6,FALSE),"-")</f>
        <v>PG</v>
      </c>
      <c r="G78" s="11" t="str">
        <f>IFERROR(VLOOKUP($A78,Disciplinas[],7,FALSE),"-")</f>
        <v>CTQ</v>
      </c>
      <c r="X78" s="72">
        <v>4</v>
      </c>
      <c r="Y78" s="25" t="s">
        <v>57</v>
      </c>
    </row>
    <row r="79" spans="1:37" ht="30">
      <c r="A79" s="24" t="s">
        <v>382</v>
      </c>
      <c r="B79" s="11">
        <f>IFERROR(VLOOKUP($A79,Disciplinas[],5,FALSE),"-")</f>
        <v>0</v>
      </c>
      <c r="C79" s="73">
        <f>IFERROR(VLOOKUP($A79,Disciplinas[],2,FALSE),"-")</f>
        <v>0</v>
      </c>
      <c r="D79" s="11">
        <f>IFERROR(VLOOKUP($A79,Disciplinas[],3,FALSE),"-")</f>
        <v>0</v>
      </c>
      <c r="E79" s="11">
        <f>IFERROR(VLOOKUP($A79,Disciplinas[],4,FALSE),"-")</f>
        <v>0</v>
      </c>
      <c r="F79" s="11" t="str">
        <f>IFERROR(VLOOKUP($A79,Disciplinas[],6,FALSE),"-")</f>
        <v>PG</v>
      </c>
      <c r="G79" s="11" t="str">
        <f>IFERROR(VLOOKUP($A79,Disciplinas[],7,FALSE),"-")</f>
        <v>CTQ</v>
      </c>
      <c r="X79" s="72">
        <v>2</v>
      </c>
      <c r="Y79" s="25" t="s">
        <v>58</v>
      </c>
    </row>
    <row r="80" spans="1:37" ht="30">
      <c r="A80" s="24" t="s">
        <v>393</v>
      </c>
      <c r="B80" s="11">
        <f>IFERROR(VLOOKUP($A80,Disciplinas[],5,FALSE),"-")</f>
        <v>0</v>
      </c>
      <c r="C80" s="73">
        <f>IFERROR(VLOOKUP($A80,Disciplinas[],2,FALSE),"-")</f>
        <v>0</v>
      </c>
      <c r="D80" s="11">
        <f>IFERROR(VLOOKUP($A80,Disciplinas[],3,FALSE),"-")</f>
        <v>0</v>
      </c>
      <c r="E80" s="11">
        <f>IFERROR(VLOOKUP($A80,Disciplinas[],4,FALSE),"-")</f>
        <v>0</v>
      </c>
      <c r="F80" s="11" t="str">
        <f>IFERROR(VLOOKUP($A80,Disciplinas[],6,FALSE),"-")</f>
        <v>PG</v>
      </c>
      <c r="G80" s="11" t="str">
        <f>IFERROR(VLOOKUP($A80,Disciplinas[],7,FALSE),"-")</f>
        <v>CTQ</v>
      </c>
      <c r="X80" s="72">
        <v>4</v>
      </c>
      <c r="Y80" s="25" t="s">
        <v>59</v>
      </c>
    </row>
    <row r="81" spans="1:25" ht="30">
      <c r="A81" s="24" t="s">
        <v>394</v>
      </c>
      <c r="B81" s="11">
        <f>IFERROR(VLOOKUP($A81,Disciplinas[],5,FALSE),"-")</f>
        <v>0</v>
      </c>
      <c r="C81" s="73">
        <f>IFERROR(VLOOKUP($A81,Disciplinas[],2,FALSE),"-")</f>
        <v>0</v>
      </c>
      <c r="D81" s="11">
        <f>IFERROR(VLOOKUP($A81,Disciplinas[],3,FALSE),"-")</f>
        <v>0</v>
      </c>
      <c r="E81" s="11">
        <f>IFERROR(VLOOKUP($A81,Disciplinas[],4,FALSE),"-")</f>
        <v>0</v>
      </c>
      <c r="F81" s="11" t="str">
        <f>IFERROR(VLOOKUP($A81,Disciplinas[],6,FALSE),"-")</f>
        <v>PG</v>
      </c>
      <c r="G81" s="11" t="str">
        <f>IFERROR(VLOOKUP($A81,Disciplinas[],7,FALSE),"-")</f>
        <v>INOVACAO</v>
      </c>
      <c r="X81" s="72">
        <v>2</v>
      </c>
      <c r="Y81" s="25" t="s">
        <v>59</v>
      </c>
    </row>
    <row r="82" spans="1:25">
      <c r="A82" s="24" t="s">
        <v>396</v>
      </c>
      <c r="B82" s="11">
        <f>IFERROR(VLOOKUP($A82,Disciplinas[],5,FALSE),"-")</f>
        <v>0</v>
      </c>
      <c r="C82" s="73">
        <f>IFERROR(VLOOKUP($A82,Disciplinas[],2,FALSE),"-")</f>
        <v>0</v>
      </c>
      <c r="D82" s="11">
        <f>IFERROR(VLOOKUP($A82,Disciplinas[],3,FALSE),"-")</f>
        <v>0</v>
      </c>
      <c r="E82" s="11">
        <f>IFERROR(VLOOKUP($A82,Disciplinas[],4,FALSE),"-")</f>
        <v>0</v>
      </c>
      <c r="F82" s="11" t="str">
        <f>IFERROR(VLOOKUP($A82,Disciplinas[],6,FALSE),"-")</f>
        <v>PG</v>
      </c>
      <c r="G82" s="11" t="str">
        <f>IFERROR(VLOOKUP($A82,Disciplinas[],7,FALSE),"-")</f>
        <v>CTQ</v>
      </c>
      <c r="X82" s="72">
        <v>3</v>
      </c>
      <c r="Y82" s="25" t="s">
        <v>64</v>
      </c>
    </row>
    <row r="83" spans="1:25" ht="30">
      <c r="A83" s="24" t="s">
        <v>384</v>
      </c>
      <c r="B83" s="11">
        <f>IFERROR(VLOOKUP($A83,Disciplinas[],5,FALSE),"-")</f>
        <v>0</v>
      </c>
      <c r="C83" s="73">
        <f>IFERROR(VLOOKUP($A83,Disciplinas[],2,FALSE),"-")</f>
        <v>0</v>
      </c>
      <c r="D83" s="11">
        <f>IFERROR(VLOOKUP($A83,Disciplinas[],3,FALSE),"-")</f>
        <v>0</v>
      </c>
      <c r="E83" s="11">
        <f>IFERROR(VLOOKUP($A83,Disciplinas[],4,FALSE),"-")</f>
        <v>0</v>
      </c>
      <c r="F83" s="11" t="str">
        <f>IFERROR(VLOOKUP($A83,Disciplinas[],6,FALSE),"-")</f>
        <v>PG</v>
      </c>
      <c r="G83" s="11" t="str">
        <f>IFERROR(VLOOKUP($A83,Disciplinas[],7,FALSE),"-")</f>
        <v>CTQ</v>
      </c>
      <c r="X83" s="72">
        <v>1</v>
      </c>
      <c r="Y83" s="25" t="s">
        <v>65</v>
      </c>
    </row>
    <row r="84" spans="1:25" ht="30">
      <c r="A84" s="24" t="s">
        <v>404</v>
      </c>
      <c r="B84" s="11">
        <f>IFERROR(VLOOKUP($A84,Disciplinas[],5,FALSE),"-")</f>
        <v>0</v>
      </c>
      <c r="C84" s="73">
        <f>IFERROR(VLOOKUP($A84,Disciplinas[],2,FALSE),"-")</f>
        <v>0</v>
      </c>
      <c r="D84" s="11">
        <f>IFERROR(VLOOKUP($A84,Disciplinas[],3,FALSE),"-")</f>
        <v>0</v>
      </c>
      <c r="E84" s="11">
        <f>IFERROR(VLOOKUP($A84,Disciplinas[],4,FALSE),"-")</f>
        <v>0</v>
      </c>
      <c r="F84" s="11" t="str">
        <f>IFERROR(VLOOKUP($A84,Disciplinas[],6,FALSE),"-")</f>
        <v>PG</v>
      </c>
      <c r="G84" s="11" t="str">
        <f>IFERROR(VLOOKUP($A84,Disciplinas[],7,FALSE),"-")</f>
        <v>CTQ</v>
      </c>
      <c r="X84" s="72">
        <v>4</v>
      </c>
      <c r="Y84" s="25" t="s">
        <v>66</v>
      </c>
    </row>
    <row r="85" spans="1:25" ht="30">
      <c r="A85" s="24" t="s">
        <v>397</v>
      </c>
      <c r="B85" s="11">
        <f>IFERROR(VLOOKUP($A85,Disciplinas[],5,FALSE),"-")</f>
        <v>0</v>
      </c>
      <c r="C85" s="73">
        <f>IFERROR(VLOOKUP($A85,Disciplinas[],2,FALSE),"-")</f>
        <v>0</v>
      </c>
      <c r="D85" s="11">
        <f>IFERROR(VLOOKUP($A85,Disciplinas[],3,FALSE),"-")</f>
        <v>0</v>
      </c>
      <c r="E85" s="11">
        <f>IFERROR(VLOOKUP($A85,Disciplinas[],4,FALSE),"-")</f>
        <v>0</v>
      </c>
      <c r="F85" s="11" t="str">
        <f>IFERROR(VLOOKUP($A85,Disciplinas[],6,FALSE),"-")</f>
        <v>PG</v>
      </c>
      <c r="G85" s="11" t="str">
        <f>IFERROR(VLOOKUP($A85,Disciplinas[],7,FALSE),"-")</f>
        <v>BTC</v>
      </c>
      <c r="X85" s="72">
        <v>4</v>
      </c>
      <c r="Y85" s="25" t="s">
        <v>67</v>
      </c>
    </row>
    <row r="86" spans="1:25">
      <c r="A86" s="24" t="s">
        <v>399</v>
      </c>
      <c r="B86" s="11">
        <f>IFERROR(VLOOKUP($A86,Disciplinas[],5,FALSE),"-")</f>
        <v>0</v>
      </c>
      <c r="C86" s="73">
        <f>IFERROR(VLOOKUP($A86,Disciplinas[],2,FALSE),"-")</f>
        <v>0</v>
      </c>
      <c r="D86" s="11">
        <f>IFERROR(VLOOKUP($A86,Disciplinas[],3,FALSE),"-")</f>
        <v>0</v>
      </c>
      <c r="E86" s="11">
        <f>IFERROR(VLOOKUP($A86,Disciplinas[],4,FALSE),"-")</f>
        <v>0</v>
      </c>
      <c r="F86" s="11" t="str">
        <f>IFERROR(VLOOKUP($A86,Disciplinas[],6,FALSE),"-")</f>
        <v>PG</v>
      </c>
      <c r="G86" s="11" t="str">
        <f>IFERROR(VLOOKUP($A86,Disciplinas[],7,FALSE),"-")</f>
        <v>BIS</v>
      </c>
      <c r="X86" s="72">
        <v>4</v>
      </c>
      <c r="Y86" s="25" t="s">
        <v>69</v>
      </c>
    </row>
    <row r="87" spans="1:25" ht="30">
      <c r="A87" s="24" t="s">
        <v>385</v>
      </c>
      <c r="B87" s="11">
        <f>IFERROR(VLOOKUP($A87,Disciplinas[],5,FALSE),"-")</f>
        <v>0</v>
      </c>
      <c r="C87" s="73">
        <f>IFERROR(VLOOKUP($A87,Disciplinas[],2,FALSE),"-")</f>
        <v>0</v>
      </c>
      <c r="D87" s="11">
        <f>IFERROR(VLOOKUP($A87,Disciplinas[],3,FALSE),"-")</f>
        <v>0</v>
      </c>
      <c r="E87" s="11">
        <f>IFERROR(VLOOKUP($A87,Disciplinas[],4,FALSE),"-")</f>
        <v>0</v>
      </c>
      <c r="F87" s="11" t="str">
        <f>IFERROR(VLOOKUP($A87,Disciplinas[],6,FALSE),"-")</f>
        <v>PG</v>
      </c>
      <c r="G87" s="11" t="str">
        <f>IFERROR(VLOOKUP($A87,Disciplinas[],7,FALSE),"-")</f>
        <v>CTQ</v>
      </c>
      <c r="X87" s="72">
        <v>1</v>
      </c>
      <c r="Y87" s="25" t="s">
        <v>73</v>
      </c>
    </row>
    <row r="88" spans="1:25" ht="30">
      <c r="A88" s="24" t="s">
        <v>386</v>
      </c>
      <c r="B88" s="11">
        <f>IFERROR(VLOOKUP($A88,Disciplinas[],5,FALSE),"-")</f>
        <v>0</v>
      </c>
      <c r="C88" s="73">
        <f>IFERROR(VLOOKUP($A88,Disciplinas[],2,FALSE),"-")</f>
        <v>0</v>
      </c>
      <c r="D88" s="11">
        <f>IFERROR(VLOOKUP($A88,Disciplinas[],3,FALSE),"-")</f>
        <v>0</v>
      </c>
      <c r="E88" s="11">
        <f>IFERROR(VLOOKUP($A88,Disciplinas[],4,FALSE),"-")</f>
        <v>0</v>
      </c>
      <c r="F88" s="11" t="str">
        <f>IFERROR(VLOOKUP($A88,Disciplinas[],6,FALSE),"-")</f>
        <v>PG</v>
      </c>
      <c r="G88" s="11" t="str">
        <f>IFERROR(VLOOKUP($A88,Disciplinas[],7,FALSE),"-")</f>
        <v>CTQ</v>
      </c>
      <c r="X88" s="72">
        <v>1</v>
      </c>
      <c r="Y88" s="25" t="s">
        <v>73</v>
      </c>
    </row>
    <row r="89" spans="1:25">
      <c r="A89" s="24" t="s">
        <v>401</v>
      </c>
      <c r="B89" s="11">
        <f>IFERROR(VLOOKUP($A89,Disciplinas[],5,FALSE),"-")</f>
        <v>0</v>
      </c>
      <c r="C89" s="73">
        <f>IFERROR(VLOOKUP($A89,Disciplinas[],2,FALSE),"-")</f>
        <v>0</v>
      </c>
      <c r="D89" s="11">
        <f>IFERROR(VLOOKUP($A89,Disciplinas[],3,FALSE),"-")</f>
        <v>0</v>
      </c>
      <c r="E89" s="11">
        <f>IFERROR(VLOOKUP($A89,Disciplinas[],4,FALSE),"-")</f>
        <v>0</v>
      </c>
      <c r="F89" s="11" t="str">
        <f>IFERROR(VLOOKUP($A89,Disciplinas[],6,FALSE),"-")</f>
        <v>PG</v>
      </c>
      <c r="G89" s="11" t="str">
        <f>IFERROR(VLOOKUP($A89,Disciplinas[],7,FALSE),"-")</f>
        <v>BIS</v>
      </c>
      <c r="X89" s="72">
        <v>4</v>
      </c>
      <c r="Y89" s="25" t="s">
        <v>81</v>
      </c>
    </row>
    <row r="90" spans="1:25" ht="45">
      <c r="A90" s="24" t="s">
        <v>402</v>
      </c>
      <c r="B90" s="11">
        <f>IFERROR(VLOOKUP($A90,Disciplinas[],5,FALSE),"-")</f>
        <v>0</v>
      </c>
      <c r="C90" s="73">
        <f>IFERROR(VLOOKUP($A90,Disciplinas[],2,FALSE),"-")</f>
        <v>0</v>
      </c>
      <c r="D90" s="11">
        <f>IFERROR(VLOOKUP($A90,Disciplinas[],3,FALSE),"-")</f>
        <v>0</v>
      </c>
      <c r="E90" s="11">
        <f>IFERROR(VLOOKUP($A90,Disciplinas[],4,FALSE),"-")</f>
        <v>0</v>
      </c>
      <c r="F90" s="11" t="str">
        <f>IFERROR(VLOOKUP($A90,Disciplinas[],6,FALSE),"-")</f>
        <v>PG</v>
      </c>
      <c r="G90" s="11" t="str">
        <f>IFERROR(VLOOKUP($A90,Disciplinas[],7,FALSE),"-")</f>
        <v>CTQ</v>
      </c>
      <c r="X90" s="72">
        <v>3</v>
      </c>
      <c r="Y90" s="25" t="s">
        <v>86</v>
      </c>
    </row>
    <row r="91" spans="1:25" ht="30">
      <c r="A91" s="24" t="s">
        <v>402</v>
      </c>
      <c r="B91" s="11">
        <f>IFERROR(VLOOKUP($A91,Disciplinas[],5,FALSE),"-")</f>
        <v>0</v>
      </c>
      <c r="C91" s="73">
        <f>IFERROR(VLOOKUP($A91,Disciplinas[],2,FALSE),"-")</f>
        <v>0</v>
      </c>
      <c r="D91" s="11">
        <f>IFERROR(VLOOKUP($A91,Disciplinas[],3,FALSE),"-")</f>
        <v>0</v>
      </c>
      <c r="E91" s="11">
        <f>IFERROR(VLOOKUP($A91,Disciplinas[],4,FALSE),"-")</f>
        <v>0</v>
      </c>
      <c r="F91" s="11" t="str">
        <f>IFERROR(VLOOKUP($A91,Disciplinas[],6,FALSE),"-")</f>
        <v>PG</v>
      </c>
      <c r="G91" s="11" t="str">
        <f>IFERROR(VLOOKUP($A91,Disciplinas[],7,FALSE),"-")</f>
        <v>CTQ</v>
      </c>
      <c r="X91" s="72">
        <v>3</v>
      </c>
      <c r="Y91" s="25" t="s">
        <v>89</v>
      </c>
    </row>
    <row r="92" spans="1:25" ht="30">
      <c r="A92" s="24" t="s">
        <v>377</v>
      </c>
      <c r="B92" s="11">
        <f>IFERROR(VLOOKUP($A92,Disciplinas[],5,FALSE),"-")</f>
        <v>0</v>
      </c>
      <c r="C92" s="73">
        <f>IFERROR(VLOOKUP($A92,Disciplinas[],2,FALSE),"-")</f>
        <v>0</v>
      </c>
      <c r="D92" s="11">
        <f>IFERROR(VLOOKUP($A92,Disciplinas[],3,FALSE),"-")</f>
        <v>0</v>
      </c>
      <c r="E92" s="11">
        <f>IFERROR(VLOOKUP($A92,Disciplinas[],4,FALSE),"-")</f>
        <v>0</v>
      </c>
      <c r="F92" s="11" t="str">
        <f>IFERROR(VLOOKUP($A92,Disciplinas[],6,FALSE),"-")</f>
        <v>PG</v>
      </c>
      <c r="G92" s="11" t="str">
        <f>IFERROR(VLOOKUP($A92,Disciplinas[],7,FALSE),"-")</f>
        <v>CTQ</v>
      </c>
      <c r="X92" s="72">
        <v>1</v>
      </c>
      <c r="Y92" s="25" t="s">
        <v>92</v>
      </c>
    </row>
    <row r="93" spans="1:25">
      <c r="B93" s="11" t="str">
        <f>IFERROR(VLOOKUP($A93,Disciplinas[],5,FALSE),"-")</f>
        <v>-</v>
      </c>
      <c r="C93" s="73" t="str">
        <f>IFERROR(VLOOKUP($A93,Disciplinas[],2,FALSE),"-")</f>
        <v>-</v>
      </c>
      <c r="D93" s="11" t="str">
        <f>IFERROR(VLOOKUP($A93,Disciplinas[],3,FALSE),"-")</f>
        <v>-</v>
      </c>
      <c r="E93" s="11" t="str">
        <f>IFERROR(VLOOKUP($A93,Disciplinas[],4,FALSE),"-")</f>
        <v>-</v>
      </c>
      <c r="F93" s="11" t="str">
        <f>IFERROR(VLOOKUP($A93,Disciplinas[],6,FALSE),"-")</f>
        <v>-</v>
      </c>
      <c r="G93" s="11" t="str">
        <f>IFERROR(VLOOKUP($A93,Disciplinas[],7,FALSE),"-")</f>
        <v>-</v>
      </c>
      <c r="X93" s="72"/>
    </row>
    <row r="94" spans="1:25">
      <c r="B94" s="11" t="str">
        <f>IFERROR(VLOOKUP($A94,Disciplinas[],5,FALSE),"-")</f>
        <v>-</v>
      </c>
      <c r="C94" s="73" t="str">
        <f>IFERROR(VLOOKUP($A94,Disciplinas[],2,FALSE),"-")</f>
        <v>-</v>
      </c>
      <c r="D94" s="11" t="str">
        <f>IFERROR(VLOOKUP($A94,Disciplinas[],3,FALSE),"-")</f>
        <v>-</v>
      </c>
      <c r="E94" s="11" t="str">
        <f>IFERROR(VLOOKUP($A94,Disciplinas[],4,FALSE),"-")</f>
        <v>-</v>
      </c>
      <c r="F94" s="11" t="str">
        <f>IFERROR(VLOOKUP($A94,Disciplinas[],6,FALSE),"-")</f>
        <v>-</v>
      </c>
      <c r="G94" s="11" t="str">
        <f>IFERROR(VLOOKUP($A94,Disciplinas[],7,FALSE),"-")</f>
        <v>-</v>
      </c>
      <c r="X94" s="72"/>
    </row>
    <row r="95" spans="1:25" ht="30">
      <c r="A95" s="24" t="s">
        <v>416</v>
      </c>
      <c r="B95" s="11">
        <f>IFERROR(VLOOKUP($A95,Disciplinas[],5,FALSE),"-")</f>
        <v>0</v>
      </c>
      <c r="C95" s="73">
        <f>IFERROR(VLOOKUP($A95,Disciplinas[],2,FALSE),"-")</f>
        <v>2.5</v>
      </c>
      <c r="D95" s="11">
        <f>IFERROR(VLOOKUP($A95,Disciplinas[],3,FALSE),"-")</f>
        <v>0</v>
      </c>
      <c r="E95" s="11">
        <f>IFERROR(VLOOKUP($A95,Disciplinas[],4,FALSE),"-")</f>
        <v>0</v>
      </c>
      <c r="F95" s="11" t="str">
        <f>IFERROR(VLOOKUP($A95,Disciplinas[],6,FALSE),"-")</f>
        <v>PG</v>
      </c>
      <c r="G95" s="11" t="str">
        <f>IFERROR(VLOOKUP($A95,Disciplinas[],7,FALSE),"-")</f>
        <v>EEQ</v>
      </c>
      <c r="X95" s="72">
        <v>2.5</v>
      </c>
      <c r="Y95" s="25" t="s">
        <v>62</v>
      </c>
    </row>
    <row r="96" spans="1:25" ht="30">
      <c r="A96" s="24" t="s">
        <v>415</v>
      </c>
      <c r="B96" s="11">
        <f>IFERROR(VLOOKUP($A96,Disciplinas[],5,FALSE),"-")</f>
        <v>0</v>
      </c>
      <c r="C96" s="73">
        <f>IFERROR(VLOOKUP($A96,Disciplinas[],2,FALSE),"-")</f>
        <v>2.5</v>
      </c>
      <c r="D96" s="11">
        <f>IFERROR(VLOOKUP($A96,Disciplinas[],3,FALSE),"-")</f>
        <v>0</v>
      </c>
      <c r="E96" s="11">
        <f>IFERROR(VLOOKUP($A96,Disciplinas[],4,FALSE),"-")</f>
        <v>0</v>
      </c>
      <c r="F96" s="11" t="str">
        <f>IFERROR(VLOOKUP($A96,Disciplinas[],6,FALSE),"-")</f>
        <v>PG</v>
      </c>
      <c r="G96" s="11" t="str">
        <f>IFERROR(VLOOKUP($A96,Disciplinas[],7,FALSE),"-")</f>
        <v>EEQ</v>
      </c>
      <c r="X96" s="72">
        <v>2.5</v>
      </c>
      <c r="Y96" s="25" t="s">
        <v>71</v>
      </c>
    </row>
    <row r="97" spans="1:25" ht="30">
      <c r="A97" s="24" t="s">
        <v>417</v>
      </c>
      <c r="B97" s="11">
        <f>IFERROR(VLOOKUP($A97,Disciplinas[],5,FALSE),"-")</f>
        <v>0</v>
      </c>
      <c r="C97" s="73">
        <f>IFERROR(VLOOKUP($A97,Disciplinas[],2,FALSE),"-")</f>
        <v>2.5</v>
      </c>
      <c r="D97" s="11">
        <f>IFERROR(VLOOKUP($A97,Disciplinas[],3,FALSE),"-")</f>
        <v>0</v>
      </c>
      <c r="E97" s="11">
        <f>IFERROR(VLOOKUP($A97,Disciplinas[],4,FALSE),"-")</f>
        <v>0</v>
      </c>
      <c r="F97" s="11" t="str">
        <f>IFERROR(VLOOKUP($A97,Disciplinas[],6,FALSE),"-")</f>
        <v>PG</v>
      </c>
      <c r="G97" s="11" t="str">
        <f>IFERROR(VLOOKUP($A97,Disciplinas[],7,FALSE),"-")</f>
        <v>EEQ</v>
      </c>
      <c r="X97" s="72">
        <v>2.5</v>
      </c>
      <c r="Y97" s="25" t="s">
        <v>71</v>
      </c>
    </row>
    <row r="98" spans="1:25" ht="30">
      <c r="A98" s="24" t="s">
        <v>414</v>
      </c>
      <c r="B98" s="11">
        <f>IFERROR(VLOOKUP($A98,Disciplinas[],5,FALSE),"-")</f>
        <v>0</v>
      </c>
      <c r="C98" s="73">
        <f>IFERROR(VLOOKUP($A98,Disciplinas[],2,FALSE),"-")</f>
        <v>2.5</v>
      </c>
      <c r="D98" s="11">
        <f>IFERROR(VLOOKUP($A98,Disciplinas[],3,FALSE),"-")</f>
        <v>0</v>
      </c>
      <c r="E98" s="11">
        <f>IFERROR(VLOOKUP($A98,Disciplinas[],4,FALSE),"-")</f>
        <v>0</v>
      </c>
      <c r="F98" s="11" t="str">
        <f>IFERROR(VLOOKUP($A98,Disciplinas[],6,FALSE),"-")</f>
        <v>PG</v>
      </c>
      <c r="G98" s="11" t="str">
        <f>IFERROR(VLOOKUP($A98,Disciplinas[],7,FALSE),"-")</f>
        <v>EEQ</v>
      </c>
      <c r="X98" s="72">
        <v>2.5</v>
      </c>
      <c r="Y98" s="25" t="s">
        <v>66</v>
      </c>
    </row>
    <row r="99" spans="1:25" ht="30">
      <c r="A99" s="24" t="s">
        <v>413</v>
      </c>
      <c r="B99" s="11">
        <f>IFERROR(VLOOKUP($A99,Disciplinas[],5,FALSE),"-")</f>
        <v>0</v>
      </c>
      <c r="C99" s="73">
        <f>IFERROR(VLOOKUP($A99,Disciplinas[],2,FALSE),"-")</f>
        <v>2.5</v>
      </c>
      <c r="D99" s="11">
        <f>IFERROR(VLOOKUP($A99,Disciplinas[],3,FALSE),"-")</f>
        <v>0</v>
      </c>
      <c r="E99" s="11">
        <f>IFERROR(VLOOKUP($A99,Disciplinas[],4,FALSE),"-")</f>
        <v>0</v>
      </c>
      <c r="F99" s="11" t="str">
        <f>IFERROR(VLOOKUP($A99,Disciplinas[],6,FALSE),"-")</f>
        <v>PG</v>
      </c>
      <c r="G99" s="11" t="str">
        <f>IFERROR(VLOOKUP($A99,Disciplinas[],7,FALSE),"-")</f>
        <v>EEQ</v>
      </c>
      <c r="X99" s="72">
        <v>2.5</v>
      </c>
      <c r="Y99" s="25" t="s">
        <v>89</v>
      </c>
    </row>
    <row r="100" spans="1:25" ht="30">
      <c r="A100" s="24" t="s">
        <v>412</v>
      </c>
      <c r="B100" s="11">
        <f>IFERROR(VLOOKUP($A100,Disciplinas[],5,FALSE),"-")</f>
        <v>0</v>
      </c>
      <c r="C100" s="73">
        <f>IFERROR(VLOOKUP($A100,Disciplinas[],2,FALSE),"-")</f>
        <v>2.5</v>
      </c>
      <c r="D100" s="11">
        <f>IFERROR(VLOOKUP($A100,Disciplinas[],3,FALSE),"-")</f>
        <v>0</v>
      </c>
      <c r="E100" s="11">
        <f>IFERROR(VLOOKUP($A100,Disciplinas[],4,FALSE),"-")</f>
        <v>0</v>
      </c>
      <c r="F100" s="11" t="str">
        <f>IFERROR(VLOOKUP($A100,Disciplinas[],6,FALSE),"-")</f>
        <v>PG</v>
      </c>
      <c r="G100" s="11" t="str">
        <f>IFERROR(VLOOKUP($A100,Disciplinas[],7,FALSE),"-")</f>
        <v>EEQ</v>
      </c>
      <c r="X100" s="72">
        <v>2.5</v>
      </c>
      <c r="Y100" s="25" t="s">
        <v>89</v>
      </c>
    </row>
    <row r="101" spans="1:25">
      <c r="A101" s="24" t="s">
        <v>411</v>
      </c>
      <c r="B101" s="11">
        <f>IFERROR(VLOOKUP($A101,Disciplinas[],5,FALSE),"-")</f>
        <v>0</v>
      </c>
      <c r="C101" s="73">
        <f>IFERROR(VLOOKUP($A101,Disciplinas[],2,FALSE),"-")</f>
        <v>2.5</v>
      </c>
      <c r="D101" s="11">
        <f>IFERROR(VLOOKUP($A101,Disciplinas[],3,FALSE),"-")</f>
        <v>0</v>
      </c>
      <c r="E101" s="11">
        <f>IFERROR(VLOOKUP($A101,Disciplinas[],4,FALSE),"-")</f>
        <v>0</v>
      </c>
      <c r="F101" s="11" t="str">
        <f>IFERROR(VLOOKUP($A101,Disciplinas[],6,FALSE),"-")</f>
        <v>PG</v>
      </c>
      <c r="G101" s="11" t="str">
        <f>IFERROR(VLOOKUP($A101,Disciplinas[],7,FALSE),"-")</f>
        <v>EEQ</v>
      </c>
      <c r="X101" s="72">
        <v>2.5</v>
      </c>
      <c r="Y101" s="25" t="s">
        <v>60</v>
      </c>
    </row>
    <row r="102" spans="1:25" ht="30">
      <c r="A102" s="24" t="s">
        <v>410</v>
      </c>
      <c r="B102" s="11">
        <f>IFERROR(VLOOKUP($A102,Disciplinas[],5,FALSE),"-")</f>
        <v>0</v>
      </c>
      <c r="C102" s="73">
        <f>IFERROR(VLOOKUP($A102,Disciplinas[],2,FALSE),"-")</f>
        <v>2.5</v>
      </c>
      <c r="D102" s="11">
        <f>IFERROR(VLOOKUP($A102,Disciplinas[],3,FALSE),"-")</f>
        <v>0</v>
      </c>
      <c r="E102" s="11">
        <f>IFERROR(VLOOKUP($A102,Disciplinas[],4,FALSE),"-")</f>
        <v>0</v>
      </c>
      <c r="F102" s="11" t="str">
        <f>IFERROR(VLOOKUP($A102,Disciplinas[],6,FALSE),"-")</f>
        <v>PG</v>
      </c>
      <c r="G102" s="11" t="str">
        <f>IFERROR(VLOOKUP($A102,Disciplinas[],7,FALSE),"-")</f>
        <v>EEQ</v>
      </c>
      <c r="X102" s="72">
        <v>2.5</v>
      </c>
      <c r="Y102" s="25" t="s">
        <v>63</v>
      </c>
    </row>
    <row r="103" spans="1:25">
      <c r="B103" s="11" t="str">
        <f>IFERROR(VLOOKUP($A103,Disciplinas[],5,FALSE),"-")</f>
        <v>-</v>
      </c>
      <c r="C103" s="73" t="str">
        <f>IFERROR(VLOOKUP($A103,Disciplinas[],2,FALSE),"-")</f>
        <v>-</v>
      </c>
      <c r="D103" s="11" t="str">
        <f>IFERROR(VLOOKUP($A103,Disciplinas[],3,FALSE),"-")</f>
        <v>-</v>
      </c>
      <c r="E103" s="11" t="str">
        <f>IFERROR(VLOOKUP($A103,Disciplinas[],4,FALSE),"-")</f>
        <v>-</v>
      </c>
      <c r="F103" s="11" t="str">
        <f>IFERROR(VLOOKUP($A103,Disciplinas[],6,FALSE),"-")</f>
        <v>-</v>
      </c>
      <c r="G103" s="11" t="str">
        <f>IFERROR(VLOOKUP($A103,Disciplinas[],7,FALSE),"-")</f>
        <v>-</v>
      </c>
      <c r="X103" s="72"/>
    </row>
    <row r="104" spans="1:25">
      <c r="B104" s="11" t="str">
        <f>IFERROR(VLOOKUP($A104,Disciplinas[],5,FALSE),"-")</f>
        <v>-</v>
      </c>
      <c r="C104" s="73" t="str">
        <f>IFERROR(VLOOKUP($A104,Disciplinas[],2,FALSE),"-")</f>
        <v>-</v>
      </c>
      <c r="D104" s="11" t="str">
        <f>IFERROR(VLOOKUP($A104,Disciplinas[],3,FALSE),"-")</f>
        <v>-</v>
      </c>
      <c r="E104" s="11" t="str">
        <f>IFERROR(VLOOKUP($A104,Disciplinas[],4,FALSE),"-")</f>
        <v>-</v>
      </c>
      <c r="F104" s="11" t="str">
        <f>IFERROR(VLOOKUP($A104,Disciplinas[],6,FALSE),"-")</f>
        <v>-</v>
      </c>
      <c r="G104" s="11" t="str">
        <f>IFERROR(VLOOKUP($A104,Disciplinas[],7,FALSE),"-")</f>
        <v>-</v>
      </c>
      <c r="X104" s="72"/>
    </row>
    <row r="105" spans="1:25">
      <c r="B105" s="11" t="str">
        <f>IFERROR(VLOOKUP($A105,Disciplinas[],5,FALSE),"-")</f>
        <v>-</v>
      </c>
      <c r="C105" s="73" t="str">
        <f>IFERROR(VLOOKUP($A105,Disciplinas[],2,FALSE),"-")</f>
        <v>-</v>
      </c>
      <c r="D105" s="11" t="str">
        <f>IFERROR(VLOOKUP($A105,Disciplinas[],3,FALSE),"-")</f>
        <v>-</v>
      </c>
      <c r="E105" s="11" t="str">
        <f>IFERROR(VLOOKUP($A105,Disciplinas[],4,FALSE),"-")</f>
        <v>-</v>
      </c>
      <c r="F105" s="11" t="str">
        <f>IFERROR(VLOOKUP($A105,Disciplinas[],6,FALSE),"-")</f>
        <v>-</v>
      </c>
      <c r="G105" s="11" t="str">
        <f>IFERROR(VLOOKUP($A105,Disciplinas[],7,FALSE),"-")</f>
        <v>-</v>
      </c>
      <c r="X105" s="72"/>
    </row>
    <row r="106" spans="1:25">
      <c r="B106" s="11" t="str">
        <f>IFERROR(VLOOKUP($A106,Disciplinas[],5,FALSE),"-")</f>
        <v>-</v>
      </c>
      <c r="C106" s="73" t="str">
        <f>IFERROR(VLOOKUP($A106,Disciplinas[],2,FALSE),"-")</f>
        <v>-</v>
      </c>
      <c r="D106" s="11" t="str">
        <f>IFERROR(VLOOKUP($A106,Disciplinas[],3,FALSE),"-")</f>
        <v>-</v>
      </c>
      <c r="E106" s="11" t="str">
        <f>IFERROR(VLOOKUP($A106,Disciplinas[],4,FALSE),"-")</f>
        <v>-</v>
      </c>
      <c r="F106" s="11" t="str">
        <f>IFERROR(VLOOKUP($A106,Disciplinas[],6,FALSE),"-")</f>
        <v>-</v>
      </c>
      <c r="G106" s="11" t="str">
        <f>IFERROR(VLOOKUP($A106,Disciplinas[],7,FALSE),"-")</f>
        <v>-</v>
      </c>
      <c r="X106" s="72"/>
    </row>
    <row r="107" spans="1:25">
      <c r="B107" s="11" t="str">
        <f>IFERROR(VLOOKUP($A107,Disciplinas[],5,FALSE),"-")</f>
        <v>-</v>
      </c>
      <c r="C107" s="73" t="str">
        <f>IFERROR(VLOOKUP($A107,Disciplinas[],2,FALSE),"-")</f>
        <v>-</v>
      </c>
      <c r="D107" s="11" t="str">
        <f>IFERROR(VLOOKUP($A107,Disciplinas[],3,FALSE),"-")</f>
        <v>-</v>
      </c>
      <c r="E107" s="11" t="str">
        <f>IFERROR(VLOOKUP($A107,Disciplinas[],4,FALSE),"-")</f>
        <v>-</v>
      </c>
      <c r="F107" s="11" t="str">
        <f>IFERROR(VLOOKUP($A107,Disciplinas[],6,FALSE),"-")</f>
        <v>-</v>
      </c>
      <c r="G107" s="11" t="str">
        <f>IFERROR(VLOOKUP($A107,Disciplinas[],7,FALSE),"-")</f>
        <v>-</v>
      </c>
      <c r="X107" s="72"/>
    </row>
    <row r="108" spans="1:25">
      <c r="B108" s="11" t="str">
        <f>IFERROR(VLOOKUP($A108,Disciplinas[],5,FALSE),"-")</f>
        <v>-</v>
      </c>
      <c r="C108" s="73" t="str">
        <f>IFERROR(VLOOKUP($A108,Disciplinas[],2,FALSE),"-")</f>
        <v>-</v>
      </c>
      <c r="D108" s="11" t="str">
        <f>IFERROR(VLOOKUP($A108,Disciplinas[],3,FALSE),"-")</f>
        <v>-</v>
      </c>
      <c r="E108" s="11" t="str">
        <f>IFERROR(VLOOKUP($A108,Disciplinas[],4,FALSE),"-")</f>
        <v>-</v>
      </c>
      <c r="F108" s="11" t="str">
        <f>IFERROR(VLOOKUP($A108,Disciplinas[],6,FALSE),"-")</f>
        <v>-</v>
      </c>
      <c r="G108" s="11" t="str">
        <f>IFERROR(VLOOKUP($A108,Disciplinas[],7,FALSE),"-")</f>
        <v>-</v>
      </c>
      <c r="X108" s="72"/>
    </row>
    <row r="109" spans="1:25">
      <c r="B109" s="11" t="str">
        <f>IFERROR(VLOOKUP($A109,Disciplinas[],5,FALSE),"-")</f>
        <v>-</v>
      </c>
      <c r="C109" s="73" t="str">
        <f>IFERROR(VLOOKUP($A109,Disciplinas[],2,FALSE),"-")</f>
        <v>-</v>
      </c>
      <c r="D109" s="11" t="str">
        <f>IFERROR(VLOOKUP($A109,Disciplinas[],3,FALSE),"-")</f>
        <v>-</v>
      </c>
      <c r="E109" s="11" t="str">
        <f>IFERROR(VLOOKUP($A109,Disciplinas[],4,FALSE),"-")</f>
        <v>-</v>
      </c>
      <c r="F109" s="11" t="str">
        <f>IFERROR(VLOOKUP($A109,Disciplinas[],6,FALSE),"-")</f>
        <v>-</v>
      </c>
      <c r="G109" s="11" t="str">
        <f>IFERROR(VLOOKUP($A109,Disciplinas[],7,FALSE),"-")</f>
        <v>-</v>
      </c>
      <c r="X109" s="72"/>
    </row>
    <row r="110" spans="1:25">
      <c r="B110" s="11" t="str">
        <f>IFERROR(VLOOKUP($A110,Disciplinas[],5,FALSE),"-")</f>
        <v>-</v>
      </c>
      <c r="C110" s="73" t="str">
        <f>IFERROR(VLOOKUP($A110,Disciplinas[],2,FALSE),"-")</f>
        <v>-</v>
      </c>
      <c r="D110" s="11" t="str">
        <f>IFERROR(VLOOKUP($A110,Disciplinas[],3,FALSE),"-")</f>
        <v>-</v>
      </c>
      <c r="E110" s="11" t="str">
        <f>IFERROR(VLOOKUP($A110,Disciplinas[],4,FALSE),"-")</f>
        <v>-</v>
      </c>
      <c r="F110" s="11" t="str">
        <f>IFERROR(VLOOKUP($A110,Disciplinas[],6,FALSE),"-")</f>
        <v>-</v>
      </c>
      <c r="G110" s="11" t="str">
        <f>IFERROR(VLOOKUP($A110,Disciplinas[],7,FALSE),"-")</f>
        <v>-</v>
      </c>
      <c r="X110" s="72"/>
    </row>
    <row r="111" spans="1:25">
      <c r="B111" s="11" t="str">
        <f>IFERROR(VLOOKUP($A111,Disciplinas[],5,FALSE),"-")</f>
        <v>-</v>
      </c>
      <c r="C111" s="73" t="str">
        <f>IFERROR(VLOOKUP($A111,Disciplinas[],2,FALSE),"-")</f>
        <v>-</v>
      </c>
      <c r="D111" s="11" t="str">
        <f>IFERROR(VLOOKUP($A111,Disciplinas[],3,FALSE),"-")</f>
        <v>-</v>
      </c>
      <c r="E111" s="11" t="str">
        <f>IFERROR(VLOOKUP($A111,Disciplinas[],4,FALSE),"-")</f>
        <v>-</v>
      </c>
      <c r="F111" s="11" t="str">
        <f>IFERROR(VLOOKUP($A111,Disciplinas[],6,FALSE),"-")</f>
        <v>-</v>
      </c>
      <c r="G111" s="11" t="str">
        <f>IFERROR(VLOOKUP($A111,Disciplinas[],7,FALSE),"-")</f>
        <v>-</v>
      </c>
      <c r="X111" s="72"/>
    </row>
    <row r="112" spans="1:25">
      <c r="B112" s="11" t="str">
        <f>IFERROR(VLOOKUP($A112,Disciplinas[],5,FALSE),"-")</f>
        <v>-</v>
      </c>
      <c r="C112" s="73" t="str">
        <f>IFERROR(VLOOKUP($A112,Disciplinas[],2,FALSE),"-")</f>
        <v>-</v>
      </c>
      <c r="D112" s="11" t="str">
        <f>IFERROR(VLOOKUP($A112,Disciplinas[],3,FALSE),"-")</f>
        <v>-</v>
      </c>
      <c r="E112" s="11" t="str">
        <f>IFERROR(VLOOKUP($A112,Disciplinas[],4,FALSE),"-")</f>
        <v>-</v>
      </c>
      <c r="F112" s="11" t="str">
        <f>IFERROR(VLOOKUP($A112,Disciplinas[],6,FALSE),"-")</f>
        <v>-</v>
      </c>
      <c r="G112" s="11" t="str">
        <f>IFERROR(VLOOKUP($A112,Disciplinas[],7,FALSE),"-")</f>
        <v>-</v>
      </c>
      <c r="X112" s="72"/>
    </row>
    <row r="113" spans="2:24">
      <c r="B113" s="11" t="str">
        <f>IFERROR(VLOOKUP($A113,Disciplinas[],5,FALSE),"-")</f>
        <v>-</v>
      </c>
      <c r="C113" s="73" t="str">
        <f>IFERROR(VLOOKUP($A113,Disciplinas[],2,FALSE),"-")</f>
        <v>-</v>
      </c>
      <c r="D113" s="11" t="str">
        <f>IFERROR(VLOOKUP($A113,Disciplinas[],3,FALSE),"-")</f>
        <v>-</v>
      </c>
      <c r="E113" s="11" t="str">
        <f>IFERROR(VLOOKUP($A113,Disciplinas[],4,FALSE),"-")</f>
        <v>-</v>
      </c>
      <c r="F113" s="11" t="str">
        <f>IFERROR(VLOOKUP($A113,Disciplinas[],6,FALSE),"-")</f>
        <v>-</v>
      </c>
      <c r="G113" s="11" t="str">
        <f>IFERROR(VLOOKUP($A113,Disciplinas[],7,FALSE),"-")</f>
        <v>-</v>
      </c>
      <c r="X113" s="72"/>
    </row>
    <row r="114" spans="2:24">
      <c r="B114" s="11" t="str">
        <f>IFERROR(VLOOKUP($A114,Disciplinas[],5,FALSE),"-")</f>
        <v>-</v>
      </c>
      <c r="C114" s="73" t="str">
        <f>IFERROR(VLOOKUP($A114,Disciplinas[],2,FALSE),"-")</f>
        <v>-</v>
      </c>
      <c r="D114" s="11" t="str">
        <f>IFERROR(VLOOKUP($A114,Disciplinas[],3,FALSE),"-")</f>
        <v>-</v>
      </c>
      <c r="E114" s="11" t="str">
        <f>IFERROR(VLOOKUP($A114,Disciplinas[],4,FALSE),"-")</f>
        <v>-</v>
      </c>
      <c r="F114" s="11" t="str">
        <f>IFERROR(VLOOKUP($A114,Disciplinas[],6,FALSE),"-")</f>
        <v>-</v>
      </c>
      <c r="G114" s="11" t="str">
        <f>IFERROR(VLOOKUP($A114,Disciplinas[],7,FALSE),"-")</f>
        <v>-</v>
      </c>
      <c r="X114" s="72"/>
    </row>
    <row r="115" spans="2:24">
      <c r="B115" s="11" t="str">
        <f>IFERROR(VLOOKUP($A115,Disciplinas[],5,FALSE),"-")</f>
        <v>-</v>
      </c>
      <c r="C115" s="73" t="str">
        <f>IFERROR(VLOOKUP($A115,Disciplinas[],2,FALSE),"-")</f>
        <v>-</v>
      </c>
      <c r="D115" s="11" t="str">
        <f>IFERROR(VLOOKUP($A115,Disciplinas[],3,FALSE),"-")</f>
        <v>-</v>
      </c>
      <c r="E115" s="11" t="str">
        <f>IFERROR(VLOOKUP($A115,Disciplinas[],4,FALSE),"-")</f>
        <v>-</v>
      </c>
      <c r="F115" s="11" t="str">
        <f>IFERROR(VLOOKUP($A115,Disciplinas[],6,FALSE),"-")</f>
        <v>-</v>
      </c>
      <c r="G115" s="11" t="str">
        <f>IFERROR(VLOOKUP($A115,Disciplinas[],7,FALSE),"-")</f>
        <v>-</v>
      </c>
      <c r="X115" s="72"/>
    </row>
    <row r="116" spans="2:24">
      <c r="B116" s="11" t="str">
        <f>IFERROR(VLOOKUP($A116,Disciplinas[],5,FALSE),"-")</f>
        <v>-</v>
      </c>
      <c r="C116" s="73" t="str">
        <f>IFERROR(VLOOKUP($A116,Disciplinas[],2,FALSE),"-")</f>
        <v>-</v>
      </c>
      <c r="D116" s="11" t="str">
        <f>IFERROR(VLOOKUP($A116,Disciplinas[],3,FALSE),"-")</f>
        <v>-</v>
      </c>
      <c r="E116" s="11" t="str">
        <f>IFERROR(VLOOKUP($A116,Disciplinas[],4,FALSE),"-")</f>
        <v>-</v>
      </c>
      <c r="F116" s="11" t="str">
        <f>IFERROR(VLOOKUP($A116,Disciplinas[],6,FALSE),"-")</f>
        <v>-</v>
      </c>
      <c r="G116" s="11" t="str">
        <f>IFERROR(VLOOKUP($A116,Disciplinas[],7,FALSE),"-")</f>
        <v>-</v>
      </c>
      <c r="X116" s="72"/>
    </row>
    <row r="117" spans="2:24">
      <c r="B117" s="11" t="str">
        <f>IFERROR(VLOOKUP($A117,Disciplinas[],5,FALSE),"-")</f>
        <v>-</v>
      </c>
      <c r="C117" s="73" t="str">
        <f>IFERROR(VLOOKUP($A117,Disciplinas[],2,FALSE),"-")</f>
        <v>-</v>
      </c>
      <c r="D117" s="11" t="str">
        <f>IFERROR(VLOOKUP($A117,Disciplinas[],3,FALSE),"-")</f>
        <v>-</v>
      </c>
      <c r="E117" s="11" t="str">
        <f>IFERROR(VLOOKUP($A117,Disciplinas[],4,FALSE),"-")</f>
        <v>-</v>
      </c>
      <c r="F117" s="11" t="str">
        <f>IFERROR(VLOOKUP($A117,Disciplinas[],6,FALSE),"-")</f>
        <v>-</v>
      </c>
      <c r="G117" s="11" t="str">
        <f>IFERROR(VLOOKUP($A117,Disciplinas[],7,FALSE),"-")</f>
        <v>-</v>
      </c>
      <c r="X117" s="72"/>
    </row>
    <row r="118" spans="2:24">
      <c r="B118" s="11" t="str">
        <f>IFERROR(VLOOKUP($A118,Disciplinas[],5,FALSE),"-")</f>
        <v>-</v>
      </c>
      <c r="C118" s="73" t="str">
        <f>IFERROR(VLOOKUP($A118,Disciplinas[],2,FALSE),"-")</f>
        <v>-</v>
      </c>
      <c r="D118" s="11" t="str">
        <f>IFERROR(VLOOKUP($A118,Disciplinas[],3,FALSE),"-")</f>
        <v>-</v>
      </c>
      <c r="E118" s="11" t="str">
        <f>IFERROR(VLOOKUP($A118,Disciplinas[],4,FALSE),"-")</f>
        <v>-</v>
      </c>
      <c r="F118" s="11" t="str">
        <f>IFERROR(VLOOKUP($A118,Disciplinas[],6,FALSE),"-")</f>
        <v>-</v>
      </c>
      <c r="G118" s="11" t="str">
        <f>IFERROR(VLOOKUP($A118,Disciplinas[],7,FALSE),"-")</f>
        <v>-</v>
      </c>
      <c r="X118" s="72"/>
    </row>
    <row r="119" spans="2:24">
      <c r="B119" s="11" t="str">
        <f>IFERROR(VLOOKUP($A119,Disciplinas[],5,FALSE),"-")</f>
        <v>-</v>
      </c>
      <c r="C119" s="73" t="str">
        <f>IFERROR(VLOOKUP($A119,Disciplinas[],2,FALSE),"-")</f>
        <v>-</v>
      </c>
      <c r="D119" s="11" t="str">
        <f>IFERROR(VLOOKUP($A119,Disciplinas[],3,FALSE),"-")</f>
        <v>-</v>
      </c>
      <c r="E119" s="11" t="str">
        <f>IFERROR(VLOOKUP($A119,Disciplinas[],4,FALSE),"-")</f>
        <v>-</v>
      </c>
      <c r="F119" s="11" t="str">
        <f>IFERROR(VLOOKUP($A119,Disciplinas[],6,FALSE),"-")</f>
        <v>-</v>
      </c>
      <c r="G119" s="11" t="str">
        <f>IFERROR(VLOOKUP($A119,Disciplinas[],7,FALSE),"-")</f>
        <v>-</v>
      </c>
      <c r="X119" s="72"/>
    </row>
    <row r="120" spans="2:24">
      <c r="B120" s="11" t="str">
        <f>IFERROR(VLOOKUP($A120,Disciplinas[],5,FALSE),"-")</f>
        <v>-</v>
      </c>
      <c r="C120" s="73" t="str">
        <f>IFERROR(VLOOKUP($A120,Disciplinas[],2,FALSE),"-")</f>
        <v>-</v>
      </c>
      <c r="D120" s="11" t="str">
        <f>IFERROR(VLOOKUP($A120,Disciplinas[],3,FALSE),"-")</f>
        <v>-</v>
      </c>
      <c r="E120" s="11" t="str">
        <f>IFERROR(VLOOKUP($A120,Disciplinas[],4,FALSE),"-")</f>
        <v>-</v>
      </c>
      <c r="F120" s="11" t="str">
        <f>IFERROR(VLOOKUP($A120,Disciplinas[],6,FALSE),"-")</f>
        <v>-</v>
      </c>
      <c r="G120" s="11" t="str">
        <f>IFERROR(VLOOKUP($A120,Disciplinas[],7,FALSE),"-")</f>
        <v>-</v>
      </c>
      <c r="X120" s="72"/>
    </row>
    <row r="121" spans="2:24">
      <c r="B121" s="11" t="str">
        <f>IFERROR(VLOOKUP($A121,Disciplinas[],5,FALSE),"-")</f>
        <v>-</v>
      </c>
      <c r="C121" s="73" t="str">
        <f>IFERROR(VLOOKUP($A121,Disciplinas[],2,FALSE),"-")</f>
        <v>-</v>
      </c>
      <c r="D121" s="11" t="str">
        <f>IFERROR(VLOOKUP($A121,Disciplinas[],3,FALSE),"-")</f>
        <v>-</v>
      </c>
      <c r="E121" s="11" t="str">
        <f>IFERROR(VLOOKUP($A121,Disciplinas[],4,FALSE),"-")</f>
        <v>-</v>
      </c>
      <c r="F121" s="11" t="str">
        <f>IFERROR(VLOOKUP($A121,Disciplinas[],6,FALSE),"-")</f>
        <v>-</v>
      </c>
      <c r="G121" s="11" t="str">
        <f>IFERROR(VLOOKUP($A121,Disciplinas[],7,FALSE),"-")</f>
        <v>-</v>
      </c>
      <c r="X121" s="72"/>
    </row>
    <row r="122" spans="2:24">
      <c r="B122" s="11" t="str">
        <f>IFERROR(VLOOKUP($A122,Disciplinas[],5,FALSE),"-")</f>
        <v>-</v>
      </c>
      <c r="C122" s="73" t="str">
        <f>IFERROR(VLOOKUP($A122,Disciplinas[],2,FALSE),"-")</f>
        <v>-</v>
      </c>
      <c r="D122" s="11" t="str">
        <f>IFERROR(VLOOKUP($A122,Disciplinas[],3,FALSE),"-")</f>
        <v>-</v>
      </c>
      <c r="E122" s="11" t="str">
        <f>IFERROR(VLOOKUP($A122,Disciplinas[],4,FALSE),"-")</f>
        <v>-</v>
      </c>
      <c r="F122" s="11" t="str">
        <f>IFERROR(VLOOKUP($A122,Disciplinas[],6,FALSE),"-")</f>
        <v>-</v>
      </c>
      <c r="G122" s="11" t="str">
        <f>IFERROR(VLOOKUP($A122,Disciplinas[],7,FALSE),"-")</f>
        <v>-</v>
      </c>
      <c r="X122" s="72"/>
    </row>
    <row r="123" spans="2:24">
      <c r="B123" s="11" t="str">
        <f>IFERROR(VLOOKUP($A123,Disciplinas[],5,FALSE),"-")</f>
        <v>-</v>
      </c>
      <c r="C123" s="73" t="str">
        <f>IFERROR(VLOOKUP($A123,Disciplinas[],2,FALSE),"-")</f>
        <v>-</v>
      </c>
      <c r="D123" s="11" t="str">
        <f>IFERROR(VLOOKUP($A123,Disciplinas[],3,FALSE),"-")</f>
        <v>-</v>
      </c>
      <c r="E123" s="11" t="str">
        <f>IFERROR(VLOOKUP($A123,Disciplinas[],4,FALSE),"-")</f>
        <v>-</v>
      </c>
      <c r="F123" s="11" t="str">
        <f>IFERROR(VLOOKUP($A123,Disciplinas[],6,FALSE),"-")</f>
        <v>-</v>
      </c>
      <c r="G123" s="11" t="str">
        <f>IFERROR(VLOOKUP($A123,Disciplinas[],7,FALSE),"-")</f>
        <v>-</v>
      </c>
      <c r="X123" s="72"/>
    </row>
    <row r="124" spans="2:24">
      <c r="B124" s="11" t="str">
        <f>IFERROR(VLOOKUP($A124,Disciplinas[],5,FALSE),"-")</f>
        <v>-</v>
      </c>
      <c r="C124" s="73" t="str">
        <f>IFERROR(VLOOKUP($A124,Disciplinas[],2,FALSE),"-")</f>
        <v>-</v>
      </c>
      <c r="D124" s="11" t="str">
        <f>IFERROR(VLOOKUP($A124,Disciplinas[],3,FALSE),"-")</f>
        <v>-</v>
      </c>
      <c r="E124" s="11" t="str">
        <f>IFERROR(VLOOKUP($A124,Disciplinas[],4,FALSE),"-")</f>
        <v>-</v>
      </c>
      <c r="F124" s="11" t="str">
        <f>IFERROR(VLOOKUP($A124,Disciplinas[],6,FALSE),"-")</f>
        <v>-</v>
      </c>
      <c r="G124" s="11" t="str">
        <f>IFERROR(VLOOKUP($A124,Disciplinas[],7,FALSE),"-")</f>
        <v>-</v>
      </c>
      <c r="X124" s="72"/>
    </row>
    <row r="125" spans="2:24">
      <c r="B125" s="11" t="str">
        <f>IFERROR(VLOOKUP($A125,Disciplinas[],5,FALSE),"-")</f>
        <v>-</v>
      </c>
      <c r="C125" s="73" t="str">
        <f>IFERROR(VLOOKUP($A125,Disciplinas[],2,FALSE),"-")</f>
        <v>-</v>
      </c>
      <c r="D125" s="11" t="str">
        <f>IFERROR(VLOOKUP($A125,Disciplinas[],3,FALSE),"-")</f>
        <v>-</v>
      </c>
      <c r="E125" s="11" t="str">
        <f>IFERROR(VLOOKUP($A125,Disciplinas[],4,FALSE),"-")</f>
        <v>-</v>
      </c>
      <c r="F125" s="11" t="str">
        <f>IFERROR(VLOOKUP($A125,Disciplinas[],6,FALSE),"-")</f>
        <v>-</v>
      </c>
      <c r="G125" s="11" t="str">
        <f>IFERROR(VLOOKUP($A125,Disciplinas[],7,FALSE),"-")</f>
        <v>-</v>
      </c>
      <c r="X125" s="72"/>
    </row>
    <row r="126" spans="2:24">
      <c r="B126" s="11" t="str">
        <f>IFERROR(VLOOKUP($A126,Disciplinas[],5,FALSE),"-")</f>
        <v>-</v>
      </c>
      <c r="C126" s="73" t="str">
        <f>IFERROR(VLOOKUP($A126,Disciplinas[],2,FALSE),"-")</f>
        <v>-</v>
      </c>
      <c r="D126" s="11" t="str">
        <f>IFERROR(VLOOKUP($A126,Disciplinas[],3,FALSE),"-")</f>
        <v>-</v>
      </c>
      <c r="E126" s="11" t="str">
        <f>IFERROR(VLOOKUP($A126,Disciplinas[],4,FALSE),"-")</f>
        <v>-</v>
      </c>
      <c r="F126" s="11" t="str">
        <f>IFERROR(VLOOKUP($A126,Disciplinas[],6,FALSE),"-")</f>
        <v>-</v>
      </c>
      <c r="G126" s="11" t="str">
        <f>IFERROR(VLOOKUP($A126,Disciplinas[],7,FALSE),"-")</f>
        <v>-</v>
      </c>
      <c r="X126" s="72"/>
    </row>
    <row r="127" spans="2:24">
      <c r="B127" s="11" t="str">
        <f>IFERROR(VLOOKUP($A127,Disciplinas[],5,FALSE),"-")</f>
        <v>-</v>
      </c>
      <c r="C127" s="73" t="str">
        <f>IFERROR(VLOOKUP($A127,Disciplinas[],2,FALSE),"-")</f>
        <v>-</v>
      </c>
      <c r="D127" s="11" t="str">
        <f>IFERROR(VLOOKUP($A127,Disciplinas[],3,FALSE),"-")</f>
        <v>-</v>
      </c>
      <c r="E127" s="11" t="str">
        <f>IFERROR(VLOOKUP($A127,Disciplinas[],4,FALSE),"-")</f>
        <v>-</v>
      </c>
      <c r="F127" s="11" t="str">
        <f>IFERROR(VLOOKUP($A127,Disciplinas[],6,FALSE),"-")</f>
        <v>-</v>
      </c>
      <c r="G127" s="11" t="str">
        <f>IFERROR(VLOOKUP($A127,Disciplinas[],7,FALSE),"-")</f>
        <v>-</v>
      </c>
      <c r="X127" s="72"/>
    </row>
    <row r="128" spans="2:24">
      <c r="B128" s="11" t="str">
        <f>IFERROR(VLOOKUP($A128,Disciplinas[],5,FALSE),"-")</f>
        <v>-</v>
      </c>
      <c r="C128" s="73" t="str">
        <f>IFERROR(VLOOKUP($A128,Disciplinas[],2,FALSE),"-")</f>
        <v>-</v>
      </c>
      <c r="D128" s="11" t="str">
        <f>IFERROR(VLOOKUP($A128,Disciplinas[],3,FALSE),"-")</f>
        <v>-</v>
      </c>
      <c r="E128" s="11" t="str">
        <f>IFERROR(VLOOKUP($A128,Disciplinas[],4,FALSE),"-")</f>
        <v>-</v>
      </c>
      <c r="F128" s="11" t="str">
        <f>IFERROR(VLOOKUP($A128,Disciplinas[],6,FALSE),"-")</f>
        <v>-</v>
      </c>
      <c r="G128" s="11" t="str">
        <f>IFERROR(VLOOKUP($A128,Disciplinas[],7,FALSE),"-")</f>
        <v>-</v>
      </c>
      <c r="X128" s="72"/>
    </row>
    <row r="129" spans="2:24">
      <c r="B129" s="11" t="str">
        <f>IFERROR(VLOOKUP($A129,Disciplinas[],5,FALSE),"-")</f>
        <v>-</v>
      </c>
      <c r="C129" s="73" t="str">
        <f>IFERROR(VLOOKUP($A129,Disciplinas[],2,FALSE),"-")</f>
        <v>-</v>
      </c>
      <c r="D129" s="11" t="str">
        <f>IFERROR(VLOOKUP($A129,Disciplinas[],3,FALSE),"-")</f>
        <v>-</v>
      </c>
      <c r="E129" s="11" t="str">
        <f>IFERROR(VLOOKUP($A129,Disciplinas[],4,FALSE),"-")</f>
        <v>-</v>
      </c>
      <c r="F129" s="11" t="str">
        <f>IFERROR(VLOOKUP($A129,Disciplinas[],6,FALSE),"-")</f>
        <v>-</v>
      </c>
      <c r="G129" s="11" t="str">
        <f>IFERROR(VLOOKUP($A129,Disciplinas[],7,FALSE),"-")</f>
        <v>-</v>
      </c>
      <c r="X129" s="72"/>
    </row>
    <row r="130" spans="2:24">
      <c r="B130" s="11" t="str">
        <f>IFERROR(VLOOKUP($A130,Disciplinas[],5,FALSE),"-")</f>
        <v>-</v>
      </c>
      <c r="C130" s="73" t="str">
        <f>IFERROR(VLOOKUP($A130,Disciplinas[],2,FALSE),"-")</f>
        <v>-</v>
      </c>
      <c r="D130" s="11" t="str">
        <f>IFERROR(VLOOKUP($A130,Disciplinas[],3,FALSE),"-")</f>
        <v>-</v>
      </c>
      <c r="E130" s="11" t="str">
        <f>IFERROR(VLOOKUP($A130,Disciplinas[],4,FALSE),"-")</f>
        <v>-</v>
      </c>
      <c r="F130" s="11" t="str">
        <f>IFERROR(VLOOKUP($A130,Disciplinas[],6,FALSE),"-")</f>
        <v>-</v>
      </c>
      <c r="G130" s="11" t="str">
        <f>IFERROR(VLOOKUP($A130,Disciplinas[],7,FALSE),"-")</f>
        <v>-</v>
      </c>
      <c r="X130" s="72"/>
    </row>
    <row r="131" spans="2:24">
      <c r="B131" s="11" t="str">
        <f>IFERROR(VLOOKUP($A131,Disciplinas[],5,FALSE),"-")</f>
        <v>-</v>
      </c>
      <c r="C131" s="73" t="str">
        <f>IFERROR(VLOOKUP($A131,Disciplinas[],2,FALSE),"-")</f>
        <v>-</v>
      </c>
      <c r="D131" s="11" t="str">
        <f>IFERROR(VLOOKUP($A131,Disciplinas[],3,FALSE),"-")</f>
        <v>-</v>
      </c>
      <c r="E131" s="11" t="str">
        <f>IFERROR(VLOOKUP($A131,Disciplinas[],4,FALSE),"-")</f>
        <v>-</v>
      </c>
      <c r="F131" s="11" t="str">
        <f>IFERROR(VLOOKUP($A131,Disciplinas[],6,FALSE),"-")</f>
        <v>-</v>
      </c>
      <c r="G131" s="11" t="str">
        <f>IFERROR(VLOOKUP($A131,Disciplinas[],7,FALSE),"-")</f>
        <v>-</v>
      </c>
      <c r="X131" s="72"/>
    </row>
    <row r="132" spans="2:24">
      <c r="B132" s="11" t="str">
        <f>IFERROR(VLOOKUP($A132,Disciplinas[],5,FALSE),"-")</f>
        <v>-</v>
      </c>
      <c r="C132" s="73" t="str">
        <f>IFERROR(VLOOKUP($A132,Disciplinas[],2,FALSE),"-")</f>
        <v>-</v>
      </c>
      <c r="D132" s="11" t="str">
        <f>IFERROR(VLOOKUP($A132,Disciplinas[],3,FALSE),"-")</f>
        <v>-</v>
      </c>
      <c r="E132" s="11" t="str">
        <f>IFERROR(VLOOKUP($A132,Disciplinas[],4,FALSE),"-")</f>
        <v>-</v>
      </c>
      <c r="F132" s="11" t="str">
        <f>IFERROR(VLOOKUP($A132,Disciplinas[],6,FALSE),"-")</f>
        <v>-</v>
      </c>
      <c r="G132" s="11" t="str">
        <f>IFERROR(VLOOKUP($A132,Disciplinas[],7,FALSE),"-")</f>
        <v>-</v>
      </c>
      <c r="X132" s="72"/>
    </row>
    <row r="133" spans="2:24">
      <c r="B133" s="11" t="str">
        <f>IFERROR(VLOOKUP($A133,Disciplinas[],5,FALSE),"-")</f>
        <v>-</v>
      </c>
      <c r="C133" s="73" t="str">
        <f>IFERROR(VLOOKUP($A133,Disciplinas[],2,FALSE),"-")</f>
        <v>-</v>
      </c>
      <c r="D133" s="11" t="str">
        <f>IFERROR(VLOOKUP($A133,Disciplinas[],3,FALSE),"-")</f>
        <v>-</v>
      </c>
      <c r="E133" s="11" t="str">
        <f>IFERROR(VLOOKUP($A133,Disciplinas[],4,FALSE),"-")</f>
        <v>-</v>
      </c>
      <c r="F133" s="11" t="str">
        <f>IFERROR(VLOOKUP($A133,Disciplinas[],6,FALSE),"-")</f>
        <v>-</v>
      </c>
      <c r="G133" s="11" t="str">
        <f>IFERROR(VLOOKUP($A133,Disciplinas[],7,FALSE),"-")</f>
        <v>-</v>
      </c>
      <c r="X133" s="72"/>
    </row>
    <row r="134" spans="2:24">
      <c r="B134" s="11" t="str">
        <f>IFERROR(VLOOKUP($A134,Disciplinas[],5,FALSE),"-")</f>
        <v>-</v>
      </c>
      <c r="C134" s="73" t="str">
        <f>IFERROR(VLOOKUP($A134,Disciplinas[],2,FALSE),"-")</f>
        <v>-</v>
      </c>
      <c r="D134" s="11" t="str">
        <f>IFERROR(VLOOKUP($A134,Disciplinas[],3,FALSE),"-")</f>
        <v>-</v>
      </c>
      <c r="E134" s="11" t="str">
        <f>IFERROR(VLOOKUP($A134,Disciplinas[],4,FALSE),"-")</f>
        <v>-</v>
      </c>
      <c r="F134" s="11" t="str">
        <f>IFERROR(VLOOKUP($A134,Disciplinas[],6,FALSE),"-")</f>
        <v>-</v>
      </c>
      <c r="G134" s="11" t="str">
        <f>IFERROR(VLOOKUP($A134,Disciplinas[],7,FALSE),"-")</f>
        <v>-</v>
      </c>
      <c r="X134" s="72"/>
    </row>
    <row r="135" spans="2:24">
      <c r="B135" s="11" t="str">
        <f>IFERROR(VLOOKUP($A135,Disciplinas[],5,FALSE),"-")</f>
        <v>-</v>
      </c>
      <c r="C135" s="73" t="str">
        <f>IFERROR(VLOOKUP($A135,Disciplinas[],2,FALSE),"-")</f>
        <v>-</v>
      </c>
      <c r="D135" s="11" t="str">
        <f>IFERROR(VLOOKUP($A135,Disciplinas[],3,FALSE),"-")</f>
        <v>-</v>
      </c>
      <c r="E135" s="11" t="str">
        <f>IFERROR(VLOOKUP($A135,Disciplinas[],4,FALSE),"-")</f>
        <v>-</v>
      </c>
      <c r="F135" s="11" t="str">
        <f>IFERROR(VLOOKUP($A135,Disciplinas[],6,FALSE),"-")</f>
        <v>-</v>
      </c>
      <c r="G135" s="11" t="str">
        <f>IFERROR(VLOOKUP($A135,Disciplinas[],7,FALSE),"-")</f>
        <v>-</v>
      </c>
      <c r="X135" s="72"/>
    </row>
    <row r="136" spans="2:24">
      <c r="B136" s="11" t="str">
        <f>IFERROR(VLOOKUP($A136,Disciplinas[],5,FALSE),"-")</f>
        <v>-</v>
      </c>
      <c r="C136" s="73" t="str">
        <f>IFERROR(VLOOKUP($A136,Disciplinas[],2,FALSE),"-")</f>
        <v>-</v>
      </c>
      <c r="D136" s="11" t="str">
        <f>IFERROR(VLOOKUP($A136,Disciplinas[],3,FALSE),"-")</f>
        <v>-</v>
      </c>
      <c r="E136" s="11" t="str">
        <f>IFERROR(VLOOKUP($A136,Disciplinas[],4,FALSE),"-")</f>
        <v>-</v>
      </c>
      <c r="F136" s="11" t="str">
        <f>IFERROR(VLOOKUP($A136,Disciplinas[],6,FALSE),"-")</f>
        <v>-</v>
      </c>
      <c r="G136" s="11" t="str">
        <f>IFERROR(VLOOKUP($A136,Disciplinas[],7,FALSE),"-")</f>
        <v>-</v>
      </c>
      <c r="X136" s="72"/>
    </row>
    <row r="137" spans="2:24">
      <c r="B137" s="11" t="str">
        <f>IFERROR(VLOOKUP($A137,Disciplinas[],5,FALSE),"-")</f>
        <v>-</v>
      </c>
      <c r="C137" s="73" t="str">
        <f>IFERROR(VLOOKUP($A137,Disciplinas[],2,FALSE),"-")</f>
        <v>-</v>
      </c>
      <c r="D137" s="11" t="str">
        <f>IFERROR(VLOOKUP($A137,Disciplinas[],3,FALSE),"-")</f>
        <v>-</v>
      </c>
      <c r="E137" s="11" t="str">
        <f>IFERROR(VLOOKUP($A137,Disciplinas[],4,FALSE),"-")</f>
        <v>-</v>
      </c>
      <c r="F137" s="11" t="str">
        <f>IFERROR(VLOOKUP($A137,Disciplinas[],6,FALSE),"-")</f>
        <v>-</v>
      </c>
      <c r="G137" s="11" t="str">
        <f>IFERROR(VLOOKUP($A137,Disciplinas[],7,FALSE),"-")</f>
        <v>-</v>
      </c>
      <c r="X137" s="72"/>
    </row>
    <row r="138" spans="2:24">
      <c r="B138" s="11" t="str">
        <f>IFERROR(VLOOKUP($A138,Disciplinas[],5,FALSE),"-")</f>
        <v>-</v>
      </c>
      <c r="C138" s="73" t="str">
        <f>IFERROR(VLOOKUP($A138,Disciplinas[],2,FALSE),"-")</f>
        <v>-</v>
      </c>
      <c r="D138" s="11" t="str">
        <f>IFERROR(VLOOKUP($A138,Disciplinas[],3,FALSE),"-")</f>
        <v>-</v>
      </c>
      <c r="E138" s="11" t="str">
        <f>IFERROR(VLOOKUP($A138,Disciplinas[],4,FALSE),"-")</f>
        <v>-</v>
      </c>
      <c r="F138" s="11" t="str">
        <f>IFERROR(VLOOKUP($A138,Disciplinas[],6,FALSE),"-")</f>
        <v>-</v>
      </c>
      <c r="G138" s="11" t="str">
        <f>IFERROR(VLOOKUP($A138,Disciplinas[],7,FALSE),"-")</f>
        <v>-</v>
      </c>
      <c r="X138" s="72"/>
    </row>
    <row r="139" spans="2:24">
      <c r="B139" s="11" t="str">
        <f>IFERROR(VLOOKUP($A139,Disciplinas[],5,FALSE),"-")</f>
        <v>-</v>
      </c>
      <c r="C139" s="73" t="str">
        <f>IFERROR(VLOOKUP($A139,Disciplinas[],2,FALSE),"-")</f>
        <v>-</v>
      </c>
      <c r="D139" s="11" t="str">
        <f>IFERROR(VLOOKUP($A139,Disciplinas[],3,FALSE),"-")</f>
        <v>-</v>
      </c>
      <c r="E139" s="11" t="str">
        <f>IFERROR(VLOOKUP($A139,Disciplinas[],4,FALSE),"-")</f>
        <v>-</v>
      </c>
      <c r="F139" s="11" t="str">
        <f>IFERROR(VLOOKUP($A139,Disciplinas[],6,FALSE),"-")</f>
        <v>-</v>
      </c>
      <c r="G139" s="11" t="str">
        <f>IFERROR(VLOOKUP($A139,Disciplinas[],7,FALSE),"-")</f>
        <v>-</v>
      </c>
      <c r="X139" s="72"/>
    </row>
    <row r="140" spans="2:24">
      <c r="B140" s="11" t="str">
        <f>IFERROR(VLOOKUP($A140,Disciplinas[],5,FALSE),"-")</f>
        <v>-</v>
      </c>
      <c r="C140" s="73" t="str">
        <f>IFERROR(VLOOKUP($A140,Disciplinas[],2,FALSE),"-")</f>
        <v>-</v>
      </c>
      <c r="D140" s="11" t="str">
        <f>IFERROR(VLOOKUP($A140,Disciplinas[],3,FALSE),"-")</f>
        <v>-</v>
      </c>
      <c r="E140" s="11" t="str">
        <f>IFERROR(VLOOKUP($A140,Disciplinas[],4,FALSE),"-")</f>
        <v>-</v>
      </c>
      <c r="F140" s="11" t="str">
        <f>IFERROR(VLOOKUP($A140,Disciplinas[],6,FALSE),"-")</f>
        <v>-</v>
      </c>
      <c r="G140" s="11" t="str">
        <f>IFERROR(VLOOKUP($A140,Disciplinas[],7,FALSE),"-")</f>
        <v>-</v>
      </c>
      <c r="X140" s="72"/>
    </row>
    <row r="141" spans="2:24">
      <c r="B141" s="11" t="str">
        <f>IFERROR(VLOOKUP($A141,Disciplinas[],5,FALSE),"-")</f>
        <v>-</v>
      </c>
      <c r="C141" s="73" t="str">
        <f>IFERROR(VLOOKUP($A141,Disciplinas[],2,FALSE),"-")</f>
        <v>-</v>
      </c>
      <c r="D141" s="11" t="str">
        <f>IFERROR(VLOOKUP($A141,Disciplinas[],3,FALSE),"-")</f>
        <v>-</v>
      </c>
      <c r="E141" s="11" t="str">
        <f>IFERROR(VLOOKUP($A141,Disciplinas[],4,FALSE),"-")</f>
        <v>-</v>
      </c>
      <c r="F141" s="11" t="str">
        <f>IFERROR(VLOOKUP($A141,Disciplinas[],6,FALSE),"-")</f>
        <v>-</v>
      </c>
      <c r="G141" s="11" t="str">
        <f>IFERROR(VLOOKUP($A141,Disciplinas[],7,FALSE),"-")</f>
        <v>-</v>
      </c>
      <c r="X141" s="72"/>
    </row>
    <row r="142" spans="2:24">
      <c r="B142" s="11" t="str">
        <f>IFERROR(VLOOKUP($A142,Disciplinas[],5,FALSE),"-")</f>
        <v>-</v>
      </c>
      <c r="C142" s="73" t="str">
        <f>IFERROR(VLOOKUP($A142,Disciplinas[],2,FALSE),"-")</f>
        <v>-</v>
      </c>
      <c r="D142" s="11" t="str">
        <f>IFERROR(VLOOKUP($A142,Disciplinas[],3,FALSE),"-")</f>
        <v>-</v>
      </c>
      <c r="E142" s="11" t="str">
        <f>IFERROR(VLOOKUP($A142,Disciplinas[],4,FALSE),"-")</f>
        <v>-</v>
      </c>
      <c r="F142" s="11" t="str">
        <f>IFERROR(VLOOKUP($A142,Disciplinas[],6,FALSE),"-")</f>
        <v>-</v>
      </c>
      <c r="G142" s="11" t="str">
        <f>IFERROR(VLOOKUP($A142,Disciplinas[],7,FALSE),"-")</f>
        <v>-</v>
      </c>
      <c r="X142" s="72"/>
    </row>
    <row r="143" spans="2:24">
      <c r="B143" s="11" t="str">
        <f>IFERROR(VLOOKUP($A143,Disciplinas[],5,FALSE),"-")</f>
        <v>-</v>
      </c>
      <c r="C143" s="73" t="str">
        <f>IFERROR(VLOOKUP($A143,Disciplinas[],2,FALSE),"-")</f>
        <v>-</v>
      </c>
      <c r="D143" s="11" t="str">
        <f>IFERROR(VLOOKUP($A143,Disciplinas[],3,FALSE),"-")</f>
        <v>-</v>
      </c>
      <c r="E143" s="11" t="str">
        <f>IFERROR(VLOOKUP($A143,Disciplinas[],4,FALSE),"-")</f>
        <v>-</v>
      </c>
      <c r="F143" s="11" t="str">
        <f>IFERROR(VLOOKUP($A143,Disciplinas[],6,FALSE),"-")</f>
        <v>-</v>
      </c>
      <c r="G143" s="11" t="str">
        <f>IFERROR(VLOOKUP($A143,Disciplinas[],7,FALSE),"-")</f>
        <v>-</v>
      </c>
      <c r="X143" s="72"/>
    </row>
    <row r="144" spans="2:24">
      <c r="B144" s="11" t="str">
        <f>IFERROR(VLOOKUP($A144,Disciplinas[],5,FALSE),"-")</f>
        <v>-</v>
      </c>
      <c r="C144" s="73" t="str">
        <f>IFERROR(VLOOKUP($A144,Disciplinas[],2,FALSE),"-")</f>
        <v>-</v>
      </c>
      <c r="D144" s="11" t="str">
        <f>IFERROR(VLOOKUP($A144,Disciplinas[],3,FALSE),"-")</f>
        <v>-</v>
      </c>
      <c r="E144" s="11" t="str">
        <f>IFERROR(VLOOKUP($A144,Disciplinas[],4,FALSE),"-")</f>
        <v>-</v>
      </c>
      <c r="F144" s="11" t="str">
        <f>IFERROR(VLOOKUP($A144,Disciplinas[],6,FALSE),"-")</f>
        <v>-</v>
      </c>
      <c r="G144" s="11" t="str">
        <f>IFERROR(VLOOKUP($A144,Disciplinas[],7,FALSE),"-")</f>
        <v>-</v>
      </c>
      <c r="X144" s="72"/>
    </row>
    <row r="145" spans="2:24">
      <c r="B145" s="11" t="str">
        <f>IFERROR(VLOOKUP($A145,Disciplinas[],5,FALSE),"-")</f>
        <v>-</v>
      </c>
      <c r="C145" s="73" t="str">
        <f>IFERROR(VLOOKUP($A145,Disciplinas[],2,FALSE),"-")</f>
        <v>-</v>
      </c>
      <c r="D145" s="11" t="str">
        <f>IFERROR(VLOOKUP($A145,Disciplinas[],3,FALSE),"-")</f>
        <v>-</v>
      </c>
      <c r="E145" s="11" t="str">
        <f>IFERROR(VLOOKUP($A145,Disciplinas[],4,FALSE),"-")</f>
        <v>-</v>
      </c>
      <c r="F145" s="11" t="str">
        <f>IFERROR(VLOOKUP($A145,Disciplinas[],6,FALSE),"-")</f>
        <v>-</v>
      </c>
      <c r="G145" s="11" t="str">
        <f>IFERROR(VLOOKUP($A145,Disciplinas[],7,FALSE),"-")</f>
        <v>-</v>
      </c>
      <c r="X145" s="72"/>
    </row>
    <row r="146" spans="2:24">
      <c r="B146" s="11" t="str">
        <f>IFERROR(VLOOKUP($A146,Disciplinas[],5,FALSE),"-")</f>
        <v>-</v>
      </c>
      <c r="C146" s="73" t="str">
        <f>IFERROR(VLOOKUP($A146,Disciplinas[],2,FALSE),"-")</f>
        <v>-</v>
      </c>
      <c r="D146" s="11" t="str">
        <f>IFERROR(VLOOKUP($A146,Disciplinas[],3,FALSE),"-")</f>
        <v>-</v>
      </c>
      <c r="E146" s="11" t="str">
        <f>IFERROR(VLOOKUP($A146,Disciplinas[],4,FALSE),"-")</f>
        <v>-</v>
      </c>
      <c r="F146" s="11" t="str">
        <f>IFERROR(VLOOKUP($A146,Disciplinas[],6,FALSE),"-")</f>
        <v>-</v>
      </c>
      <c r="G146" s="11" t="str">
        <f>IFERROR(VLOOKUP($A146,Disciplinas[],7,FALSE),"-")</f>
        <v>-</v>
      </c>
      <c r="X146" s="72"/>
    </row>
    <row r="147" spans="2:24">
      <c r="B147" s="11" t="str">
        <f>IFERROR(VLOOKUP($A147,Disciplinas[],5,FALSE),"-")</f>
        <v>-</v>
      </c>
      <c r="C147" s="73" t="str">
        <f>IFERROR(VLOOKUP($A147,Disciplinas[],2,FALSE),"-")</f>
        <v>-</v>
      </c>
      <c r="D147" s="11" t="str">
        <f>IFERROR(VLOOKUP($A147,Disciplinas[],3,FALSE),"-")</f>
        <v>-</v>
      </c>
      <c r="E147" s="11" t="str">
        <f>IFERROR(VLOOKUP($A147,Disciplinas[],4,FALSE),"-")</f>
        <v>-</v>
      </c>
      <c r="F147" s="11" t="str">
        <f>IFERROR(VLOOKUP($A147,Disciplinas[],6,FALSE),"-")</f>
        <v>-</v>
      </c>
      <c r="G147" s="11" t="str">
        <f>IFERROR(VLOOKUP($A147,Disciplinas[],7,FALSE),"-")</f>
        <v>-</v>
      </c>
      <c r="X147" s="72"/>
    </row>
    <row r="148" spans="2:24">
      <c r="B148" s="11" t="str">
        <f>IFERROR(VLOOKUP($A148,Disciplinas[],5,FALSE),"-")</f>
        <v>-</v>
      </c>
      <c r="C148" s="73" t="str">
        <f>IFERROR(VLOOKUP($A148,Disciplinas[],2,FALSE),"-")</f>
        <v>-</v>
      </c>
      <c r="D148" s="11" t="str">
        <f>IFERROR(VLOOKUP($A148,Disciplinas[],3,FALSE),"-")</f>
        <v>-</v>
      </c>
      <c r="E148" s="11" t="str">
        <f>IFERROR(VLOOKUP($A148,Disciplinas[],4,FALSE),"-")</f>
        <v>-</v>
      </c>
      <c r="F148" s="11" t="str">
        <f>IFERROR(VLOOKUP($A148,Disciplinas[],6,FALSE),"-")</f>
        <v>-</v>
      </c>
      <c r="G148" s="11" t="str">
        <f>IFERROR(VLOOKUP($A148,Disciplinas[],7,FALSE),"-")</f>
        <v>-</v>
      </c>
      <c r="X148" s="72"/>
    </row>
    <row r="149" spans="2:24">
      <c r="B149" s="11" t="str">
        <f>IFERROR(VLOOKUP($A149,Disciplinas[],5,FALSE),"-")</f>
        <v>-</v>
      </c>
      <c r="C149" s="73" t="str">
        <f>IFERROR(VLOOKUP($A149,Disciplinas[],2,FALSE),"-")</f>
        <v>-</v>
      </c>
      <c r="D149" s="11" t="str">
        <f>IFERROR(VLOOKUP($A149,Disciplinas[],3,FALSE),"-")</f>
        <v>-</v>
      </c>
      <c r="E149" s="11" t="str">
        <f>IFERROR(VLOOKUP($A149,Disciplinas[],4,FALSE),"-")</f>
        <v>-</v>
      </c>
      <c r="F149" s="11" t="str">
        <f>IFERROR(VLOOKUP($A149,Disciplinas[],6,FALSE),"-")</f>
        <v>-</v>
      </c>
      <c r="G149" s="11" t="str">
        <f>IFERROR(VLOOKUP($A149,Disciplinas[],7,FALSE),"-")</f>
        <v>-</v>
      </c>
      <c r="X149" s="72"/>
    </row>
    <row r="150" spans="2:24">
      <c r="B150" s="11" t="str">
        <f>IFERROR(VLOOKUP($A150,Disciplinas[],5,FALSE),"-")</f>
        <v>-</v>
      </c>
      <c r="C150" s="73" t="str">
        <f>IFERROR(VLOOKUP($A150,Disciplinas[],2,FALSE),"-")</f>
        <v>-</v>
      </c>
      <c r="D150" s="11" t="str">
        <f>IFERROR(VLOOKUP($A150,Disciplinas[],3,FALSE),"-")</f>
        <v>-</v>
      </c>
      <c r="E150" s="11" t="str">
        <f>IFERROR(VLOOKUP($A150,Disciplinas[],4,FALSE),"-")</f>
        <v>-</v>
      </c>
      <c r="F150" s="11" t="str">
        <f>IFERROR(VLOOKUP($A150,Disciplinas[],6,FALSE),"-")</f>
        <v>-</v>
      </c>
      <c r="G150" s="11" t="str">
        <f>IFERROR(VLOOKUP($A150,Disciplinas[],7,FALSE),"-")</f>
        <v>-</v>
      </c>
      <c r="X150" s="72"/>
    </row>
    <row r="151" spans="2:24">
      <c r="B151" s="11"/>
      <c r="C151" s="11"/>
      <c r="D151" s="11"/>
      <c r="E151" s="11"/>
      <c r="F151" s="11"/>
      <c r="G151" s="11"/>
    </row>
  </sheetData>
  <sheetProtection autoFilter="0"/>
  <dataValidations count="8">
    <dataValidation type="list" allowBlank="1" showInputMessage="1" showErrorMessage="1" sqref="I2:I150">
      <formula1>"Matutino,Noturno"</formula1>
    </dataValidation>
    <dataValidation type="list" errorStyle="warning" allowBlank="1" showInputMessage="1" showErrorMessage="1" sqref="Q2:R150 AA2:AB150 U2:V150 M2:N150 AE2:AF150">
      <formula1>horas</formula1>
    </dataValidation>
    <dataValidation type="list" errorStyle="warning" allowBlank="1" showInputMessage="1" showErrorMessage="1" sqref="P2:P150 T2:T150 Z2:Z150 AD2:AD150 L2:L150">
      <formula1>dias</formula1>
    </dataValidation>
    <dataValidation type="list" errorStyle="warning" allowBlank="1" showInputMessage="1" showErrorMessage="1" sqref="S2:S150 W2:W150 AC2:AC150 AG2:AG150 O2:O150">
      <formula1>sq</formula1>
    </dataValidation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2:H150">
      <formula1>"SA,SBC"</formula1>
    </dataValidation>
    <dataValidation type="list" allowBlank="1" showInputMessage="1" showErrorMessage="1" sqref="H1 H151:H1048576">
      <formula1>"AS,SBC"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22"/>
  <sheetViews>
    <sheetView workbookViewId="0">
      <selection activeCell="E1" sqref="E1"/>
    </sheetView>
  </sheetViews>
  <sheetFormatPr defaultRowHeight="15"/>
  <cols>
    <col min="1" max="1" width="24.28515625" style="25" customWidth="1"/>
    <col min="2" max="2" width="11.28515625" customWidth="1"/>
    <col min="3" max="3" width="7.7109375" customWidth="1"/>
    <col min="4" max="4" width="19.85546875" style="25" customWidth="1"/>
    <col min="5" max="5" width="10" customWidth="1"/>
    <col min="6" max="6" width="3.42578125" customWidth="1"/>
    <col min="7" max="7" width="24.28515625" style="25" customWidth="1"/>
    <col min="8" max="8" width="11.28515625" customWidth="1"/>
    <col min="9" max="9" width="7.7109375" customWidth="1"/>
    <col min="10" max="10" width="19.85546875" style="25" customWidth="1"/>
    <col min="11" max="11" width="10" customWidth="1"/>
    <col min="12" max="12" width="3.7109375" customWidth="1"/>
    <col min="13" max="13" width="24.28515625" style="24" customWidth="1"/>
    <col min="14" max="14" width="11.28515625" customWidth="1"/>
    <col min="15" max="15" width="7.7109375" customWidth="1"/>
    <col min="16" max="16" width="19.85546875" style="25" customWidth="1"/>
    <col min="17" max="17" width="10" customWidth="1"/>
  </cols>
  <sheetData>
    <row r="1" spans="1:17" ht="23.25">
      <c r="A1" s="16" t="s">
        <v>16</v>
      </c>
      <c r="D1" s="8"/>
      <c r="G1" s="8"/>
      <c r="J1" s="8"/>
      <c r="M1"/>
      <c r="P1" s="8"/>
    </row>
    <row r="2" spans="1:17">
      <c r="A2" s="9" t="s">
        <v>17</v>
      </c>
      <c r="D2" s="8"/>
      <c r="G2" s="14" t="s">
        <v>19</v>
      </c>
      <c r="J2" s="8"/>
      <c r="M2" s="15" t="s">
        <v>22</v>
      </c>
      <c r="N2" s="12"/>
      <c r="O2" s="12"/>
      <c r="P2" s="8"/>
      <c r="Q2" s="12"/>
    </row>
    <row r="3" spans="1:17" s="8" customFormat="1" ht="45">
      <c r="A3" s="8" t="s">
        <v>0</v>
      </c>
      <c r="B3" s="8" t="s">
        <v>4</v>
      </c>
      <c r="C3" s="8" t="s">
        <v>20</v>
      </c>
      <c r="D3" s="8" t="s">
        <v>50</v>
      </c>
      <c r="E3" s="8" t="s">
        <v>18</v>
      </c>
      <c r="G3" s="8" t="s">
        <v>0</v>
      </c>
      <c r="H3" s="8" t="s">
        <v>4</v>
      </c>
      <c r="I3" s="8" t="s">
        <v>21</v>
      </c>
      <c r="J3" s="8" t="s">
        <v>50</v>
      </c>
      <c r="K3" s="8" t="s">
        <v>18</v>
      </c>
      <c r="M3" s="8" t="s">
        <v>0</v>
      </c>
      <c r="N3" s="8" t="s">
        <v>4</v>
      </c>
      <c r="O3" s="8" t="s">
        <v>23</v>
      </c>
      <c r="P3" s="8" t="s">
        <v>50</v>
      </c>
      <c r="Q3" s="8" t="s">
        <v>18</v>
      </c>
    </row>
    <row r="4" spans="1:17" ht="30">
      <c r="A4" s="25" t="s">
        <v>272</v>
      </c>
      <c r="B4" s="13" t="str">
        <f>IFERROR(VLOOKUP($A4,Disciplinas[],5,FALSE),"-")</f>
        <v>BCL0307-15</v>
      </c>
      <c r="C4" s="13">
        <f t="shared" ref="C4:C17" si="0">COUNTIF(Tabela1q,A4)</f>
        <v>34</v>
      </c>
      <c r="D4" s="25" t="s">
        <v>57</v>
      </c>
      <c r="E4" s="13">
        <f>IF(Tabela6[nº de turmas 1q]&gt;=15,3,IF(Tabela6[nº de turmas 1q]&gt;=10,2,IF(Tabela6[nº de turmas 1q]&gt;=5,1,0)))</f>
        <v>3</v>
      </c>
      <c r="G4" s="25" t="s">
        <v>272</v>
      </c>
      <c r="H4" s="10" t="str">
        <f>IFERROR(VLOOKUP(Tabela68[[#This Row],[Disciplina]],Disciplinas[],5,FALSE),"-")</f>
        <v>BCL0307-15</v>
      </c>
      <c r="I4" s="10">
        <f t="shared" ref="I4:I17" si="1">COUNTIF(Tabela2q,G4)</f>
        <v>7</v>
      </c>
      <c r="J4" s="25" t="s">
        <v>61</v>
      </c>
      <c r="K4" s="10">
        <f>IF(Tabela68[nº de turmas 2q]&gt;=15,3,IF(Tabela68[nº de turmas 2q]&gt;=10,2,IF(Tabela68[nº de turmas 2q]&gt;=5,1,0)))</f>
        <v>1</v>
      </c>
      <c r="M4" s="25" t="s">
        <v>149</v>
      </c>
      <c r="N4" s="11" t="str">
        <f>IFERROR(VLOOKUP(Tabela689[[#This Row],[Disciplina]],Disciplinas[],5,FALSE),"-")</f>
        <v>BIK0102-15</v>
      </c>
      <c r="O4" s="11">
        <f t="shared" ref="O4:O17" si="2">COUNTIF(Tabela3q,M4)</f>
        <v>5</v>
      </c>
      <c r="P4" s="25" t="s">
        <v>70</v>
      </c>
      <c r="Q4" s="11">
        <f>IF(Tabela689[nº de turmas 3q]&gt;=15,3,IF(Tabela689[nº de turmas 3q]&gt;=10,2,IF(Tabela689[nº de turmas 3q]&gt;=5,1,0)))</f>
        <v>1</v>
      </c>
    </row>
    <row r="5" spans="1:17" ht="45">
      <c r="A5" s="25" t="s">
        <v>123</v>
      </c>
      <c r="B5" s="13" t="str">
        <f>IFERROR(VLOOKUP($A5,Disciplinas[],5,FALSE),"-")</f>
        <v>BCL0308-15</v>
      </c>
      <c r="C5" s="13">
        <f t="shared" si="0"/>
        <v>4</v>
      </c>
      <c r="D5" s="25" t="s">
        <v>339</v>
      </c>
      <c r="E5" s="13">
        <f>IF(Tabela6[nº de turmas 1q]&gt;=15,3,IF(Tabela6[nº de turmas 1q]&gt;=10,2,IF(Tabela6[nº de turmas 1q]&gt;=5,1,0)))</f>
        <v>0</v>
      </c>
      <c r="G5" s="25" t="s">
        <v>149</v>
      </c>
      <c r="H5" s="10" t="str">
        <f>IFERROR(VLOOKUP(Tabela68[[#This Row],[Disciplina]],Disciplinas[],5,FALSE),"-")</f>
        <v>BIK0102-15</v>
      </c>
      <c r="I5" s="10">
        <f t="shared" si="1"/>
        <v>10</v>
      </c>
      <c r="J5" s="25" t="s">
        <v>70</v>
      </c>
      <c r="K5" s="10">
        <f>IF(Tabela68[nº de turmas 2q]&gt;=15,3,IF(Tabela68[nº de turmas 2q]&gt;=10,2,IF(Tabela68[nº de turmas 2q]&gt;=5,1,0)))</f>
        <v>2</v>
      </c>
      <c r="M5" s="25" t="s">
        <v>98</v>
      </c>
      <c r="N5" s="11" t="str">
        <f>IFERROR(VLOOKUP(Tabela689[[#This Row],[Disciplina]],Disciplinas[],5,FALSE),"-")</f>
        <v>NHT4001-15</v>
      </c>
      <c r="O5" s="11">
        <f t="shared" si="2"/>
        <v>2</v>
      </c>
      <c r="P5" s="25" t="s">
        <v>71</v>
      </c>
      <c r="Q5" s="11">
        <f>IF(Tabela689[nº de turmas 3q]&gt;=15,3,IF(Tabela689[nº de turmas 3q]&gt;=10,2,IF(Tabela689[nº de turmas 3q]&gt;=5,1,0)))</f>
        <v>0</v>
      </c>
    </row>
    <row r="6" spans="1:17" ht="30">
      <c r="A6" s="25" t="s">
        <v>243</v>
      </c>
      <c r="B6" s="13" t="str">
        <f>IFERROR(VLOOKUP($A6,Disciplinas[],5,FALSE),"-")</f>
        <v>NHT4058-15</v>
      </c>
      <c r="C6" s="13">
        <f t="shared" si="0"/>
        <v>4</v>
      </c>
      <c r="D6" s="25" t="s">
        <v>55</v>
      </c>
      <c r="E6" s="13">
        <f>IF(Tabela6[nº de turmas 1q]&gt;=15,3,IF(Tabela6[nº de turmas 1q]&gt;=10,2,IF(Tabela6[nº de turmas 1q]&gt;=5,1,0)))</f>
        <v>0</v>
      </c>
      <c r="H6" s="10" t="str">
        <f>IFERROR(VLOOKUP(Tabela68[[#This Row],[Disciplina]],Disciplinas[],5,FALSE),"-")</f>
        <v>-</v>
      </c>
      <c r="I6" s="10">
        <f t="shared" si="1"/>
        <v>79</v>
      </c>
      <c r="K6" s="10">
        <f>IF(Tabela68[nº de turmas 2q]&gt;=15,3,IF(Tabela68[nº de turmas 2q]&gt;=10,2,IF(Tabela68[nº de turmas 2q]&gt;=5,1,0)))</f>
        <v>3</v>
      </c>
      <c r="M6" s="25" t="s">
        <v>121</v>
      </c>
      <c r="N6" s="11" t="str">
        <f>IFERROR(VLOOKUP(Tabela689[[#This Row],[Disciplina]],Disciplinas[],5,FALSE),"-")</f>
        <v>NHT4002-13</v>
      </c>
      <c r="O6" s="11">
        <f t="shared" si="2"/>
        <v>2</v>
      </c>
      <c r="P6" s="25" t="s">
        <v>81</v>
      </c>
      <c r="Q6" s="11">
        <f>IF(Tabela689[nº de turmas 3q]&gt;=15,3,IF(Tabela689[nº de turmas 3q]&gt;=10,2,IF(Tabela689[nº de turmas 3q]&gt;=5,1,0)))</f>
        <v>0</v>
      </c>
    </row>
    <row r="7" spans="1:17" ht="45">
      <c r="A7" s="25" t="s">
        <v>115</v>
      </c>
      <c r="B7" s="13" t="str">
        <f>IFERROR(VLOOKUP($A7,Disciplinas[],5,FALSE),"-")</f>
        <v>NHZ4060-15</v>
      </c>
      <c r="C7" s="13">
        <f t="shared" si="0"/>
        <v>1</v>
      </c>
      <c r="D7" s="25" t="s">
        <v>63</v>
      </c>
      <c r="E7" s="13">
        <f>IF(Tabela6[nº de turmas 1q]&gt;=15,3,IF(Tabela6[nº de turmas 1q]&gt;=10,2,IF(Tabela6[nº de turmas 1q]&gt;=5,1,0)))</f>
        <v>0</v>
      </c>
      <c r="G7" s="25" t="s">
        <v>133</v>
      </c>
      <c r="H7" s="10" t="str">
        <f>IFERROR(VLOOKUP(Tabela68[[#This Row],[Disciplina]],Disciplinas[],5,FALSE),"-")</f>
        <v>NHT4005-15</v>
      </c>
      <c r="I7" s="10">
        <f t="shared" si="1"/>
        <v>2</v>
      </c>
      <c r="J7" s="25" t="s">
        <v>55</v>
      </c>
      <c r="K7" s="10">
        <f>IF(Tabela68[nº de turmas 2q]&gt;=15,3,IF(Tabela68[nº de turmas 2q]&gt;=10,2,IF(Tabela68[nº de turmas 2q]&gt;=5,1,0)))</f>
        <v>0</v>
      </c>
      <c r="M7" s="25" t="s">
        <v>123</v>
      </c>
      <c r="N7" s="11" t="str">
        <f>IFERROR(VLOOKUP(Tabela689[[#This Row],[Disciplina]],Disciplinas[],5,FALSE),"-")</f>
        <v>BCL0308-15</v>
      </c>
      <c r="O7" s="11">
        <f t="shared" si="2"/>
        <v>24</v>
      </c>
      <c r="P7" s="25" t="s">
        <v>339</v>
      </c>
      <c r="Q7" s="11">
        <f>IF(Tabela689[nº de turmas 3q]&gt;=15,3,IF(Tabela689[nº de turmas 3q]&gt;=10,2,IF(Tabela689[nº de turmas 3q]&gt;=5,1,0)))</f>
        <v>3</v>
      </c>
    </row>
    <row r="8" spans="1:17" ht="30">
      <c r="A8" s="25" t="s">
        <v>119</v>
      </c>
      <c r="B8" s="13" t="str">
        <f>IFERROR(VLOOKUP($A8,Disciplinas[],5,FALSE),"-")</f>
        <v>NHZ1009-15</v>
      </c>
      <c r="C8" s="13">
        <f t="shared" si="0"/>
        <v>2</v>
      </c>
      <c r="D8" s="25" t="s">
        <v>81</v>
      </c>
      <c r="E8" s="13">
        <f>IF(Tabela6[nº de turmas 1q]&gt;=15,3,IF(Tabela6[nº de turmas 1q]&gt;=10,2,IF(Tabela6[nº de turmas 1q]&gt;=5,1,0)))</f>
        <v>0</v>
      </c>
      <c r="G8" s="25" t="s">
        <v>135</v>
      </c>
      <c r="H8" s="10" t="str">
        <f>IFERROR(VLOOKUP(Tabela68[[#This Row],[Disciplina]],Disciplinas[],5,FALSE),"-")</f>
        <v>NHT4006-15</v>
      </c>
      <c r="I8" s="10">
        <f t="shared" si="1"/>
        <v>2</v>
      </c>
      <c r="J8" s="25" t="s">
        <v>73</v>
      </c>
      <c r="K8" s="10">
        <f>IF(Tabela68[nº de turmas 2q]&gt;=15,3,IF(Tabela68[nº de turmas 2q]&gt;=10,2,IF(Tabela68[nº de turmas 2q]&gt;=5,1,0)))</f>
        <v>0</v>
      </c>
      <c r="M8" s="25" t="s">
        <v>129</v>
      </c>
      <c r="N8" s="11" t="str">
        <f>IFERROR(VLOOKUP(Tabela689[[#This Row],[Disciplina]],Disciplinas[],5,FALSE),"-")</f>
        <v>NHZ4004-15</v>
      </c>
      <c r="O8" s="11">
        <f t="shared" si="2"/>
        <v>2</v>
      </c>
      <c r="P8" s="25" t="s">
        <v>61</v>
      </c>
      <c r="Q8" s="11">
        <f>IF(Tabela689[nº de turmas 3q]&gt;=15,3,IF(Tabela689[nº de turmas 3q]&gt;=10,2,IF(Tabela689[nº de turmas 3q]&gt;=5,1,0)))</f>
        <v>0</v>
      </c>
    </row>
    <row r="9" spans="1:17" ht="30">
      <c r="A9" s="25" t="s">
        <v>177</v>
      </c>
      <c r="B9" s="13" t="str">
        <f>IFERROR(VLOOKUP($A9,Disciplinas[],5,FALSE),"-")</f>
        <v>NHT4017-15</v>
      </c>
      <c r="C9" s="13">
        <f t="shared" si="0"/>
        <v>2</v>
      </c>
      <c r="D9" s="25" t="s">
        <v>68</v>
      </c>
      <c r="E9" s="13">
        <f>IF(Tabela6[nº de turmas 1q]&gt;=15,3,IF(Tabela6[nº de turmas 1q]&gt;=10,2,IF(Tabela6[nº de turmas 1q]&gt;=5,1,0)))</f>
        <v>0</v>
      </c>
      <c r="G9" s="25" t="s">
        <v>187</v>
      </c>
      <c r="H9" s="10" t="str">
        <f>IFERROR(VLOOKUP(Tabela68[[#This Row],[Disciplina]],Disciplinas[],5,FALSE),"-")</f>
        <v>BCK0104-15</v>
      </c>
      <c r="I9" s="10">
        <f t="shared" si="1"/>
        <v>2</v>
      </c>
      <c r="J9" s="25" t="s">
        <v>56</v>
      </c>
      <c r="K9" s="10">
        <f>IF(Tabela68[nº de turmas 2q]&gt;=15,3,IF(Tabela68[nº de turmas 2q]&gt;=10,2,IF(Tabela68[nº de turmas 2q]&gt;=5,1,0)))</f>
        <v>0</v>
      </c>
      <c r="M9" s="25" t="s">
        <v>147</v>
      </c>
      <c r="N9" s="11" t="str">
        <f>IFERROR(VLOOKUP(Tabela689[[#This Row],[Disciplina]],Disciplinas[],5,FALSE),"-")</f>
        <v>NHT4007-15</v>
      </c>
      <c r="O9" s="11">
        <f t="shared" si="2"/>
        <v>2</v>
      </c>
      <c r="P9" s="25" t="s">
        <v>56</v>
      </c>
      <c r="Q9" s="11">
        <f>IF(Tabela689[nº de turmas 3q]&gt;=15,3,IF(Tabela689[nº de turmas 3q]&gt;=10,2,IF(Tabela689[nº de turmas 3q]&gt;=5,1,0)))</f>
        <v>0</v>
      </c>
    </row>
    <row r="10" spans="1:17" ht="45">
      <c r="A10" s="25" t="s">
        <v>199</v>
      </c>
      <c r="B10" s="13" t="str">
        <f>IFERROR(VLOOKUP($A10,Disciplinas[],5,FALSE),"-")</f>
        <v>NHZ4061-15</v>
      </c>
      <c r="C10" s="13">
        <f t="shared" si="0"/>
        <v>1</v>
      </c>
      <c r="D10" s="25" t="s">
        <v>77</v>
      </c>
      <c r="E10" s="13">
        <f>IF(Tabela6[nº de turmas 1q]&gt;=15,3,IF(Tabela6[nº de turmas 1q]&gt;=10,2,IF(Tabela6[nº de turmas 1q]&gt;=5,1,0)))</f>
        <v>0</v>
      </c>
      <c r="G10" s="25" t="s">
        <v>207</v>
      </c>
      <c r="H10" s="10" t="str">
        <f>IFERROR(VLOOKUP(Tabela68[[#This Row],[Disciplina]],Disciplinas[],5,FALSE),"-")</f>
        <v>NHT4024-15</v>
      </c>
      <c r="I10" s="10">
        <f t="shared" si="1"/>
        <v>1</v>
      </c>
      <c r="J10" s="25" t="s">
        <v>68</v>
      </c>
      <c r="K10" s="10">
        <f>IF(Tabela68[nº de turmas 2q]&gt;=15,3,IF(Tabela68[nº de turmas 2q]&gt;=10,2,IF(Tabela68[nº de turmas 2q]&gt;=5,1,0)))</f>
        <v>0</v>
      </c>
      <c r="M10" s="25" t="s">
        <v>151</v>
      </c>
      <c r="N10" s="11" t="str">
        <f>IFERROR(VLOOKUP(Tabela689[[#This Row],[Disciplina]],Disciplinas[],5,FALSE),"-")</f>
        <v>NHT4049-15</v>
      </c>
      <c r="O10" s="11">
        <f t="shared" si="2"/>
        <v>2</v>
      </c>
      <c r="P10" s="25" t="s">
        <v>86</v>
      </c>
      <c r="Q10" s="11">
        <f>IF(Tabela689[nº de turmas 3q]&gt;=15,3,IF(Tabela689[nº de turmas 3q]&gt;=10,2,IF(Tabela689[nº de turmas 3q]&gt;=5,1,0)))</f>
        <v>0</v>
      </c>
    </row>
    <row r="11" spans="1:17" ht="30">
      <c r="A11" s="25" t="s">
        <v>203</v>
      </c>
      <c r="B11" s="13" t="str">
        <f>IFERROR(VLOOKUP($A11,Disciplinas[],5,FALSE),"-")</f>
        <v>NHT4023-15</v>
      </c>
      <c r="C11" s="13">
        <f t="shared" si="0"/>
        <v>2</v>
      </c>
      <c r="D11" s="25" t="s">
        <v>97</v>
      </c>
      <c r="E11" s="13">
        <f>IF(Tabela6[nº de turmas 1q]&gt;=15,3,IF(Tabela6[nº de turmas 1q]&gt;=10,2,IF(Tabela6[nº de turmas 1q]&gt;=5,1,0)))</f>
        <v>0</v>
      </c>
      <c r="G11" s="25" t="s">
        <v>219</v>
      </c>
      <c r="H11" s="10" t="str">
        <f>IFERROR(VLOOKUP(Tabela68[[#This Row],[Disciplina]],Disciplinas[],5,FALSE),"-")</f>
        <v>NHZ4028-15</v>
      </c>
      <c r="I11" s="10">
        <f t="shared" si="1"/>
        <v>2</v>
      </c>
      <c r="J11" s="25" t="s">
        <v>334</v>
      </c>
      <c r="K11" s="10">
        <f>IF(Tabela68[nº de turmas 2q]&gt;=15,3,IF(Tabela68[nº de turmas 2q]&gt;=10,2,IF(Tabela68[nº de turmas 2q]&gt;=5,1,0)))</f>
        <v>0</v>
      </c>
      <c r="M11" s="25" t="s">
        <v>167</v>
      </c>
      <c r="N11" s="11" t="str">
        <f>IFERROR(VLOOKUP(Tabela689[[#This Row],[Disciplina]],Disciplinas[],5,FALSE),"-")</f>
        <v>NHT4075-15</v>
      </c>
      <c r="O11" s="11">
        <f t="shared" si="2"/>
        <v>2</v>
      </c>
      <c r="P11" s="25" t="s">
        <v>58</v>
      </c>
      <c r="Q11" s="11">
        <f>IF(Tabela689[nº de turmas 3q]&gt;=15,3,IF(Tabela689[nº de turmas 3q]&gt;=10,2,IF(Tabela689[nº de turmas 3q]&gt;=5,1,0)))</f>
        <v>0</v>
      </c>
    </row>
    <row r="12" spans="1:17" ht="45">
      <c r="A12" s="25" t="s">
        <v>211</v>
      </c>
      <c r="B12" s="13" t="str">
        <f>IFERROR(VLOOKUP($A12,Disciplinas[],5,FALSE),"-")</f>
        <v>NHZ4025-15</v>
      </c>
      <c r="C12" s="13">
        <f t="shared" si="0"/>
        <v>2</v>
      </c>
      <c r="D12" s="25" t="s">
        <v>88</v>
      </c>
      <c r="E12" s="13">
        <f>IF(Tabela6[nº de turmas 1q]&gt;=15,3,IF(Tabela6[nº de turmas 1q]&gt;=10,2,IF(Tabela6[nº de turmas 1q]&gt;=5,1,0)))</f>
        <v>0</v>
      </c>
      <c r="G12" s="25" t="s">
        <v>237</v>
      </c>
      <c r="H12" s="10" t="str">
        <f>IFERROR(VLOOKUP(Tabela68[[#This Row],[Disciplina]],Disciplinas[],5,FALSE),"-")</f>
        <v>BCS0002-15</v>
      </c>
      <c r="I12" s="10">
        <f t="shared" si="1"/>
        <v>1</v>
      </c>
      <c r="J12" s="25" t="s">
        <v>91</v>
      </c>
      <c r="K12" s="10">
        <f>IF(Tabela68[nº de turmas 2q]&gt;=15,3,IF(Tabela68[nº de turmas 2q]&gt;=10,2,IF(Tabela68[nº de turmas 2q]&gt;=5,1,0)))</f>
        <v>0</v>
      </c>
      <c r="M12" s="25" t="s">
        <v>221</v>
      </c>
      <c r="N12" s="11" t="str">
        <f>IFERROR(VLOOKUP(Tabela689[[#This Row],[Disciplina]],Disciplinas[],5,FALSE),"-")</f>
        <v>NHZ4029-15</v>
      </c>
      <c r="O12" s="11">
        <f t="shared" si="2"/>
        <v>2</v>
      </c>
      <c r="P12" s="25" t="s">
        <v>334</v>
      </c>
      <c r="Q12" s="11">
        <f>IF(Tabela689[nº de turmas 3q]&gt;=15,3,IF(Tabela689[nº de turmas 3q]&gt;=10,2,IF(Tabela689[nº de turmas 3q]&gt;=5,1,0)))</f>
        <v>0</v>
      </c>
    </row>
    <row r="13" spans="1:17" ht="45">
      <c r="A13" s="25" t="s">
        <v>227</v>
      </c>
      <c r="B13" s="13" t="str">
        <f>IFERROR(VLOOKUP($A13,Disciplinas[],5,FALSE),"-")</f>
        <v>NHT4033-15</v>
      </c>
      <c r="C13" s="13">
        <f t="shared" si="0"/>
        <v>2</v>
      </c>
      <c r="D13" s="25" t="s">
        <v>64</v>
      </c>
      <c r="E13" s="13">
        <f>IF(Tabela6[nº de turmas 1q]&gt;=15,3,IF(Tabela6[nº de turmas 1q]&gt;=10,2,IF(Tabela6[nº de turmas 1q]&gt;=5,1,0)))</f>
        <v>0</v>
      </c>
      <c r="G13" s="25" t="s">
        <v>249</v>
      </c>
      <c r="H13" s="10" t="str">
        <f>IFERROR(VLOOKUP(Tabela68[[#This Row],[Disciplina]],Disciplinas[],5,FALSE),"-")</f>
        <v>NHT4053-15</v>
      </c>
      <c r="I13" s="10">
        <f t="shared" si="1"/>
        <v>3</v>
      </c>
      <c r="J13" s="25" t="s">
        <v>337</v>
      </c>
      <c r="K13" s="10">
        <f>IF(Tabela68[nº de turmas 2q]&gt;=15,3,IF(Tabela68[nº de turmas 2q]&gt;=10,2,IF(Tabela68[nº de turmas 2q]&gt;=5,1,0)))</f>
        <v>0</v>
      </c>
      <c r="M13" s="25" t="s">
        <v>225</v>
      </c>
      <c r="N13" s="11" t="str">
        <f>IFERROR(VLOOKUP(Tabela689[[#This Row],[Disciplina]],Disciplinas[],5,FALSE),"-")</f>
        <v>NHZ4063-15</v>
      </c>
      <c r="O13" s="11">
        <f t="shared" si="2"/>
        <v>2</v>
      </c>
      <c r="P13" s="25" t="s">
        <v>83</v>
      </c>
      <c r="Q13" s="11">
        <f>IF(Tabela689[nº de turmas 3q]&gt;=15,3,IF(Tabela689[nº de turmas 3q]&gt;=10,2,IF(Tabela689[nº de turmas 3q]&gt;=5,1,0)))</f>
        <v>0</v>
      </c>
    </row>
    <row r="14" spans="1:17" ht="30">
      <c r="A14" s="25" t="s">
        <v>229</v>
      </c>
      <c r="B14" s="13" t="str">
        <f>IFERROR(VLOOKUP($A14,Disciplinas[],5,FALSE),"-")</f>
        <v>NHT3049-15</v>
      </c>
      <c r="C14" s="13">
        <f t="shared" si="0"/>
        <v>1</v>
      </c>
      <c r="D14" s="25" t="s">
        <v>77</v>
      </c>
      <c r="E14" s="13">
        <f>IF(Tabela6[nº de turmas 1q]&gt;=15,3,IF(Tabela6[nº de turmas 1q]&gt;=10,2,IF(Tabela6[nº de turmas 1q]&gt;=5,1,0)))</f>
        <v>0</v>
      </c>
      <c r="G14" s="25" t="s">
        <v>251</v>
      </c>
      <c r="H14" s="10" t="str">
        <f>IFERROR(VLOOKUP(Tabela68[[#This Row],[Disciplina]],Disciplinas[],5,FALSE),"-")</f>
        <v>NHZ4038-15</v>
      </c>
      <c r="I14" s="10">
        <f t="shared" si="1"/>
        <v>1</v>
      </c>
      <c r="J14" s="25" t="s">
        <v>85</v>
      </c>
      <c r="K14" s="10">
        <f>IF(Tabela68[nº de turmas 2q]&gt;=15,3,IF(Tabela68[nº de turmas 2q]&gt;=10,2,IF(Tabela68[nº de turmas 2q]&gt;=5,1,0)))</f>
        <v>0</v>
      </c>
      <c r="M14" s="25" t="s">
        <v>235</v>
      </c>
      <c r="N14" s="11" t="str">
        <f>IFERROR(VLOOKUP(Tabela689[[#This Row],[Disciplina]],Disciplinas[],5,FALSE),"-")</f>
        <v>NHZ4035-15</v>
      </c>
      <c r="O14" s="11">
        <f t="shared" si="2"/>
        <v>1</v>
      </c>
      <c r="P14" s="25" t="s">
        <v>66</v>
      </c>
      <c r="Q14" s="11">
        <f>IF(Tabela689[nº de turmas 3q]&gt;=15,3,IF(Tabela689[nº de turmas 3q]&gt;=10,2,IF(Tabela689[nº de turmas 3q]&gt;=5,1,0)))</f>
        <v>0</v>
      </c>
    </row>
    <row r="15" spans="1:17" ht="30">
      <c r="A15" s="25" t="s">
        <v>233</v>
      </c>
      <c r="B15" s="13" t="str">
        <f>IFERROR(VLOOKUP($A15,Disciplinas[],5,FALSE),"-")</f>
        <v>NHZ4064-15</v>
      </c>
      <c r="C15" s="13">
        <f t="shared" si="0"/>
        <v>1</v>
      </c>
      <c r="D15" s="25" t="s">
        <v>93</v>
      </c>
      <c r="E15" s="13">
        <f>IF(Tabela6[nº de turmas 1q]&gt;=15,3,IF(Tabela6[nº de turmas 1q]&gt;=10,2,IF(Tabela6[nº de turmas 1q]&gt;=5,1,0)))</f>
        <v>0</v>
      </c>
      <c r="G15" s="25" t="s">
        <v>253</v>
      </c>
      <c r="H15" s="10" t="str">
        <f>IFERROR(VLOOKUP(Tabela68[[#This Row],[Disciplina]],Disciplinas[],5,FALSE),"-")</f>
        <v>NHT4056-15</v>
      </c>
      <c r="I15" s="10">
        <f t="shared" si="1"/>
        <v>2</v>
      </c>
      <c r="J15" s="25" t="s">
        <v>60</v>
      </c>
      <c r="K15" s="10">
        <f>IF(Tabela68[nº de turmas 2q]&gt;=15,3,IF(Tabela68[nº de turmas 2q]&gt;=10,2,IF(Tabela68[nº de turmas 2q]&gt;=5,1,0)))</f>
        <v>0</v>
      </c>
      <c r="M15" s="25" t="s">
        <v>237</v>
      </c>
      <c r="N15" s="11" t="str">
        <f>IFERROR(VLOOKUP(Tabela689[[#This Row],[Disciplina]],Disciplinas[],5,FALSE),"-")</f>
        <v>BCS0002-15</v>
      </c>
      <c r="O15" s="11">
        <f t="shared" si="2"/>
        <v>2</v>
      </c>
      <c r="P15" s="25" t="s">
        <v>59</v>
      </c>
      <c r="Q15" s="11">
        <f>IF(Tabela689[nº de turmas 3q]&gt;=15,3,IF(Tabela689[nº de turmas 3q]&gt;=10,2,IF(Tabela689[nº de turmas 3q]&gt;=5,1,0)))</f>
        <v>0</v>
      </c>
    </row>
    <row r="16" spans="1:17" ht="30">
      <c r="A16" s="25" t="s">
        <v>241</v>
      </c>
      <c r="B16" s="13" t="str">
        <f>IFERROR(VLOOKUP($A16,Disciplinas[],5,FALSE),"-")</f>
        <v>NHT4050-15</v>
      </c>
      <c r="C16" s="13">
        <f t="shared" si="0"/>
        <v>2</v>
      </c>
      <c r="D16" s="25" t="s">
        <v>65</v>
      </c>
      <c r="E16" s="13">
        <f>IF(Tabela6[nº de turmas 1q]&gt;=15,3,IF(Tabela6[nº de turmas 1q]&gt;=10,2,IF(Tabela6[nº de turmas 1q]&gt;=5,1,0)))</f>
        <v>0</v>
      </c>
      <c r="G16" s="25" t="s">
        <v>266</v>
      </c>
      <c r="H16" s="10" t="str">
        <f>IFERROR(VLOOKUP(Tabela68[[#This Row],[Disciplina]],Disciplinas[],5,FALSE),"-")</f>
        <v>NHT4057-15</v>
      </c>
      <c r="I16" s="10">
        <f t="shared" si="1"/>
        <v>2</v>
      </c>
      <c r="J16" s="25" t="s">
        <v>63</v>
      </c>
      <c r="K16" s="10">
        <f>IF(Tabela68[nº de turmas 2q]&gt;=15,3,IF(Tabela68[nº de turmas 2q]&gt;=10,2,IF(Tabela68[nº de turmas 2q]&gt;=5,1,0)))</f>
        <v>0</v>
      </c>
      <c r="M16" s="25" t="s">
        <v>239</v>
      </c>
      <c r="N16" s="11" t="str">
        <f>IFERROR(VLOOKUP(Tabela689[[#This Row],[Disciplina]],Disciplinas[],5,FALSE),"-")</f>
        <v>NHT4051-15</v>
      </c>
      <c r="O16" s="11">
        <f t="shared" si="2"/>
        <v>2</v>
      </c>
      <c r="P16" s="25" t="s">
        <v>74</v>
      </c>
      <c r="Q16" s="11">
        <f>IF(Tabela689[nº de turmas 3q]&gt;=15,3,IF(Tabela689[nº de turmas 3q]&gt;=10,2,IF(Tabela689[nº de turmas 3q]&gt;=5,1,0)))</f>
        <v>0</v>
      </c>
    </row>
    <row r="17" spans="1:17" ht="30">
      <c r="A17" s="25" t="s">
        <v>247</v>
      </c>
      <c r="B17" s="13" t="str">
        <f>IFERROR(VLOOKUP($A17,Disciplinas[],5,FALSE),"-")</f>
        <v>NHT4052-15</v>
      </c>
      <c r="C17" s="13">
        <f t="shared" si="0"/>
        <v>4</v>
      </c>
      <c r="D17" s="25" t="s">
        <v>292</v>
      </c>
      <c r="E17" s="13">
        <f>IF(Tabela6[nº de turmas 1q]&gt;=15,3,IF(Tabela6[nº de turmas 1q]&gt;=10,2,IF(Tabela6[nº de turmas 1q]&gt;=5,1,0)))</f>
        <v>0</v>
      </c>
      <c r="G17" s="25" t="s">
        <v>270</v>
      </c>
      <c r="H17" s="10" t="str">
        <f>IFERROR(VLOOKUP(Tabela68[[#This Row],[Disciplina]],Disciplinas[],5,FALSE),"-")</f>
        <v>NHT4046-15</v>
      </c>
      <c r="I17" s="10">
        <f t="shared" si="1"/>
        <v>1</v>
      </c>
      <c r="J17" s="25" t="s">
        <v>78</v>
      </c>
      <c r="K17" s="10">
        <f>IF(Tabela68[nº de turmas 2q]&gt;=15,3,IF(Tabela68[nº de turmas 2q]&gt;=10,2,IF(Tabela68[nº de turmas 2q]&gt;=5,1,0)))</f>
        <v>0</v>
      </c>
      <c r="M17" s="25" t="s">
        <v>255</v>
      </c>
      <c r="N17" s="11" t="str">
        <f>IFERROR(VLOOKUP(Tabela689[[#This Row],[Disciplina]],Disciplinas[],5,FALSE),"-")</f>
        <v>NHT4040-15</v>
      </c>
      <c r="O17" s="11">
        <f t="shared" si="2"/>
        <v>2</v>
      </c>
      <c r="P17" s="25" t="s">
        <v>57</v>
      </c>
      <c r="Q17" s="11">
        <f>IF(Tabela689[nº de turmas 3q]&gt;=15,3,IF(Tabela689[nº de turmas 3q]&gt;=10,2,IF(Tabela689[nº de turmas 3q]&gt;=5,1,0)))</f>
        <v>0</v>
      </c>
    </row>
    <row r="18" spans="1:17" ht="30">
      <c r="A18" s="25" t="s">
        <v>268</v>
      </c>
      <c r="B18" s="13" t="str">
        <f>IFERROR(VLOOKUP($A18,Disciplinas[],5,FALSE),"-")</f>
        <v>NHT4055-15</v>
      </c>
      <c r="C18" s="21">
        <f>COUNTIF(Tabela1q,A18)</f>
        <v>2</v>
      </c>
      <c r="D18" s="25" t="s">
        <v>76</v>
      </c>
      <c r="E18" s="13">
        <f>IF(Tabela6[nº de turmas 1q]&gt;=15,3,IF(Tabela6[nº de turmas 1q]&gt;=10,2,IF(Tabela6[nº de turmas 1q]&gt;=5,1,0)))</f>
        <v>0</v>
      </c>
      <c r="H18" s="22" t="str">
        <f>IFERROR(VLOOKUP(Tabela68[[#This Row],[Disciplina]],Disciplinas[],5,FALSE),"-")</f>
        <v>-</v>
      </c>
      <c r="I18" s="22">
        <f>COUNTIF(Tabela2q,G18)</f>
        <v>79</v>
      </c>
      <c r="K18" s="10">
        <f>IF(Tabela68[nº de turmas 2q]&gt;=15,3,IF(Tabela68[nº de turmas 2q]&gt;=10,2,IF(Tabela68[nº de turmas 2q]&gt;=5,1,0)))</f>
        <v>3</v>
      </c>
      <c r="M18" s="25" t="s">
        <v>257</v>
      </c>
      <c r="N18" s="23" t="str">
        <f>IFERROR(VLOOKUP(Tabela689[[#This Row],[Disciplina]],Disciplinas[],5,FALSE),"-")</f>
        <v>NHT4056-15</v>
      </c>
      <c r="O18" s="23">
        <f>COUNTIF(Tabela3q,M18)</f>
        <v>2</v>
      </c>
      <c r="P18" s="25" t="s">
        <v>76</v>
      </c>
      <c r="Q18" s="11">
        <f>IF(Tabela689[nº de turmas 3q]&gt;=15,3,IF(Tabela689[nº de turmas 3q]&gt;=10,2,IF(Tabela689[nº de turmas 3q]&gt;=5,1,0)))</f>
        <v>0</v>
      </c>
    </row>
    <row r="19" spans="1:17" ht="30">
      <c r="A19" s="25" t="s">
        <v>270</v>
      </c>
      <c r="B19" s="13" t="str">
        <f>IFERROR(VLOOKUP($A19,Disciplinas[],5,FALSE),"-")</f>
        <v>NHT4046-15</v>
      </c>
      <c r="C19" s="21">
        <f>COUNTIF(Tabela1q,A19)</f>
        <v>2</v>
      </c>
      <c r="D19" s="25" t="s">
        <v>83</v>
      </c>
      <c r="E19" s="13">
        <f>IF(Tabela6[nº de turmas 1q]&gt;=15,3,IF(Tabela6[nº de turmas 1q]&gt;=10,2,IF(Tabela6[nº de turmas 1q]&gt;=5,1,0)))</f>
        <v>0</v>
      </c>
      <c r="H19" s="22" t="str">
        <f>IFERROR(VLOOKUP(Tabela68[[#This Row],[Disciplina]],Disciplinas[],5,FALSE),"-")</f>
        <v>-</v>
      </c>
      <c r="I19" s="22">
        <f>COUNTIF(Tabela2q,G19)</f>
        <v>79</v>
      </c>
      <c r="K19" s="10">
        <f>IF(Tabela68[nº de turmas 2q]&gt;=15,3,IF(Tabela68[nº de turmas 2q]&gt;=10,2,IF(Tabela68[nº de turmas 2q]&gt;=5,1,0)))</f>
        <v>3</v>
      </c>
      <c r="M19" s="25" t="s">
        <v>270</v>
      </c>
      <c r="N19" s="23" t="str">
        <f>IFERROR(VLOOKUP(Tabela689[[#This Row],[Disciplina]],Disciplinas[],5,FALSE),"-")</f>
        <v>NHT4046-15</v>
      </c>
      <c r="O19" s="23">
        <f>COUNTIF(Tabela3q,M19)</f>
        <v>1</v>
      </c>
      <c r="P19" s="25" t="s">
        <v>88</v>
      </c>
      <c r="Q19" s="11">
        <f>IF(Tabela689[nº de turmas 3q]&gt;=15,3,IF(Tabela689[nº de turmas 3q]&gt;=10,2,IF(Tabela689[nº de turmas 3q]&gt;=5,1,0)))</f>
        <v>0</v>
      </c>
    </row>
    <row r="20" spans="1:17">
      <c r="B20" s="13" t="str">
        <f>IFERROR(VLOOKUP($A20,Disciplinas[],5,FALSE),"-")</f>
        <v>-</v>
      </c>
      <c r="C20" s="21">
        <f>COUNTIF(Tabela1q,A20)</f>
        <v>76</v>
      </c>
      <c r="E20" s="13">
        <f>IF(Tabela6[nº de turmas 1q]&gt;=15,3,IF(Tabela6[nº de turmas 1q]&gt;=10,2,IF(Tabela6[nº de turmas 1q]&gt;=5,1,0)))</f>
        <v>3</v>
      </c>
      <c r="H20" s="22" t="str">
        <f>IFERROR(VLOOKUP(Tabela68[[#This Row],[Disciplina]],Disciplinas[],5,FALSE),"-")</f>
        <v>-</v>
      </c>
      <c r="I20" s="22">
        <f>COUNTIF(Tabela2q,G20)</f>
        <v>79</v>
      </c>
      <c r="K20" s="10">
        <f>IF(Tabela68[nº de turmas 2q]&gt;=15,3,IF(Tabela68[nº de turmas 2q]&gt;=10,2,IF(Tabela68[nº de turmas 2q]&gt;=5,1,0)))</f>
        <v>3</v>
      </c>
      <c r="M20" s="25"/>
      <c r="N20" s="23" t="str">
        <f>IFERROR(VLOOKUP(Tabela689[[#This Row],[Disciplina]],Disciplinas[],5,FALSE),"-")</f>
        <v>-</v>
      </c>
      <c r="O20" s="23">
        <f>COUNTIF(Tabela3q,M20)</f>
        <v>103</v>
      </c>
      <c r="Q20" s="11">
        <f>IF(Tabela689[nº de turmas 3q]&gt;=15,3,IF(Tabela689[nº de turmas 3q]&gt;=10,2,IF(Tabela689[nº de turmas 3q]&gt;=5,1,0)))</f>
        <v>3</v>
      </c>
    </row>
    <row r="21" spans="1:17">
      <c r="B21" s="13" t="str">
        <f>IFERROR(VLOOKUP($A21,Disciplinas[],5,FALSE),"-")</f>
        <v>-</v>
      </c>
      <c r="C21" s="21">
        <f>COUNTIF(Tabela1q,A21)</f>
        <v>76</v>
      </c>
      <c r="E21" s="13">
        <f>IF(Tabela6[nº de turmas 1q]&gt;=15,3,IF(Tabela6[nº de turmas 1q]&gt;=10,2,IF(Tabela6[nº de turmas 1q]&gt;=5,1,0)))</f>
        <v>3</v>
      </c>
      <c r="H21" s="22" t="str">
        <f>IFERROR(VLOOKUP(Tabela68[[#This Row],[Disciplina]],Disciplinas[],5,FALSE),"-")</f>
        <v>-</v>
      </c>
      <c r="I21" s="22">
        <f>COUNTIF(Tabela2q,G21)</f>
        <v>79</v>
      </c>
      <c r="K21" s="10">
        <f>IF(Tabela68[nº de turmas 2q]&gt;=15,3,IF(Tabela68[nº de turmas 2q]&gt;=10,2,IF(Tabela68[nº de turmas 2q]&gt;=5,1,0)))</f>
        <v>3</v>
      </c>
      <c r="M21" s="25"/>
      <c r="N21" s="23" t="str">
        <f>IFERROR(VLOOKUP(Tabela689[[#This Row],[Disciplina]],Disciplinas[],5,FALSE),"-")</f>
        <v>-</v>
      </c>
      <c r="O21" s="23">
        <f>COUNTIF(Tabela3q,M21)</f>
        <v>103</v>
      </c>
      <c r="Q21" s="11">
        <f>IF(Tabela689[nº de turmas 3q]&gt;=15,3,IF(Tabela689[nº de turmas 3q]&gt;=10,2,IF(Tabela689[nº de turmas 3q]&gt;=5,1,0)))</f>
        <v>3</v>
      </c>
    </row>
    <row r="22" spans="1:17">
      <c r="B22" s="13" t="str">
        <f>IFERROR(VLOOKUP($A22,Disciplinas[],5,FALSE),"-")</f>
        <v>-</v>
      </c>
      <c r="C22" s="21">
        <f>COUNTIF(Tabela1q,A22)</f>
        <v>76</v>
      </c>
      <c r="E22" s="13">
        <f>IF(Tabela6[nº de turmas 1q]&gt;=15,3,IF(Tabela6[nº de turmas 1q]&gt;=10,2,IF(Tabela6[nº de turmas 1q]&gt;=5,1,0)))</f>
        <v>3</v>
      </c>
      <c r="H22" s="22" t="str">
        <f>IFERROR(VLOOKUP(Tabela68[[#This Row],[Disciplina]],Disciplinas[],5,FALSE),"-")</f>
        <v>-</v>
      </c>
      <c r="I22" s="22">
        <f>COUNTIF(Tabela2q,G22)</f>
        <v>79</v>
      </c>
      <c r="K22" s="10">
        <f>IF(Tabela68[nº de turmas 2q]&gt;=15,3,IF(Tabela68[nº de turmas 2q]&gt;=10,2,IF(Tabela68[nº de turmas 2q]&gt;=5,1,0)))</f>
        <v>3</v>
      </c>
      <c r="M22" s="25"/>
      <c r="N22" s="23" t="str">
        <f>IFERROR(VLOOKUP(Tabela689[[#This Row],[Disciplina]],Disciplinas[],5,FALSE),"-")</f>
        <v>-</v>
      </c>
      <c r="O22" s="23">
        <f>COUNTIF(Tabela3q,M22)</f>
        <v>103</v>
      </c>
      <c r="Q22" s="11">
        <f>IF(Tabela689[nº de turmas 3q]&gt;=15,3,IF(Tabela689[nº de turmas 3q]&gt;=10,2,IF(Tabela689[nº de turmas 3q]&gt;=5,1,0)))</f>
        <v>3</v>
      </c>
    </row>
  </sheetData>
  <sheetProtection autoFilter="0"/>
  <dataValidations count="2">
    <dataValidation type="list" allowBlank="1" showInputMessage="1" showErrorMessage="1" sqref="A4:A22 G4:G22 M4:M22">
      <formula1>Disciplina</formula1>
    </dataValidation>
    <dataValidation type="list" allowBlank="1" showInputMessage="1" showErrorMessage="1" sqref="D4:D22 J4:J22 P4:P22">
      <formula1>Docentes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56"/>
  <sheetViews>
    <sheetView tabSelected="1" topLeftCell="A14" zoomScale="90" zoomScaleNormal="90" workbookViewId="0">
      <pane xSplit="1" topLeftCell="K1" activePane="topRight" state="frozen"/>
      <selection pane="topRight" activeCell="AG3" sqref="AG3:AG56"/>
    </sheetView>
  </sheetViews>
  <sheetFormatPr defaultRowHeight="15"/>
  <cols>
    <col min="1" max="1" width="37.28515625" customWidth="1"/>
    <col min="2" max="2" width="6" customWidth="1"/>
    <col min="3" max="3" width="6.42578125" customWidth="1"/>
    <col min="4" max="4" width="5" customWidth="1"/>
    <col min="5" max="5" width="5" style="12" customWidth="1"/>
    <col min="6" max="6" width="5.85546875" style="24" customWidth="1"/>
    <col min="7" max="7" width="5.7109375" style="24" customWidth="1"/>
    <col min="8" max="8" width="7.28515625" customWidth="1"/>
    <col min="9" max="9" width="6.28515625" customWidth="1"/>
    <col min="10" max="10" width="9.42578125" customWidth="1"/>
    <col min="11" max="11" width="7.5703125" customWidth="1"/>
    <col min="12" max="12" width="7.5703125" style="12" customWidth="1"/>
    <col min="13" max="13" width="7" style="24" customWidth="1"/>
    <col min="14" max="14" width="7.42578125" style="24" customWidth="1"/>
    <col min="15" max="15" width="8.28515625" customWidth="1"/>
    <col min="16" max="16" width="5.42578125" customWidth="1"/>
    <col min="17" max="17" width="10.85546875" customWidth="1"/>
    <col min="18" max="18" width="9.85546875" customWidth="1"/>
    <col min="19" max="19" width="9.85546875" style="12" customWidth="1"/>
    <col min="20" max="20" width="7" style="24" customWidth="1"/>
    <col min="21" max="21" width="7.5703125" style="24" customWidth="1"/>
    <col min="22" max="22" width="8" customWidth="1"/>
    <col min="23" max="23" width="12.140625" customWidth="1"/>
    <col min="24" max="24" width="11" customWidth="1"/>
    <col min="26" max="26" width="9.140625" style="12"/>
    <col min="28" max="30" width="9.140625" style="12"/>
    <col min="31" max="31" width="9.140625" style="24"/>
    <col min="32" max="32" width="9.140625" style="12"/>
    <col min="33" max="33" width="19" style="24" customWidth="1"/>
  </cols>
  <sheetData>
    <row r="1" spans="1:34">
      <c r="B1" s="19" t="s">
        <v>25</v>
      </c>
      <c r="C1" s="19"/>
      <c r="D1" s="19"/>
      <c r="E1" s="19"/>
      <c r="F1" s="19"/>
      <c r="G1" s="19"/>
      <c r="H1" s="19"/>
      <c r="I1" s="12" t="s">
        <v>26</v>
      </c>
      <c r="J1" s="12"/>
      <c r="K1" s="12"/>
      <c r="M1" s="12"/>
      <c r="N1" s="12"/>
      <c r="O1" s="12"/>
      <c r="P1" s="19" t="s">
        <v>27</v>
      </c>
      <c r="Q1" s="19"/>
      <c r="R1" s="19"/>
      <c r="S1" s="19"/>
      <c r="T1" s="19"/>
      <c r="U1" s="19"/>
      <c r="V1" s="19"/>
      <c r="W1" t="s">
        <v>45</v>
      </c>
      <c r="AE1" s="12"/>
      <c r="AG1"/>
    </row>
    <row r="2" spans="1:34" s="8" customFormat="1" ht="90">
      <c r="A2" s="8" t="s">
        <v>24</v>
      </c>
      <c r="B2" s="8" t="s">
        <v>28</v>
      </c>
      <c r="C2" s="8" t="s">
        <v>29</v>
      </c>
      <c r="D2" s="8" t="s">
        <v>30</v>
      </c>
      <c r="E2" s="8" t="s">
        <v>279</v>
      </c>
      <c r="F2" s="8" t="s">
        <v>31</v>
      </c>
      <c r="G2" s="8" t="s">
        <v>33</v>
      </c>
      <c r="H2" s="8" t="s">
        <v>32</v>
      </c>
      <c r="I2" s="8" t="s">
        <v>34</v>
      </c>
      <c r="J2" s="8" t="s">
        <v>35</v>
      </c>
      <c r="K2" s="8" t="s">
        <v>49</v>
      </c>
      <c r="L2" s="8" t="s">
        <v>280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36</v>
      </c>
      <c r="S2" s="8" t="s">
        <v>281</v>
      </c>
      <c r="T2" s="8" t="s">
        <v>42</v>
      </c>
      <c r="U2" s="8" t="s">
        <v>43</v>
      </c>
      <c r="V2" s="8" t="s">
        <v>44</v>
      </c>
      <c r="W2" s="8" t="s">
        <v>46</v>
      </c>
      <c r="X2" s="8" t="s">
        <v>47</v>
      </c>
      <c r="Y2" s="8" t="s">
        <v>48</v>
      </c>
      <c r="Z2" s="8" t="s">
        <v>282</v>
      </c>
      <c r="AA2" s="8" t="s">
        <v>283</v>
      </c>
      <c r="AB2" s="8" t="s">
        <v>284</v>
      </c>
      <c r="AC2" s="8" t="s">
        <v>285</v>
      </c>
      <c r="AD2" s="8" t="s">
        <v>286</v>
      </c>
      <c r="AE2" s="8" t="s">
        <v>287</v>
      </c>
      <c r="AF2" s="8" t="s">
        <v>288</v>
      </c>
      <c r="AG2" s="8" t="s">
        <v>51</v>
      </c>
      <c r="AH2" s="8" t="s">
        <v>289</v>
      </c>
    </row>
    <row r="3" spans="1:34">
      <c r="A3" s="17" t="str">
        <f>Docentes!A2</f>
        <v>Adelaide Faljoni-Alário</v>
      </c>
      <c r="B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" s="18">
        <f>SUM(Tabela11[[#This Row],[BI 1Q]:[Ext. 1Q]])</f>
        <v>0</v>
      </c>
      <c r="I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" s="18">
        <f>SUM(Tabela11[[#This Row],[BI 2Q]:[Ext. 2Q]])</f>
        <v>0</v>
      </c>
      <c r="P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" s="18">
        <f>SUM(Tabela11[[#This Row],[BI 3Q]:[Ext. 3Q]])</f>
        <v>0</v>
      </c>
      <c r="W3" s="17">
        <f>SUM(Tabela11[[#This Row],[BI 1Q]],Tabela11[[#This Row],[BI 2Q]],Tabela11[[#This Row],[BI 3Q]])</f>
        <v>0</v>
      </c>
      <c r="X3" s="17">
        <f>SUM(Tabela11[[#This Row],[OBR ESP 1Q]],Tabela11[[#This Row],[OBR ESP 2Q]],Tabela11[[#This Row],[OBR ESP 3Q]])</f>
        <v>0</v>
      </c>
      <c r="Y3" s="17">
        <f>SUM(Tabela11[[#This Row],[OL ESP 1Q]],Tabela11[[#This Row],[OL ESP 2Q]],Tabela11[[#This Row],[OL ESP 3Q]])</f>
        <v>0</v>
      </c>
      <c r="Z3" s="17">
        <f>Tabela11[[#This Row],[Livre 1Q]]+Tabela11[[#This Row],[Livre 2Q]]+Tabela11[[#This Row],[Livre 3Q]]</f>
        <v>0</v>
      </c>
      <c r="AA3" s="18">
        <f>SUM(Tabela11[[#This Row],[Total BI]:[Total Livre]])</f>
        <v>0</v>
      </c>
      <c r="AB3" s="18">
        <f>Tabela11[[#This Row],[Pós 1Q]]+Tabela11[[#This Row],[Pós 2Q]]+Tabela11[[#This Row],[Pós 3Q]]</f>
        <v>0</v>
      </c>
      <c r="AC3" s="18">
        <f>Tabela11[[#This Row],[Ext. 1Q]]+Tabela11[[#This Row],[Ext. 2Q]]+Tabela11[[#This Row],[Ext. 3Q]]</f>
        <v>0</v>
      </c>
      <c r="AD3" s="18">
        <f>Tabela11[[#This Row],[TOTAL ANUAL Graduação]]+Tabela11[[#This Row],[Total PG]]+Tabela11[[#This Row],[Total Ext]]</f>
        <v>0</v>
      </c>
      <c r="AF3" s="18">
        <f>Tabela11[[#This Row],[Créditos Totais]]+Tabela11[[#This Row],[Coordenação Disciplina Ano anterior]]</f>
        <v>0</v>
      </c>
      <c r="AH3" s="31">
        <f>Tabela11[[#This Row],[Total com coordenação Disciplinas]]+Tabela11[[#This Row],[Dispensa/Conversão créditos]]</f>
        <v>0</v>
      </c>
    </row>
    <row r="4" spans="1:34">
      <c r="A4" s="17" t="str">
        <f>Docentes!A3</f>
        <v>Alexandre Zatkovskis Carvalho</v>
      </c>
      <c r="B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" s="18">
        <f>SUM(Tabela11[[#This Row],[BI 1Q]:[Ext. 1Q]])</f>
        <v>4</v>
      </c>
      <c r="I4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4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K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" s="18">
        <f>SUM(Tabela11[[#This Row],[BI 2Q]:[Ext. 2Q]])</f>
        <v>9</v>
      </c>
      <c r="P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" s="18">
        <f>SUM(Tabela11[[#This Row],[BI 3Q]:[Ext. 3Q]])</f>
        <v>0</v>
      </c>
      <c r="W4" s="17">
        <f>SUM(Tabela11[[#This Row],[BI 1Q]],Tabela11[[#This Row],[BI 2Q]],Tabela11[[#This Row],[BI 3Q]])</f>
        <v>3</v>
      </c>
      <c r="X4" s="20">
        <f>SUM(Tabela11[[#This Row],[OBR ESP 1Q]],Tabela11[[#This Row],[OBR ESP 2Q]],Tabela11[[#This Row],[OBR ESP 3Q]])</f>
        <v>10</v>
      </c>
      <c r="Y4" s="17">
        <f>SUM(Tabela11[[#This Row],[OL ESP 1Q]],Tabela11[[#This Row],[OL ESP 2Q]],Tabela11[[#This Row],[OL ESP 3Q]])</f>
        <v>0</v>
      </c>
      <c r="Z4" s="17">
        <f>Tabela11[[#This Row],[Livre 1Q]]+Tabela11[[#This Row],[Livre 2Q]]+Tabela11[[#This Row],[Livre 3Q]]</f>
        <v>0</v>
      </c>
      <c r="AA4" s="18">
        <f>SUM(Tabela11[[#This Row],[Total BI]:[Total Livre]])</f>
        <v>13</v>
      </c>
      <c r="AB4" s="18">
        <f>Tabela11[[#This Row],[Pós 1Q]]+Tabela11[[#This Row],[Pós 2Q]]+Tabela11[[#This Row],[Pós 3Q]]</f>
        <v>0</v>
      </c>
      <c r="AC4" s="18">
        <f>Tabela11[[#This Row],[Ext. 1Q]]+Tabela11[[#This Row],[Ext. 2Q]]+Tabela11[[#This Row],[Ext. 3Q]]</f>
        <v>0</v>
      </c>
      <c r="AD4" s="18">
        <f>Tabela11[[#This Row],[TOTAL ANUAL Graduação]]+Tabela11[[#This Row],[Total PG]]+Tabela11[[#This Row],[Total Ext]]</f>
        <v>13</v>
      </c>
      <c r="AF4" s="18">
        <f>Tabela11[[#This Row],[Créditos Totais]]+Tabela11[[#This Row],[Coordenação Disciplina Ano anterior]]</f>
        <v>13</v>
      </c>
      <c r="AH4" s="31">
        <f>Tabela11[[#This Row],[Total com coordenação Disciplinas]]+Tabela11[[#This Row],[Dispensa/Conversão créditos]]</f>
        <v>13</v>
      </c>
    </row>
    <row r="5" spans="1:34">
      <c r="A5" s="17" t="str">
        <f>Docentes!A4</f>
        <v>Alexsandre Figueiredo Lago</v>
      </c>
      <c r="B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5" s="18">
        <f>SUM(Tabela11[[#This Row],[BI 1Q]:[Ext. 1Q]])</f>
        <v>0</v>
      </c>
      <c r="I5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" s="32">
        <f>SUMIFS('Alocação 2q'!X:X,'Alocação 2q'!Y:Y,Tabela11[[#This Row],[Docente]],'Alocação 2q'!F:F,"pg")+SUMIFS('Alocação 2q'!AI:AI,'Alocação 2q'!AJ:AJ,Tabela11[[#This Row],[Docente]],'Alocação 2q'!F:F,"pg")</f>
        <v>4</v>
      </c>
      <c r="O5" s="18">
        <f>SUM(Tabela11[[#This Row],[BI 2Q]:[Ext. 2Q]])</f>
        <v>10</v>
      </c>
      <c r="P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5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" s="18">
        <f>SUM(Tabela11[[#This Row],[BI 3Q]:[Ext. 3Q]])</f>
        <v>6</v>
      </c>
      <c r="W5" s="17">
        <f>SUM(Tabela11[[#This Row],[BI 1Q]],Tabela11[[#This Row],[BI 2Q]],Tabela11[[#This Row],[BI 3Q]])</f>
        <v>6</v>
      </c>
      <c r="X5" s="17">
        <f>SUM(Tabela11[[#This Row],[OBR ESP 1Q]],Tabela11[[#This Row],[OBR ESP 2Q]],Tabela11[[#This Row],[OBR ESP 3Q]])</f>
        <v>6</v>
      </c>
      <c r="Y5" s="17">
        <f>SUM(Tabela11[[#This Row],[OL ESP 1Q]],Tabela11[[#This Row],[OL ESP 2Q]],Tabela11[[#This Row],[OL ESP 3Q]])</f>
        <v>0</v>
      </c>
      <c r="Z5" s="17">
        <f>Tabela11[[#This Row],[Livre 1Q]]+Tabela11[[#This Row],[Livre 2Q]]+Tabela11[[#This Row],[Livre 3Q]]</f>
        <v>0</v>
      </c>
      <c r="AA5" s="18">
        <f>SUM(Tabela11[[#This Row],[Total BI]:[Total Livre]])</f>
        <v>12</v>
      </c>
      <c r="AB5" s="18">
        <f>Tabela11[[#This Row],[Pós 1Q]]+Tabela11[[#This Row],[Pós 2Q]]+Tabela11[[#This Row],[Pós 3Q]]</f>
        <v>4</v>
      </c>
      <c r="AC5" s="18">
        <f>Tabela11[[#This Row],[Ext. 1Q]]+Tabela11[[#This Row],[Ext. 2Q]]+Tabela11[[#This Row],[Ext. 3Q]]</f>
        <v>0</v>
      </c>
      <c r="AD5" s="18">
        <f>Tabela11[[#This Row],[TOTAL ANUAL Graduação]]+Tabela11[[#This Row],[Total PG]]+Tabela11[[#This Row],[Total Ext]]</f>
        <v>16</v>
      </c>
      <c r="AF5" s="18">
        <f>Tabela11[[#This Row],[Créditos Totais]]+Tabela11[[#This Row],[Coordenação Disciplina Ano anterior]]</f>
        <v>16</v>
      </c>
      <c r="AH5" s="31">
        <f>Tabela11[[#This Row],[Total com coordenação Disciplinas]]+Tabela11[[#This Row],[Dispensa/Conversão créditos]]</f>
        <v>16</v>
      </c>
    </row>
    <row r="6" spans="1:34">
      <c r="A6" s="17" t="str">
        <f>Docentes!A5</f>
        <v>Alvaro Takeo Omori</v>
      </c>
      <c r="B6" s="17">
        <f>SUMIFS('Alocação 1q'!X:X,'Alocação 1q'!Y:Y,Tabela11[[#This Row],[Docente]],'Alocação 1q'!F:F,"BI")+SUMIFS('Alocação 1q'!AI:AI,'Alocação 1q'!AJ:AJ,Tabela11[[#This Row],[Docente]],'Alocação 1q'!F:F,"BI")</f>
        <v>3</v>
      </c>
      <c r="C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6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6" s="18">
        <f>SUM(Tabela11[[#This Row],[BI 1Q]:[Ext. 1Q]])</f>
        <v>3</v>
      </c>
      <c r="I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6" s="18">
        <f>SUM(Tabela11[[#This Row],[BI 2Q]:[Ext. 2Q]])</f>
        <v>0</v>
      </c>
      <c r="P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6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6" s="32">
        <f>SUMIFS('Alocação 3q'!X:X,'Alocação 3q'!Y:Y,Tabela11[[#This Row],[Docente]],'Alocação 3q'!F:F,"pg")+SUMIFS('Alocação 3q'!AI:AI,'Alocação 3q'!AJ:AJ,Tabela11[[#This Row],[Docente]],'Alocação 3q'!F:F,"pg")</f>
        <v>4</v>
      </c>
      <c r="V6" s="18">
        <f>SUM(Tabela11[[#This Row],[BI 3Q]:[Ext. 3Q]])</f>
        <v>8</v>
      </c>
      <c r="W6" s="17">
        <f>SUM(Tabela11[[#This Row],[BI 1Q]],Tabela11[[#This Row],[BI 2Q]],Tabela11[[#This Row],[BI 3Q]])</f>
        <v>3</v>
      </c>
      <c r="X6" s="17">
        <f>SUM(Tabela11[[#This Row],[OBR ESP 1Q]],Tabela11[[#This Row],[OBR ESP 2Q]],Tabela11[[#This Row],[OBR ESP 3Q]])</f>
        <v>4</v>
      </c>
      <c r="Y6" s="17">
        <f>SUM(Tabela11[[#This Row],[OL ESP 1Q]],Tabela11[[#This Row],[OL ESP 2Q]],Tabela11[[#This Row],[OL ESP 3Q]])</f>
        <v>0</v>
      </c>
      <c r="Z6" s="17">
        <f>Tabela11[[#This Row],[Livre 1Q]]+Tabela11[[#This Row],[Livre 2Q]]+Tabela11[[#This Row],[Livre 3Q]]</f>
        <v>0</v>
      </c>
      <c r="AA6" s="18">
        <f>SUM(Tabela11[[#This Row],[Total BI]:[Total Livre]])</f>
        <v>7</v>
      </c>
      <c r="AB6" s="18">
        <f>Tabela11[[#This Row],[Pós 1Q]]+Tabela11[[#This Row],[Pós 2Q]]+Tabela11[[#This Row],[Pós 3Q]]</f>
        <v>4</v>
      </c>
      <c r="AC6" s="18">
        <f>Tabela11[[#This Row],[Ext. 1Q]]+Tabela11[[#This Row],[Ext. 2Q]]+Tabela11[[#This Row],[Ext. 3Q]]</f>
        <v>0</v>
      </c>
      <c r="AD6" s="18">
        <f>Tabela11[[#This Row],[TOTAL ANUAL Graduação]]+Tabela11[[#This Row],[Total PG]]+Tabela11[[#This Row],[Total Ext]]</f>
        <v>11</v>
      </c>
      <c r="AE6" s="24">
        <v>5</v>
      </c>
      <c r="AF6" s="18">
        <f>Tabela11[[#This Row],[Créditos Totais]]+Tabela11[[#This Row],[Coordenação Disciplina Ano anterior]]</f>
        <v>16</v>
      </c>
      <c r="AG6" s="24">
        <v>5</v>
      </c>
      <c r="AH6" s="31">
        <f>Tabela11[[#This Row],[Total com coordenação Disciplinas]]+Tabela11[[#This Row],[Dispensa/Conversão créditos]]</f>
        <v>21</v>
      </c>
    </row>
    <row r="7" spans="1:34">
      <c r="A7" s="17" t="str">
        <f>Docentes!A6</f>
        <v>Amedea Barozzi Seabra</v>
      </c>
      <c r="B7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7" s="18">
        <f>SUM(Tabela11[[#This Row],[BI 1Q]:[Ext. 1Q]])</f>
        <v>4</v>
      </c>
      <c r="I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7" s="18">
        <f>SUM(Tabela11[[#This Row],[BI 2Q]:[Ext. 2Q]])</f>
        <v>0</v>
      </c>
      <c r="P7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7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7" s="32">
        <f>SUMIFS('Alocação 3q'!X:X,'Alocação 3q'!Y:Y,Tabela11[[#This Row],[Docente]],'Alocação 3q'!F:F,"pg")+SUMIFS('Alocação 3q'!AI:AI,'Alocação 3q'!AJ:AJ,Tabela11[[#This Row],[Docente]],'Alocação 3q'!F:F,"pg")</f>
        <v>2</v>
      </c>
      <c r="V7" s="18">
        <f>SUM(Tabela11[[#This Row],[BI 3Q]:[Ext. 3Q]])</f>
        <v>12</v>
      </c>
      <c r="W7" s="17">
        <f>SUM(Tabela11[[#This Row],[BI 1Q]],Tabela11[[#This Row],[BI 2Q]],Tabela11[[#This Row],[BI 3Q]])</f>
        <v>10</v>
      </c>
      <c r="X7" s="17">
        <f>SUM(Tabela11[[#This Row],[OBR ESP 1Q]],Tabela11[[#This Row],[OBR ESP 2Q]],Tabela11[[#This Row],[OBR ESP 3Q]])</f>
        <v>4</v>
      </c>
      <c r="Y7" s="17">
        <f>SUM(Tabela11[[#This Row],[OL ESP 1Q]],Tabela11[[#This Row],[OL ESP 2Q]],Tabela11[[#This Row],[OL ESP 3Q]])</f>
        <v>0</v>
      </c>
      <c r="Z7" s="17">
        <f>Tabela11[[#This Row],[Livre 1Q]]+Tabela11[[#This Row],[Livre 2Q]]+Tabela11[[#This Row],[Livre 3Q]]</f>
        <v>0</v>
      </c>
      <c r="AA7" s="18">
        <f>SUM(Tabela11[[#This Row],[Total BI]:[Total Livre]])</f>
        <v>14</v>
      </c>
      <c r="AB7" s="18">
        <f>Tabela11[[#This Row],[Pós 1Q]]+Tabela11[[#This Row],[Pós 2Q]]+Tabela11[[#This Row],[Pós 3Q]]</f>
        <v>2</v>
      </c>
      <c r="AC7" s="18">
        <f>Tabela11[[#This Row],[Ext. 1Q]]+Tabela11[[#This Row],[Ext. 2Q]]+Tabela11[[#This Row],[Ext. 3Q]]</f>
        <v>0</v>
      </c>
      <c r="AD7" s="18">
        <f>Tabela11[[#This Row],[TOTAL ANUAL Graduação]]+Tabela11[[#This Row],[Total PG]]+Tabela11[[#This Row],[Total Ext]]</f>
        <v>16</v>
      </c>
      <c r="AF7" s="18">
        <f>Tabela11[[#This Row],[Créditos Totais]]+Tabela11[[#This Row],[Coordenação Disciplina Ano anterior]]</f>
        <v>16</v>
      </c>
      <c r="AH7" s="31">
        <f>Tabela11[[#This Row],[Total com coordenação Disciplinas]]+Tabela11[[#This Row],[Dispensa/Conversão créditos]]</f>
        <v>16</v>
      </c>
    </row>
    <row r="8" spans="1:34">
      <c r="A8" s="17" t="str">
        <f>Docentes!A7</f>
        <v>Anderson Orzari Ribeiro</v>
      </c>
      <c r="B8" s="17">
        <f>SUMIFS('Alocação 1q'!X:X,'Alocação 1q'!Y:Y,Tabela11[[#This Row],[Docente]],'Alocação 1q'!F:F,"BI")+SUMIFS('Alocação 1q'!AI:AI,'Alocação 1q'!AJ:AJ,Tabela11[[#This Row],[Docente]],'Alocação 1q'!F:F,"BI")</f>
        <v>8</v>
      </c>
      <c r="C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8" s="18">
        <f>SUM(Tabela11[[#This Row],[BI 1Q]:[Ext. 1Q]])</f>
        <v>8</v>
      </c>
      <c r="I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8" s="18">
        <f>SUM(Tabela11[[#This Row],[BI 2Q]:[Ext. 2Q]])</f>
        <v>0</v>
      </c>
      <c r="P8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8" s="32">
        <f>SUMIFS('Alocação 3q'!X:X,'Alocação 3q'!Y:Y,Tabela11[[#This Row],[Docente]],'Alocação 3q'!F:F,"pg")+SUMIFS('Alocação 3q'!AI:AI,'Alocação 3q'!AJ:AJ,Tabela11[[#This Row],[Docente]],'Alocação 3q'!F:F,"pg")</f>
        <v>6</v>
      </c>
      <c r="V8" s="18">
        <f>SUM(Tabela11[[#This Row],[BI 3Q]:[Ext. 3Q]])</f>
        <v>8</v>
      </c>
      <c r="W8" s="17">
        <f>SUM(Tabela11[[#This Row],[BI 1Q]],Tabela11[[#This Row],[BI 2Q]],Tabela11[[#This Row],[BI 3Q]])</f>
        <v>10</v>
      </c>
      <c r="X8" s="17">
        <f>SUM(Tabela11[[#This Row],[OBR ESP 1Q]],Tabela11[[#This Row],[OBR ESP 2Q]],Tabela11[[#This Row],[OBR ESP 3Q]])</f>
        <v>0</v>
      </c>
      <c r="Y8" s="17">
        <f>SUM(Tabela11[[#This Row],[OL ESP 1Q]],Tabela11[[#This Row],[OL ESP 2Q]],Tabela11[[#This Row],[OL ESP 3Q]])</f>
        <v>0</v>
      </c>
      <c r="Z8" s="17">
        <f>Tabela11[[#This Row],[Livre 1Q]]+Tabela11[[#This Row],[Livre 2Q]]+Tabela11[[#This Row],[Livre 3Q]]</f>
        <v>0</v>
      </c>
      <c r="AA8" s="18">
        <f>SUM(Tabela11[[#This Row],[Total BI]:[Total Livre]])</f>
        <v>10</v>
      </c>
      <c r="AB8" s="18">
        <f>Tabela11[[#This Row],[Pós 1Q]]+Tabela11[[#This Row],[Pós 2Q]]+Tabela11[[#This Row],[Pós 3Q]]</f>
        <v>6</v>
      </c>
      <c r="AC8" s="18">
        <f>Tabela11[[#This Row],[Ext. 1Q]]+Tabela11[[#This Row],[Ext. 2Q]]+Tabela11[[#This Row],[Ext. 3Q]]</f>
        <v>0</v>
      </c>
      <c r="AD8" s="18">
        <f>Tabela11[[#This Row],[TOTAL ANUAL Graduação]]+Tabela11[[#This Row],[Total PG]]+Tabela11[[#This Row],[Total Ext]]</f>
        <v>16</v>
      </c>
      <c r="AF8" s="18">
        <f>Tabela11[[#This Row],[Créditos Totais]]+Tabela11[[#This Row],[Coordenação Disciplina Ano anterior]]</f>
        <v>16</v>
      </c>
      <c r="AH8" s="31">
        <f>Tabela11[[#This Row],[Total com coordenação Disciplinas]]+Tabela11[[#This Row],[Dispensa/Conversão créditos]]</f>
        <v>16</v>
      </c>
    </row>
    <row r="9" spans="1:34">
      <c r="A9" s="17" t="str">
        <f>Docentes!A8</f>
        <v>André Sarto Polo</v>
      </c>
      <c r="B9" s="17">
        <f>SUMIFS('Alocação 1q'!X:X,'Alocação 1q'!Y:Y,Tabela11[[#This Row],[Docente]],'Alocação 1q'!F:F,"BI")+SUMIFS('Alocação 1q'!AI:AI,'Alocação 1q'!AJ:AJ,Tabela11[[#This Row],[Docente]],'Alocação 1q'!F:F,"BI")</f>
        <v>2</v>
      </c>
      <c r="C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9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9" s="18">
        <f>SUM(Tabela11[[#This Row],[BI 1Q]:[Ext. 1Q]])</f>
        <v>4</v>
      </c>
      <c r="I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9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9" s="18">
        <f>SUM(Tabela11[[#This Row],[BI 2Q]:[Ext. 2Q]])</f>
        <v>4</v>
      </c>
      <c r="P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9" s="32">
        <f>SUMIFS('Alocação 3q'!X:X,'Alocação 3q'!Y:Y,Tabela11[[#This Row],[Docente]],'Alocação 3q'!F:F,"pg")+SUMIFS('Alocação 3q'!AI:AI,'Alocação 3q'!AJ:AJ,Tabela11[[#This Row],[Docente]],'Alocação 3q'!F:F,"pg")</f>
        <v>2.5</v>
      </c>
      <c r="V9" s="18">
        <f>SUM(Tabela11[[#This Row],[BI 3Q]:[Ext. 3Q]])</f>
        <v>2.5</v>
      </c>
      <c r="W9" s="17">
        <f>SUM(Tabela11[[#This Row],[BI 1Q]],Tabela11[[#This Row],[BI 2Q]],Tabela11[[#This Row],[BI 3Q]])</f>
        <v>2</v>
      </c>
      <c r="X9" s="17">
        <f>SUM(Tabela11[[#This Row],[OBR ESP 1Q]],Tabela11[[#This Row],[OBR ESP 2Q]],Tabela11[[#This Row],[OBR ESP 3Q]])</f>
        <v>4</v>
      </c>
      <c r="Y9" s="17">
        <f>SUM(Tabela11[[#This Row],[OL ESP 1Q]],Tabela11[[#This Row],[OL ESP 2Q]],Tabela11[[#This Row],[OL ESP 3Q]])</f>
        <v>0</v>
      </c>
      <c r="Z9" s="17">
        <f>Tabela11[[#This Row],[Livre 1Q]]+Tabela11[[#This Row],[Livre 2Q]]+Tabela11[[#This Row],[Livre 3Q]]</f>
        <v>0</v>
      </c>
      <c r="AA9" s="18">
        <f>SUM(Tabela11[[#This Row],[Total BI]:[Total Livre]])</f>
        <v>6</v>
      </c>
      <c r="AB9" s="18">
        <f>Tabela11[[#This Row],[Pós 1Q]]+Tabela11[[#This Row],[Pós 2Q]]+Tabela11[[#This Row],[Pós 3Q]]</f>
        <v>4.5</v>
      </c>
      <c r="AC9" s="18">
        <f>Tabela11[[#This Row],[Ext. 1Q]]+Tabela11[[#This Row],[Ext. 2Q]]+Tabela11[[#This Row],[Ext. 3Q]]</f>
        <v>0</v>
      </c>
      <c r="AD9" s="18">
        <f>Tabela11[[#This Row],[TOTAL ANUAL Graduação]]+Tabela11[[#This Row],[Total PG]]+Tabela11[[#This Row],[Total Ext]]</f>
        <v>10.5</v>
      </c>
      <c r="AF9" s="18">
        <f>Tabela11[[#This Row],[Créditos Totais]]+Tabela11[[#This Row],[Coordenação Disciplina Ano anterior]]</f>
        <v>10.5</v>
      </c>
      <c r="AG9" s="24">
        <v>12</v>
      </c>
      <c r="AH9" s="31">
        <f>Tabela11[[#This Row],[Total com coordenação Disciplinas]]+Tabela11[[#This Row],[Dispensa/Conversão créditos]]</f>
        <v>22.5</v>
      </c>
    </row>
    <row r="10" spans="1:34">
      <c r="A10" s="17" t="str">
        <f>Docentes!A9</f>
        <v>Artur Franz Keppler</v>
      </c>
      <c r="B1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0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0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0" s="18">
        <f>SUM(Tabela11[[#This Row],[BI 1Q]:[Ext. 1Q]])</f>
        <v>4</v>
      </c>
      <c r="I10" s="17">
        <f>SUMIFS('Alocação 2q'!X:X,'Alocação 2q'!Y:Y,Tabela11[[#This Row],[Docente]],'Alocação 2q'!F:F,"BI")+SUMIFS('Alocação 2q'!AI:AI,'Alocação 2q'!AJ:AJ,Tabela11[[#This Row],[Docente]],'Alocação 2q'!F:F,"BI")</f>
        <v>8</v>
      </c>
      <c r="J1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0" s="18">
        <f>SUM(Tabela11[[#This Row],[BI 2Q]:[Ext. 2Q]])</f>
        <v>8</v>
      </c>
      <c r="P1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0" s="17">
        <f>SUMIFS('Alocação 3q'!X:X,'Alocação 3q'!Y:Y,Tabela11[[#This Row],[Docente]],'Alocação 3q'!F:F,"OL")+SUMIFS('Alocação 3q'!AI:AI,'Alocação 3q'!AJ:AJ,Tabela11[[#This Row],[Docente]],'Alocação 3q'!F:F,"OL")</f>
        <v>3</v>
      </c>
      <c r="S1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0" s="18">
        <f>SUM(Tabela11[[#This Row],[BI 3Q]:[Ext. 3Q]])</f>
        <v>3</v>
      </c>
      <c r="W10" s="17">
        <f>SUM(Tabela11[[#This Row],[BI 1Q]],Tabela11[[#This Row],[BI 2Q]],Tabela11[[#This Row],[BI 3Q]])</f>
        <v>8</v>
      </c>
      <c r="X10" s="17">
        <f>SUM(Tabela11[[#This Row],[OBR ESP 1Q]],Tabela11[[#This Row],[OBR ESP 2Q]],Tabela11[[#This Row],[OBR ESP 3Q]])</f>
        <v>4</v>
      </c>
      <c r="Y10" s="17">
        <f>SUM(Tabela11[[#This Row],[OL ESP 1Q]],Tabela11[[#This Row],[OL ESP 2Q]],Tabela11[[#This Row],[OL ESP 3Q]])</f>
        <v>3</v>
      </c>
      <c r="Z10" s="17">
        <f>Tabela11[[#This Row],[Livre 1Q]]+Tabela11[[#This Row],[Livre 2Q]]+Tabela11[[#This Row],[Livre 3Q]]</f>
        <v>0</v>
      </c>
      <c r="AA10" s="18">
        <f>SUM(Tabela11[[#This Row],[Total BI]:[Total Livre]])</f>
        <v>15</v>
      </c>
      <c r="AB10" s="18">
        <f>Tabela11[[#This Row],[Pós 1Q]]+Tabela11[[#This Row],[Pós 2Q]]+Tabela11[[#This Row],[Pós 3Q]]</f>
        <v>0</v>
      </c>
      <c r="AC10" s="18">
        <f>Tabela11[[#This Row],[Ext. 1Q]]+Tabela11[[#This Row],[Ext. 2Q]]+Tabela11[[#This Row],[Ext. 3Q]]</f>
        <v>0</v>
      </c>
      <c r="AD10" s="18">
        <f>Tabela11[[#This Row],[TOTAL ANUAL Graduação]]+Tabela11[[#This Row],[Total PG]]+Tabela11[[#This Row],[Total Ext]]</f>
        <v>15</v>
      </c>
      <c r="AE10" s="24">
        <v>1</v>
      </c>
      <c r="AF10" s="18">
        <f>Tabela11[[#This Row],[Créditos Totais]]+Tabela11[[#This Row],[Coordenação Disciplina Ano anterior]]</f>
        <v>16</v>
      </c>
      <c r="AH10" s="31">
        <f>Tabela11[[#This Row],[Total com coordenação Disciplinas]]+Tabela11[[#This Row],[Dispensa/Conversão créditos]]</f>
        <v>16</v>
      </c>
    </row>
    <row r="11" spans="1:34" s="12" customFormat="1">
      <c r="A11" s="17" t="str">
        <f>Docentes!A10</f>
        <v>Bruno Guzzo Silva</v>
      </c>
      <c r="B11" s="74">
        <f>SUMIFS('Alocação 1q'!X:X,'Alocação 1q'!Y:Y,Tabela11[[#This Row],[Docente]],'Alocação 1q'!F:F,"BI")+SUMIFS('Alocação 1q'!AI:AI,'Alocação 1q'!AJ:AJ,Tabela11[[#This Row],[Docente]],'Alocação 1q'!F:F,"BI")</f>
        <v>4</v>
      </c>
      <c r="C11" s="74">
        <f>SUMIFS('Alocação 1q'!X:X,'Alocação 1q'!Y:Y,Tabela11[[#This Row],[Docente]],'Alocação 1q'!F:F,"OBR")+SUMIFS('Alocação 1q'!AI:AI,'Alocação 1q'!AJ:AJ,Tabela11[[#This Row],[Docente]],'Alocação 1q'!F:F,"OBR")</f>
        <v>0</v>
      </c>
      <c r="D11" s="74">
        <f>SUMIFS('Alocação 1q'!X:X,'Alocação 1q'!Y:Y,Tabela11[[#This Row],[Docente]],'Alocação 1q'!F:F,"OL")+SUMIFS('Alocação 1q'!AI:AI,'Alocação 1q'!AJ:AJ,Tabela11[[#This Row],[Docente]],'Alocação 1q'!F:F,"OL")</f>
        <v>0</v>
      </c>
      <c r="E11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1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11" s="24"/>
      <c r="H11" s="31">
        <f>SUM(Tabela11[[#This Row],[BI 1Q]:[Ext. 1Q]])</f>
        <v>4</v>
      </c>
      <c r="I11" s="74">
        <f>SUMIFS('Alocação 2q'!X:X,'Alocação 2q'!Y:Y,Tabela11[[#This Row],[Docente]],'Alocação 2q'!F:F,"BI")+SUMIFS('Alocação 2q'!AI:AI,'Alocação 2q'!AJ:AJ,Tabela11[[#This Row],[Docente]],'Alocação 2q'!F:F,"BI")</f>
        <v>0</v>
      </c>
      <c r="J11" s="74">
        <f>SUMIFS('Alocação 2q'!X:X,'Alocação 2q'!Y:Y,Tabela11[[#This Row],[Docente]],'Alocação 2q'!F:F,"OBR")+SUMIFS('Alocação 2q'!AI:AI,'Alocação 2q'!AJ:AJ,Tabela11[[#This Row],[Docente]],'Alocação 2q'!F:F,"OBR")</f>
        <v>0</v>
      </c>
      <c r="K11" s="74">
        <f>SUMIFS('Alocação 2q'!X:X,'Alocação 2q'!Y:Y,Tabela11[[#This Row],[Docente]],'Alocação 2q'!F:F,"OL")+SUMIFS('Alocação 2q'!AI:AI,'Alocação 2q'!AJ:AJ,Tabela11[[#This Row],[Docente]],'Alocação 2q'!F:F,"OL")</f>
        <v>8</v>
      </c>
      <c r="L11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1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11" s="24"/>
      <c r="O11" s="31">
        <f>SUM(Tabela11[[#This Row],[BI 2Q]:[Ext. 2Q]])</f>
        <v>8</v>
      </c>
      <c r="P11" s="74">
        <f>SUMIFS('Alocação 3q'!X:X,'Alocação 3q'!Y:Y,Tabela11[[#This Row],[Docente]],'Alocação 3q'!F:F,"BI")+SUMIFS('Alocação 3q'!AI:AI,'Alocação 3q'!AJ:AJ,Tabela11[[#This Row],[Docente]],'Alocação 3q'!F:F,"BI")</f>
        <v>0</v>
      </c>
      <c r="Q11" s="74">
        <f>SUMIFS('Alocação 3q'!X:X,'Alocação 3q'!Y:Y,Tabela11[[#This Row],[Docente]],'Alocação 3q'!F:F,"OBR")+SUMIFS('Alocação 3q'!AI:AI,'Alocação 3q'!AJ:AJ,Tabela11[[#This Row],[Docente]],'Alocação 3q'!F:F,"OBR")</f>
        <v>0</v>
      </c>
      <c r="R11" s="74">
        <f>SUMIFS('Alocação 3q'!X:X,'Alocação 3q'!Y:Y,Tabela11[[#This Row],[Docente]],'Alocação 3q'!F:F,"OL")+SUMIFS('Alocação 3q'!AI:AI,'Alocação 3q'!AJ:AJ,Tabela11[[#This Row],[Docente]],'Alocação 3q'!F:F,"OL")</f>
        <v>4</v>
      </c>
      <c r="S11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1" s="75">
        <f>SUMIFS('Alocação 3q'!X:X,'Alocação 3q'!Y:Y,Tabela11[[#This Row],[Docente]],'Alocação 3q'!F:F,"pg")+SUMIFS('Alocação 3q'!AI:AI,'Alocação 3q'!AJ:AJ,Tabela11[[#This Row],[Docente]],'Alocação 3q'!F:F,"pg")</f>
        <v>0</v>
      </c>
      <c r="U11" s="24"/>
      <c r="V11" s="31">
        <f>SUM(Tabela11[[#This Row],[BI 3Q]:[Ext. 3Q]])</f>
        <v>4</v>
      </c>
      <c r="W11" s="74">
        <f>SUM(Tabela11[[#This Row],[BI 1Q]],Tabela11[[#This Row],[BI 2Q]],Tabela11[[#This Row],[BI 3Q]])</f>
        <v>4</v>
      </c>
      <c r="X11" s="74">
        <f>SUM(Tabela11[[#This Row],[OBR ESP 1Q]],Tabela11[[#This Row],[OBR ESP 2Q]],Tabela11[[#This Row],[OBR ESP 3Q]])</f>
        <v>0</v>
      </c>
      <c r="Y11" s="17">
        <f>SUM(Tabela11[[#This Row],[OL ESP 1Q]],Tabela11[[#This Row],[OL ESP 2Q]],Tabela11[[#This Row],[OL ESP 3Q]])</f>
        <v>12</v>
      </c>
      <c r="Z11" s="74">
        <f>Tabela11[[#This Row],[Livre 1Q]]+Tabela11[[#This Row],[Livre 2Q]]+Tabela11[[#This Row],[Livre 3Q]]</f>
        <v>0</v>
      </c>
      <c r="AA11" s="31">
        <f>SUM(Tabela11[[#This Row],[Total BI]:[Total Livre]])</f>
        <v>16</v>
      </c>
      <c r="AB11" s="31">
        <f>Tabela11[[#This Row],[Pós 1Q]]+Tabela11[[#This Row],[Pós 2Q]]+Tabela11[[#This Row],[Pós 3Q]]</f>
        <v>0</v>
      </c>
      <c r="AC11" s="31">
        <f>Tabela11[[#This Row],[Ext. 1Q]]+Tabela11[[#This Row],[Ext. 2Q]]+Tabela11[[#This Row],[Ext. 3Q]]</f>
        <v>0</v>
      </c>
      <c r="AD11" s="31">
        <f>Tabela11[[#This Row],[TOTAL ANUAL Graduação]]+Tabela11[[#This Row],[Total PG]]+Tabela11[[#This Row],[Total Ext]]</f>
        <v>16</v>
      </c>
      <c r="AE11" s="76"/>
      <c r="AF11" s="31">
        <f>Tabela11[[#This Row],[Créditos Totais]]+Tabela11[[#This Row],[Coordenação Disciplina Ano anterior]]</f>
        <v>16</v>
      </c>
      <c r="AG11" s="24"/>
      <c r="AH11" s="31">
        <f>Tabela11[[#This Row],[Total com coordenação Disciplinas]]+Tabela11[[#This Row],[Dispensa/Conversão créditos]]</f>
        <v>16</v>
      </c>
    </row>
    <row r="12" spans="1:34">
      <c r="A12" s="17" t="str">
        <f>Docentes!A11</f>
        <v>Bruno Lemos Batista</v>
      </c>
      <c r="B12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1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2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12" s="18">
        <f>SUM(Tabela11[[#This Row],[BI 1Q]:[Ext. 1Q]])</f>
        <v>5</v>
      </c>
      <c r="I1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2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K1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2" s="18">
        <f>SUM(Tabela11[[#This Row],[BI 2Q]:[Ext. 2Q]])</f>
        <v>6</v>
      </c>
      <c r="P1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2" s="32">
        <f>SUMIFS('Alocação 3q'!X:X,'Alocação 3q'!Y:Y,Tabela11[[#This Row],[Docente]],'Alocação 3q'!F:F,"pg")+SUMIFS('Alocação 3q'!AI:AI,'Alocação 3q'!AJ:AJ,Tabela11[[#This Row],[Docente]],'Alocação 3q'!F:F,"pg")</f>
        <v>2.5</v>
      </c>
      <c r="V12" s="18">
        <f>SUM(Tabela11[[#This Row],[BI 3Q]:[Ext. 3Q]])</f>
        <v>2.5</v>
      </c>
      <c r="W12" s="17">
        <f>SUM(Tabela11[[#This Row],[BI 1Q]],Tabela11[[#This Row],[BI 2Q]],Tabela11[[#This Row],[BI 3Q]])</f>
        <v>4</v>
      </c>
      <c r="X12" s="17">
        <f>SUM(Tabela11[[#This Row],[OBR ESP 1Q]],Tabela11[[#This Row],[OBR ESP 2Q]],Tabela11[[#This Row],[OBR ESP 3Q]])</f>
        <v>6</v>
      </c>
      <c r="Y12" s="17">
        <f>SUM(Tabela11[[#This Row],[OL ESP 1Q]],Tabela11[[#This Row],[OL ESP 2Q]],Tabela11[[#This Row],[OL ESP 3Q]])</f>
        <v>0</v>
      </c>
      <c r="Z12" s="17">
        <f>Tabela11[[#This Row],[Livre 1Q]]+Tabela11[[#This Row],[Livre 2Q]]+Tabela11[[#This Row],[Livre 3Q]]</f>
        <v>0</v>
      </c>
      <c r="AA12" s="18">
        <f>SUM(Tabela11[[#This Row],[Total BI]:[Total Livre]])</f>
        <v>10</v>
      </c>
      <c r="AB12" s="18">
        <f>Tabela11[[#This Row],[Pós 1Q]]+Tabela11[[#This Row],[Pós 2Q]]+Tabela11[[#This Row],[Pós 3Q]]</f>
        <v>3.5</v>
      </c>
      <c r="AC12" s="18">
        <f>Tabela11[[#This Row],[Ext. 1Q]]+Tabela11[[#This Row],[Ext. 2Q]]+Tabela11[[#This Row],[Ext. 3Q]]</f>
        <v>0</v>
      </c>
      <c r="AD12" s="18">
        <f>Tabela11[[#This Row],[TOTAL ANUAL Graduação]]+Tabela11[[#This Row],[Total PG]]+Tabela11[[#This Row],[Total Ext]]</f>
        <v>13.5</v>
      </c>
      <c r="AF12" s="18">
        <f>Tabela11[[#This Row],[Créditos Totais]]+Tabela11[[#This Row],[Coordenação Disciplina Ano anterior]]</f>
        <v>13.5</v>
      </c>
      <c r="AG12" s="24">
        <v>7</v>
      </c>
      <c r="AH12" s="31">
        <f>Tabela11[[#This Row],[Total com coordenação Disciplinas]]+Tabela11[[#This Row],[Dispensa/Conversão créditos]]</f>
        <v>20.5</v>
      </c>
    </row>
    <row r="13" spans="1:34">
      <c r="A13" s="17" t="str">
        <f>Docentes!A12</f>
        <v>Camilo Andrea Angelucci</v>
      </c>
      <c r="B1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3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1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3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13" s="18">
        <f>SUM(Tabela11[[#This Row],[BI 1Q]:[Ext. 1Q]])</f>
        <v>8</v>
      </c>
      <c r="I1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3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1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3" s="18">
        <f>SUM(Tabela11[[#This Row],[BI 2Q]:[Ext. 2Q]])</f>
        <v>8</v>
      </c>
      <c r="P1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3" s="32">
        <f>SUMIFS('Alocação 3q'!X:X,'Alocação 3q'!Y:Y,Tabela11[[#This Row],[Docente]],'Alocação 3q'!F:F,"pg")+SUMIFS('Alocação 3q'!AI:AI,'Alocação 3q'!AJ:AJ,Tabela11[[#This Row],[Docente]],'Alocação 3q'!F:F,"pg")</f>
        <v>2.5</v>
      </c>
      <c r="V13" s="18">
        <f>SUM(Tabela11[[#This Row],[BI 3Q]:[Ext. 3Q]])</f>
        <v>2.5</v>
      </c>
      <c r="W13" s="17">
        <f>SUM(Tabela11[[#This Row],[BI 1Q]],Tabela11[[#This Row],[BI 2Q]],Tabela11[[#This Row],[BI 3Q]])</f>
        <v>0</v>
      </c>
      <c r="X13" s="17">
        <f>SUM(Tabela11[[#This Row],[OBR ESP 1Q]],Tabela11[[#This Row],[OBR ESP 2Q]],Tabela11[[#This Row],[OBR ESP 3Q]])</f>
        <v>8</v>
      </c>
      <c r="Y13" s="17">
        <f>SUM(Tabela11[[#This Row],[OL ESP 1Q]],Tabela11[[#This Row],[OL ESP 2Q]],Tabela11[[#This Row],[OL ESP 3Q]])</f>
        <v>4</v>
      </c>
      <c r="Z13" s="17">
        <f>Tabela11[[#This Row],[Livre 1Q]]+Tabela11[[#This Row],[Livre 2Q]]+Tabela11[[#This Row],[Livre 3Q]]</f>
        <v>0</v>
      </c>
      <c r="AA13" s="18">
        <f>SUM(Tabela11[[#This Row],[Total BI]:[Total Livre]])</f>
        <v>12</v>
      </c>
      <c r="AB13" s="18">
        <f>Tabela11[[#This Row],[Pós 1Q]]+Tabela11[[#This Row],[Pós 2Q]]+Tabela11[[#This Row],[Pós 3Q]]</f>
        <v>6.5</v>
      </c>
      <c r="AC13" s="18">
        <f>Tabela11[[#This Row],[Ext. 1Q]]+Tabela11[[#This Row],[Ext. 2Q]]+Tabela11[[#This Row],[Ext. 3Q]]</f>
        <v>0</v>
      </c>
      <c r="AD13" s="18">
        <f>Tabela11[[#This Row],[TOTAL ANUAL Graduação]]+Tabela11[[#This Row],[Total PG]]+Tabela11[[#This Row],[Total Ext]]</f>
        <v>18.5</v>
      </c>
      <c r="AF13" s="18">
        <f>Tabela11[[#This Row],[Créditos Totais]]+Tabela11[[#This Row],[Coordenação Disciplina Ano anterior]]</f>
        <v>18.5</v>
      </c>
      <c r="AH13" s="31">
        <f>Tabela11[[#This Row],[Total com coordenação Disciplinas]]+Tabela11[[#This Row],[Dispensa/Conversão créditos]]</f>
        <v>18.5</v>
      </c>
    </row>
    <row r="14" spans="1:34">
      <c r="A14" s="17" t="str">
        <f>Docentes!A13</f>
        <v>Célio Fernando Figueiredo Angolin</v>
      </c>
      <c r="B1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4" s="18">
        <f>SUM(Tabela11[[#This Row],[BI 1Q]:[Ext. 1Q]])</f>
        <v>0</v>
      </c>
      <c r="I14" s="17">
        <f>SUMIFS('Alocação 2q'!X:X,'Alocação 2q'!Y:Y,Tabela11[[#This Row],[Docente]],'Alocação 2q'!F:F,"BI")+SUMIFS('Alocação 2q'!AI:AI,'Alocação 2q'!AJ:AJ,Tabela11[[#This Row],[Docente]],'Alocação 2q'!F:F,"BI")</f>
        <v>2</v>
      </c>
      <c r="J1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4" s="18">
        <f>SUM(Tabela11[[#This Row],[BI 2Q]:[Ext. 2Q]])</f>
        <v>2</v>
      </c>
      <c r="P14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1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4" s="18">
        <f>SUM(Tabela11[[#This Row],[BI 3Q]:[Ext. 3Q]])</f>
        <v>6</v>
      </c>
      <c r="W14" s="17">
        <f>SUM(Tabela11[[#This Row],[BI 1Q]],Tabela11[[#This Row],[BI 2Q]],Tabela11[[#This Row],[BI 3Q]])</f>
        <v>8</v>
      </c>
      <c r="X14" s="17">
        <f>SUM(Tabela11[[#This Row],[OBR ESP 1Q]],Tabela11[[#This Row],[OBR ESP 2Q]],Tabela11[[#This Row],[OBR ESP 3Q]])</f>
        <v>0</v>
      </c>
      <c r="Y14" s="17">
        <f>SUM(Tabela11[[#This Row],[OL ESP 1Q]],Tabela11[[#This Row],[OL ESP 2Q]],Tabela11[[#This Row],[OL ESP 3Q]])</f>
        <v>0</v>
      </c>
      <c r="Z14" s="17">
        <f>Tabela11[[#This Row],[Livre 1Q]]+Tabela11[[#This Row],[Livre 2Q]]+Tabela11[[#This Row],[Livre 3Q]]</f>
        <v>0</v>
      </c>
      <c r="AA14" s="18">
        <f>SUM(Tabela11[[#This Row],[Total BI]:[Total Livre]])</f>
        <v>8</v>
      </c>
      <c r="AB14" s="18">
        <f>Tabela11[[#This Row],[Pós 1Q]]+Tabela11[[#This Row],[Pós 2Q]]+Tabela11[[#This Row],[Pós 3Q]]</f>
        <v>0</v>
      </c>
      <c r="AC14" s="18">
        <f>Tabela11[[#This Row],[Ext. 1Q]]+Tabela11[[#This Row],[Ext. 2Q]]+Tabela11[[#This Row],[Ext. 3Q]]</f>
        <v>0</v>
      </c>
      <c r="AD14" s="18">
        <f>Tabela11[[#This Row],[TOTAL ANUAL Graduação]]+Tabela11[[#This Row],[Total PG]]+Tabela11[[#This Row],[Total Ext]]</f>
        <v>8</v>
      </c>
      <c r="AF14" s="18">
        <f>Tabela11[[#This Row],[Créditos Totais]]+Tabela11[[#This Row],[Coordenação Disciplina Ano anterior]]</f>
        <v>8</v>
      </c>
      <c r="AG14" s="24">
        <v>17</v>
      </c>
      <c r="AH14" s="31">
        <f>Tabela11[[#This Row],[Total com coordenação Disciplinas]]+Tabela11[[#This Row],[Dispensa/Conversão créditos]]</f>
        <v>25</v>
      </c>
    </row>
    <row r="15" spans="1:34">
      <c r="A15" s="17" t="str">
        <f>Docentes!A14</f>
        <v>Dalmo Mandelli</v>
      </c>
      <c r="B1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5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5" s="18">
        <f>SUM(Tabela11[[#This Row],[BI 1Q]:[Ext. 1Q]])</f>
        <v>4</v>
      </c>
      <c r="I1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5" s="32">
        <f>SUMIFS('Alocação 2q'!X:X,'Alocação 2q'!Y:Y,Tabela11[[#This Row],[Docente]],'Alocação 2q'!F:F,"pg")+SUMIFS('Alocação 2q'!AI:AI,'Alocação 2q'!AJ:AJ,Tabela11[[#This Row],[Docente]],'Alocação 2q'!F:F,"pg")</f>
        <v>3</v>
      </c>
      <c r="O15" s="18">
        <f>SUM(Tabela11[[#This Row],[BI 2Q]:[Ext. 2Q]])</f>
        <v>3</v>
      </c>
      <c r="P1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5" s="32">
        <f>SUMIFS('Alocação 3q'!X:X,'Alocação 3q'!Y:Y,Tabela11[[#This Row],[Docente]],'Alocação 3q'!F:F,"pg")+SUMIFS('Alocação 3q'!AI:AI,'Alocação 3q'!AJ:AJ,Tabela11[[#This Row],[Docente]],'Alocação 3q'!F:F,"pg")</f>
        <v>3</v>
      </c>
      <c r="V15" s="18">
        <f>SUM(Tabela11[[#This Row],[BI 3Q]:[Ext. 3Q]])</f>
        <v>3</v>
      </c>
      <c r="W15" s="17">
        <f>SUM(Tabela11[[#This Row],[BI 1Q]],Tabela11[[#This Row],[BI 2Q]],Tabela11[[#This Row],[BI 3Q]])</f>
        <v>0</v>
      </c>
      <c r="X15" s="17">
        <f>SUM(Tabela11[[#This Row],[OBR ESP 1Q]],Tabela11[[#This Row],[OBR ESP 2Q]],Tabela11[[#This Row],[OBR ESP 3Q]])</f>
        <v>4</v>
      </c>
      <c r="Y15" s="17">
        <f>SUM(Tabela11[[#This Row],[OL ESP 1Q]],Tabela11[[#This Row],[OL ESP 2Q]],Tabela11[[#This Row],[OL ESP 3Q]])</f>
        <v>0</v>
      </c>
      <c r="Z15" s="17">
        <f>Tabela11[[#This Row],[Livre 1Q]]+Tabela11[[#This Row],[Livre 2Q]]+Tabela11[[#This Row],[Livre 3Q]]</f>
        <v>0</v>
      </c>
      <c r="AA15" s="18">
        <f>SUM(Tabela11[[#This Row],[Total BI]:[Total Livre]])</f>
        <v>4</v>
      </c>
      <c r="AB15" s="18">
        <f>Tabela11[[#This Row],[Pós 1Q]]+Tabela11[[#This Row],[Pós 2Q]]+Tabela11[[#This Row],[Pós 3Q]]</f>
        <v>6</v>
      </c>
      <c r="AC15" s="18">
        <f>Tabela11[[#This Row],[Ext. 1Q]]+Tabela11[[#This Row],[Ext. 2Q]]+Tabela11[[#This Row],[Ext. 3Q]]</f>
        <v>0</v>
      </c>
      <c r="AD15" s="18">
        <f>Tabela11[[#This Row],[TOTAL ANUAL Graduação]]+Tabela11[[#This Row],[Total PG]]+Tabela11[[#This Row],[Total Ext]]</f>
        <v>10</v>
      </c>
      <c r="AF15" s="18">
        <f>Tabela11[[#This Row],[Créditos Totais]]+Tabela11[[#This Row],[Coordenação Disciplina Ano anterior]]</f>
        <v>10</v>
      </c>
      <c r="AH15" s="31">
        <f>Tabela11[[#This Row],[Total com coordenação Disciplinas]]+Tabela11[[#This Row],[Dispensa/Conversão créditos]]</f>
        <v>10</v>
      </c>
    </row>
    <row r="16" spans="1:34" s="12" customFormat="1">
      <c r="A16" s="17" t="str">
        <f>Docentes!A15</f>
        <v>Débora Alvim</v>
      </c>
      <c r="B16" s="74">
        <f>SUMIFS('Alocação 1q'!X:X,'Alocação 1q'!Y:Y,Tabela11[[#This Row],[Docente]],'Alocação 1q'!F:F,"BI")+SUMIFS('Alocação 1q'!AI:AI,'Alocação 1q'!AJ:AJ,Tabela11[[#This Row],[Docente]],'Alocação 1q'!F:F,"BI")</f>
        <v>0</v>
      </c>
      <c r="C16" s="74">
        <f>SUMIFS('Alocação 1q'!X:X,'Alocação 1q'!Y:Y,Tabela11[[#This Row],[Docente]],'Alocação 1q'!F:F,"OBR")+SUMIFS('Alocação 1q'!AI:AI,'Alocação 1q'!AJ:AJ,Tabela11[[#This Row],[Docente]],'Alocação 1q'!F:F,"OBR")</f>
        <v>0</v>
      </c>
      <c r="D16" s="74">
        <f>SUMIFS('Alocação 1q'!X:X,'Alocação 1q'!Y:Y,Tabela11[[#This Row],[Docente]],'Alocação 1q'!F:F,"OL")+SUMIFS('Alocação 1q'!AI:AI,'Alocação 1q'!AJ:AJ,Tabela11[[#This Row],[Docente]],'Alocação 1q'!F:F,"OL")</f>
        <v>0</v>
      </c>
      <c r="E16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6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16" s="24"/>
      <c r="H16" s="31">
        <f>SUM(Tabela11[[#This Row],[BI 1Q]:[Ext. 1Q]])</f>
        <v>0</v>
      </c>
      <c r="I16" s="74">
        <f>SUMIFS('Alocação 2q'!X:X,'Alocação 2q'!Y:Y,Tabela11[[#This Row],[Docente]],'Alocação 2q'!F:F,"BI")+SUMIFS('Alocação 2q'!AI:AI,'Alocação 2q'!AJ:AJ,Tabela11[[#This Row],[Docente]],'Alocação 2q'!F:F,"BI")</f>
        <v>9</v>
      </c>
      <c r="J16" s="74">
        <f>SUMIFS('Alocação 2q'!X:X,'Alocação 2q'!Y:Y,Tabela11[[#This Row],[Docente]],'Alocação 2q'!F:F,"OBR")+SUMIFS('Alocação 2q'!AI:AI,'Alocação 2q'!AJ:AJ,Tabela11[[#This Row],[Docente]],'Alocação 2q'!F:F,"OBR")</f>
        <v>0</v>
      </c>
      <c r="K16" s="74">
        <f>SUMIFS('Alocação 2q'!X:X,'Alocação 2q'!Y:Y,Tabela11[[#This Row],[Docente]],'Alocação 2q'!F:F,"OL")+SUMIFS('Alocação 2q'!AI:AI,'Alocação 2q'!AJ:AJ,Tabela11[[#This Row],[Docente]],'Alocação 2q'!F:F,"OL")</f>
        <v>0</v>
      </c>
      <c r="L16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6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16" s="24"/>
      <c r="O16" s="31">
        <f>SUM(Tabela11[[#This Row],[BI 2Q]:[Ext. 2Q]])</f>
        <v>9</v>
      </c>
      <c r="P16" s="74">
        <f>SUMIFS('Alocação 3q'!X:X,'Alocação 3q'!Y:Y,Tabela11[[#This Row],[Docente]],'Alocação 3q'!F:F,"BI")+SUMIFS('Alocação 3q'!AI:AI,'Alocação 3q'!AJ:AJ,Tabela11[[#This Row],[Docente]],'Alocação 3q'!F:F,"BI")</f>
        <v>4</v>
      </c>
      <c r="Q16" s="74">
        <f>SUMIFS('Alocação 3q'!X:X,'Alocação 3q'!Y:Y,Tabela11[[#This Row],[Docente]],'Alocação 3q'!F:F,"OBR")+SUMIFS('Alocação 3q'!AI:AI,'Alocação 3q'!AJ:AJ,Tabela11[[#This Row],[Docente]],'Alocação 3q'!F:F,"OBR")</f>
        <v>0</v>
      </c>
      <c r="R16" s="74">
        <f>SUMIFS('Alocação 3q'!X:X,'Alocação 3q'!Y:Y,Tabela11[[#This Row],[Docente]],'Alocação 3q'!F:F,"OL")+SUMIFS('Alocação 3q'!AI:AI,'Alocação 3q'!AJ:AJ,Tabela11[[#This Row],[Docente]],'Alocação 3q'!F:F,"OL")</f>
        <v>0</v>
      </c>
      <c r="S16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6" s="75">
        <f>SUMIFS('Alocação 3q'!X:X,'Alocação 3q'!Y:Y,Tabela11[[#This Row],[Docente]],'Alocação 3q'!F:F,"pg")+SUMIFS('Alocação 3q'!AI:AI,'Alocação 3q'!AJ:AJ,Tabela11[[#This Row],[Docente]],'Alocação 3q'!F:F,"pg")</f>
        <v>0</v>
      </c>
      <c r="U16" s="24"/>
      <c r="V16" s="31">
        <f>SUM(Tabela11[[#This Row],[BI 3Q]:[Ext. 3Q]])</f>
        <v>4</v>
      </c>
      <c r="W16" s="74">
        <f>SUM(Tabela11[[#This Row],[BI 1Q]],Tabela11[[#This Row],[BI 2Q]],Tabela11[[#This Row],[BI 3Q]])</f>
        <v>13</v>
      </c>
      <c r="X16" s="74">
        <f>SUM(Tabela11[[#This Row],[OBR ESP 1Q]],Tabela11[[#This Row],[OBR ESP 2Q]],Tabela11[[#This Row],[OBR ESP 3Q]])</f>
        <v>0</v>
      </c>
      <c r="Y16" s="17">
        <f>SUM(Tabela11[[#This Row],[OL ESP 1Q]],Tabela11[[#This Row],[OL ESP 2Q]],Tabela11[[#This Row],[OL ESP 3Q]])</f>
        <v>0</v>
      </c>
      <c r="Z16" s="74">
        <f>Tabela11[[#This Row],[Livre 1Q]]+Tabela11[[#This Row],[Livre 2Q]]+Tabela11[[#This Row],[Livre 3Q]]</f>
        <v>0</v>
      </c>
      <c r="AA16" s="31">
        <f>SUM(Tabela11[[#This Row],[Total BI]:[Total Livre]])</f>
        <v>13</v>
      </c>
      <c r="AB16" s="31">
        <f>Tabela11[[#This Row],[Pós 1Q]]+Tabela11[[#This Row],[Pós 2Q]]+Tabela11[[#This Row],[Pós 3Q]]</f>
        <v>0</v>
      </c>
      <c r="AC16" s="31">
        <f>Tabela11[[#This Row],[Ext. 1Q]]+Tabela11[[#This Row],[Ext. 2Q]]+Tabela11[[#This Row],[Ext. 3Q]]</f>
        <v>0</v>
      </c>
      <c r="AD16" s="31">
        <f>Tabela11[[#This Row],[TOTAL ANUAL Graduação]]+Tabela11[[#This Row],[Total PG]]+Tabela11[[#This Row],[Total Ext]]</f>
        <v>13</v>
      </c>
      <c r="AE16" s="76"/>
      <c r="AF16" s="31">
        <f>Tabela11[[#This Row],[Créditos Totais]]+Tabela11[[#This Row],[Coordenação Disciplina Ano anterior]]</f>
        <v>13</v>
      </c>
      <c r="AG16" s="24"/>
      <c r="AH16" s="31">
        <f>Tabela11[[#This Row],[Total com coordenação Disciplinas]]+Tabela11[[#This Row],[Dispensa/Conversão créditos]]</f>
        <v>13</v>
      </c>
    </row>
    <row r="17" spans="1:34" s="12" customFormat="1">
      <c r="A17" s="17" t="str">
        <f>Docentes!A16</f>
        <v>Diogo Librandi da Rocha</v>
      </c>
      <c r="B17" s="74">
        <f>SUMIFS('Alocação 1q'!X:X,'Alocação 1q'!Y:Y,Tabela11[[#This Row],[Docente]],'Alocação 1q'!F:F,"BI")+SUMIFS('Alocação 1q'!AI:AI,'Alocação 1q'!AJ:AJ,Tabela11[[#This Row],[Docente]],'Alocação 1q'!F:F,"BI")</f>
        <v>0</v>
      </c>
      <c r="C17" s="74">
        <f>SUMIFS('Alocação 1q'!X:X,'Alocação 1q'!Y:Y,Tabela11[[#This Row],[Docente]],'Alocação 1q'!F:F,"OBR")+SUMIFS('Alocação 1q'!AI:AI,'Alocação 1q'!AJ:AJ,Tabela11[[#This Row],[Docente]],'Alocação 1q'!F:F,"OBR")</f>
        <v>12</v>
      </c>
      <c r="D17" s="74">
        <f>SUMIFS('Alocação 1q'!X:X,'Alocação 1q'!Y:Y,Tabela11[[#This Row],[Docente]],'Alocação 1q'!F:F,"OL")+SUMIFS('Alocação 1q'!AI:AI,'Alocação 1q'!AJ:AJ,Tabela11[[#This Row],[Docente]],'Alocação 1q'!F:F,"OL")</f>
        <v>0</v>
      </c>
      <c r="E17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7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17" s="24"/>
      <c r="H17" s="31">
        <f>SUM(Tabela11[[#This Row],[BI 1Q]:[Ext. 1Q]])</f>
        <v>12</v>
      </c>
      <c r="I17" s="74">
        <f>SUMIFS('Alocação 2q'!X:X,'Alocação 2q'!Y:Y,Tabela11[[#This Row],[Docente]],'Alocação 2q'!F:F,"BI")+SUMIFS('Alocação 2q'!AI:AI,'Alocação 2q'!AJ:AJ,Tabela11[[#This Row],[Docente]],'Alocação 2q'!F:F,"BI")</f>
        <v>0</v>
      </c>
      <c r="J17" s="74">
        <f>SUMIFS('Alocação 2q'!X:X,'Alocação 2q'!Y:Y,Tabela11[[#This Row],[Docente]],'Alocação 2q'!F:F,"OBR")+SUMIFS('Alocação 2q'!AI:AI,'Alocação 2q'!AJ:AJ,Tabela11[[#This Row],[Docente]],'Alocação 2q'!F:F,"OBR")</f>
        <v>0</v>
      </c>
      <c r="K17" s="74">
        <f>SUMIFS('Alocação 2q'!X:X,'Alocação 2q'!Y:Y,Tabela11[[#This Row],[Docente]],'Alocação 2q'!F:F,"OL")+SUMIFS('Alocação 2q'!AI:AI,'Alocação 2q'!AJ:AJ,Tabela11[[#This Row],[Docente]],'Alocação 2q'!F:F,"OL")</f>
        <v>0</v>
      </c>
      <c r="L17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7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17" s="24"/>
      <c r="O17" s="31">
        <f>SUM(Tabela11[[#This Row],[BI 2Q]:[Ext. 2Q]])</f>
        <v>0</v>
      </c>
      <c r="P17" s="74">
        <f>SUMIFS('Alocação 3q'!X:X,'Alocação 3q'!Y:Y,Tabela11[[#This Row],[Docente]],'Alocação 3q'!F:F,"BI")+SUMIFS('Alocação 3q'!AI:AI,'Alocação 3q'!AJ:AJ,Tabela11[[#This Row],[Docente]],'Alocação 3q'!F:F,"BI")</f>
        <v>0</v>
      </c>
      <c r="Q17" s="74">
        <f>SUMIFS('Alocação 3q'!X:X,'Alocação 3q'!Y:Y,Tabela11[[#This Row],[Docente]],'Alocação 3q'!F:F,"OBR")+SUMIFS('Alocação 3q'!AI:AI,'Alocação 3q'!AJ:AJ,Tabela11[[#This Row],[Docente]],'Alocação 3q'!F:F,"OBR")</f>
        <v>3</v>
      </c>
      <c r="R17" s="74">
        <f>SUMIFS('Alocação 3q'!X:X,'Alocação 3q'!Y:Y,Tabela11[[#This Row],[Docente]],'Alocação 3q'!F:F,"OL")+SUMIFS('Alocação 3q'!AI:AI,'Alocação 3q'!AJ:AJ,Tabela11[[#This Row],[Docente]],'Alocação 3q'!F:F,"OL")</f>
        <v>0</v>
      </c>
      <c r="S17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7" s="75">
        <f>SUMIFS('Alocação 3q'!X:X,'Alocação 3q'!Y:Y,Tabela11[[#This Row],[Docente]],'Alocação 3q'!F:F,"pg")+SUMIFS('Alocação 3q'!AI:AI,'Alocação 3q'!AJ:AJ,Tabela11[[#This Row],[Docente]],'Alocação 3q'!F:F,"pg")</f>
        <v>1</v>
      </c>
      <c r="U17" s="24"/>
      <c r="V17" s="31">
        <f>SUM(Tabela11[[#This Row],[BI 3Q]:[Ext. 3Q]])</f>
        <v>4</v>
      </c>
      <c r="W17" s="74">
        <f>SUM(Tabela11[[#This Row],[BI 1Q]],Tabela11[[#This Row],[BI 2Q]],Tabela11[[#This Row],[BI 3Q]])</f>
        <v>0</v>
      </c>
      <c r="X17" s="74">
        <f>SUM(Tabela11[[#This Row],[OBR ESP 1Q]],Tabela11[[#This Row],[OBR ESP 2Q]],Tabela11[[#This Row],[OBR ESP 3Q]])</f>
        <v>15</v>
      </c>
      <c r="Y17" s="17">
        <f>SUM(Tabela11[[#This Row],[OL ESP 1Q]],Tabela11[[#This Row],[OL ESP 2Q]],Tabela11[[#This Row],[OL ESP 3Q]])</f>
        <v>0</v>
      </c>
      <c r="Z17" s="74">
        <f>Tabela11[[#This Row],[Livre 1Q]]+Tabela11[[#This Row],[Livre 2Q]]+Tabela11[[#This Row],[Livre 3Q]]</f>
        <v>0</v>
      </c>
      <c r="AA17" s="31">
        <f>SUM(Tabela11[[#This Row],[Total BI]:[Total Livre]])</f>
        <v>15</v>
      </c>
      <c r="AB17" s="31">
        <f>Tabela11[[#This Row],[Pós 1Q]]+Tabela11[[#This Row],[Pós 2Q]]+Tabela11[[#This Row],[Pós 3Q]]</f>
        <v>1</v>
      </c>
      <c r="AC17" s="31">
        <f>Tabela11[[#This Row],[Ext. 1Q]]+Tabela11[[#This Row],[Ext. 2Q]]+Tabela11[[#This Row],[Ext. 3Q]]</f>
        <v>0</v>
      </c>
      <c r="AD17" s="31">
        <f>Tabela11[[#This Row],[TOTAL ANUAL Graduação]]+Tabela11[[#This Row],[Total PG]]+Tabela11[[#This Row],[Total Ext]]</f>
        <v>16</v>
      </c>
      <c r="AE17" s="76"/>
      <c r="AF17" s="31">
        <f>Tabela11[[#This Row],[Créditos Totais]]+Tabela11[[#This Row],[Coordenação Disciplina Ano anterior]]</f>
        <v>16</v>
      </c>
      <c r="AG17" s="24"/>
      <c r="AH17" s="31">
        <f>Tabela11[[#This Row],[Total com coordenação Disciplinas]]+Tabela11[[#This Row],[Dispensa/Conversão créditos]]</f>
        <v>16</v>
      </c>
    </row>
    <row r="18" spans="1:34">
      <c r="A18" s="17" t="str">
        <f>Docentes!A17</f>
        <v>Douglas Norberto</v>
      </c>
      <c r="B18" s="17">
        <f>SUMIFS('Alocação 1q'!X:X,'Alocação 1q'!Y:Y,Tabela11[[#This Row],[Docente]],'Alocação 1q'!F:F,"BI")+SUMIFS('Alocação 1q'!AI:AI,'Alocação 1q'!AJ:AJ,Tabela11[[#This Row],[Docente]],'Alocação 1q'!F:F,"BI")</f>
        <v>3</v>
      </c>
      <c r="C1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8" s="18">
        <f>SUM(Tabela11[[#This Row],[BI 1Q]:[Ext. 1Q]])</f>
        <v>3</v>
      </c>
      <c r="I18" s="17">
        <f>SUMIFS('Alocação 2q'!X:X,'Alocação 2q'!Y:Y,Tabela11[[#This Row],[Docente]],'Alocação 2q'!F:F,"BI")+SUMIFS('Alocação 2q'!AI:AI,'Alocação 2q'!AJ:AJ,Tabela11[[#This Row],[Docente]],'Alocação 2q'!F:F,"BI")</f>
        <v>9</v>
      </c>
      <c r="J1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8" s="18">
        <f>SUM(Tabela11[[#This Row],[BI 2Q]:[Ext. 2Q]])</f>
        <v>9</v>
      </c>
      <c r="P18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1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8" s="18">
        <f>SUM(Tabela11[[#This Row],[BI 3Q]:[Ext. 3Q]])</f>
        <v>3</v>
      </c>
      <c r="W18" s="17">
        <f>SUM(Tabela11[[#This Row],[BI 1Q]],Tabela11[[#This Row],[BI 2Q]],Tabela11[[#This Row],[BI 3Q]])</f>
        <v>15</v>
      </c>
      <c r="X18" s="17">
        <f>SUM(Tabela11[[#This Row],[OBR ESP 1Q]],Tabela11[[#This Row],[OBR ESP 2Q]],Tabela11[[#This Row],[OBR ESP 3Q]])</f>
        <v>0</v>
      </c>
      <c r="Y18" s="17">
        <f>SUM(Tabela11[[#This Row],[OL ESP 1Q]],Tabela11[[#This Row],[OL ESP 2Q]],Tabela11[[#This Row],[OL ESP 3Q]])</f>
        <v>0</v>
      </c>
      <c r="Z18" s="17">
        <f>Tabela11[[#This Row],[Livre 1Q]]+Tabela11[[#This Row],[Livre 2Q]]+Tabela11[[#This Row],[Livre 3Q]]</f>
        <v>0</v>
      </c>
      <c r="AA18" s="18">
        <f>SUM(Tabela11[[#This Row],[Total BI]:[Total Livre]])</f>
        <v>15</v>
      </c>
      <c r="AB18" s="18">
        <f>Tabela11[[#This Row],[Pós 1Q]]+Tabela11[[#This Row],[Pós 2Q]]+Tabela11[[#This Row],[Pós 3Q]]</f>
        <v>0</v>
      </c>
      <c r="AC18" s="18">
        <f>Tabela11[[#This Row],[Ext. 1Q]]+Tabela11[[#This Row],[Ext. 2Q]]+Tabela11[[#This Row],[Ext. 3Q]]</f>
        <v>0</v>
      </c>
      <c r="AD18" s="18">
        <f>Tabela11[[#This Row],[TOTAL ANUAL Graduação]]+Tabela11[[#This Row],[Total PG]]+Tabela11[[#This Row],[Total Ext]]</f>
        <v>15</v>
      </c>
      <c r="AF18" s="18">
        <f>Tabela11[[#This Row],[Créditos Totais]]+Tabela11[[#This Row],[Coordenação Disciplina Ano anterior]]</f>
        <v>15</v>
      </c>
      <c r="AH18" s="31">
        <f>Tabela11[[#This Row],[Total com coordenação Disciplinas]]+Tabela11[[#This Row],[Dispensa/Conversão créditos]]</f>
        <v>15</v>
      </c>
    </row>
    <row r="19" spans="1:34">
      <c r="A19" s="17" t="str">
        <f>Docentes!A18</f>
        <v xml:space="preserve">Elizabete Campos de Lima  </v>
      </c>
      <c r="B19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1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9" s="18">
        <f>SUM(Tabela11[[#This Row],[BI 1Q]:[Ext. 1Q]])</f>
        <v>6</v>
      </c>
      <c r="I1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9" s="18">
        <f>SUM(Tabela11[[#This Row],[BI 2Q]:[Ext. 2Q]])</f>
        <v>0</v>
      </c>
      <c r="P1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9" s="17">
        <f>SUMIFS('Alocação 3q'!X:X,'Alocação 3q'!Y:Y,Tabela11[[#This Row],[Docente]],'Alocação 3q'!F:F,"OBR")+SUMIFS('Alocação 3q'!AI:AI,'Alocação 3q'!AJ:AJ,Tabela11[[#This Row],[Docente]],'Alocação 3q'!F:F,"OBR")</f>
        <v>3</v>
      </c>
      <c r="R19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1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9" s="32">
        <f>SUMIFS('Alocação 3q'!X:X,'Alocação 3q'!Y:Y,Tabela11[[#This Row],[Docente]],'Alocação 3q'!F:F,"pg")+SUMIFS('Alocação 3q'!AI:AI,'Alocação 3q'!AJ:AJ,Tabela11[[#This Row],[Docente]],'Alocação 3q'!F:F,"pg")</f>
        <v>6.5</v>
      </c>
      <c r="V19" s="18">
        <f>SUM(Tabela11[[#This Row],[BI 3Q]:[Ext. 3Q]])</f>
        <v>13.5</v>
      </c>
      <c r="W19" s="17">
        <f>SUM(Tabela11[[#This Row],[BI 1Q]],Tabela11[[#This Row],[BI 2Q]],Tabela11[[#This Row],[BI 3Q]])</f>
        <v>6</v>
      </c>
      <c r="X19" s="17">
        <f>SUM(Tabela11[[#This Row],[OBR ESP 1Q]],Tabela11[[#This Row],[OBR ESP 2Q]],Tabela11[[#This Row],[OBR ESP 3Q]])</f>
        <v>3</v>
      </c>
      <c r="Y19" s="17">
        <f>SUM(Tabela11[[#This Row],[OL ESP 1Q]],Tabela11[[#This Row],[OL ESP 2Q]],Tabela11[[#This Row],[OL ESP 3Q]])</f>
        <v>4</v>
      </c>
      <c r="Z19" s="17">
        <f>Tabela11[[#This Row],[Livre 1Q]]+Tabela11[[#This Row],[Livre 2Q]]+Tabela11[[#This Row],[Livre 3Q]]</f>
        <v>0</v>
      </c>
      <c r="AA19" s="18">
        <f>SUM(Tabela11[[#This Row],[Total BI]:[Total Livre]])</f>
        <v>13</v>
      </c>
      <c r="AB19" s="18">
        <f>Tabela11[[#This Row],[Pós 1Q]]+Tabela11[[#This Row],[Pós 2Q]]+Tabela11[[#This Row],[Pós 3Q]]</f>
        <v>6.5</v>
      </c>
      <c r="AC19" s="18">
        <f>Tabela11[[#This Row],[Ext. 1Q]]+Tabela11[[#This Row],[Ext. 2Q]]+Tabela11[[#This Row],[Ext. 3Q]]</f>
        <v>0</v>
      </c>
      <c r="AD19" s="18">
        <f>Tabela11[[#This Row],[TOTAL ANUAL Graduação]]+Tabela11[[#This Row],[Total PG]]+Tabela11[[#This Row],[Total Ext]]</f>
        <v>19.5</v>
      </c>
      <c r="AF19" s="18">
        <f>Tabela11[[#This Row],[Créditos Totais]]+Tabela11[[#This Row],[Coordenação Disciplina Ano anterior]]</f>
        <v>19.5</v>
      </c>
      <c r="AH19" s="31">
        <f>Tabela11[[#This Row],[Total com coordenação Disciplinas]]+Tabela11[[#This Row],[Dispensa/Conversão créditos]]</f>
        <v>19.5</v>
      </c>
    </row>
    <row r="20" spans="1:34">
      <c r="A20" s="17" t="str">
        <f>Docentes!A19</f>
        <v>Eloah Rabello Suarez</v>
      </c>
      <c r="B2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0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0" s="18">
        <f>SUM(Tabela11[[#This Row],[BI 1Q]:[Ext. 1Q]])</f>
        <v>0</v>
      </c>
      <c r="I2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0" s="18">
        <f>SUM(Tabela11[[#This Row],[BI 2Q]:[Ext. 2Q]])</f>
        <v>0</v>
      </c>
      <c r="P20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2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0" s="18">
        <f>SUM(Tabela11[[#This Row],[BI 3Q]:[Ext. 3Q]])</f>
        <v>6</v>
      </c>
      <c r="W20" s="17">
        <f>SUM(Tabela11[[#This Row],[BI 1Q]],Tabela11[[#This Row],[BI 2Q]],Tabela11[[#This Row],[BI 3Q]])</f>
        <v>6</v>
      </c>
      <c r="X20" s="17">
        <f>SUM(Tabela11[[#This Row],[OBR ESP 1Q]],Tabela11[[#This Row],[OBR ESP 2Q]],Tabela11[[#This Row],[OBR ESP 3Q]])</f>
        <v>0</v>
      </c>
      <c r="Y20" s="17">
        <f>SUM(Tabela11[[#This Row],[OL ESP 1Q]],Tabela11[[#This Row],[OL ESP 2Q]],Tabela11[[#This Row],[OL ESP 3Q]])</f>
        <v>0</v>
      </c>
      <c r="Z20" s="17">
        <f>Tabela11[[#This Row],[Livre 1Q]]+Tabela11[[#This Row],[Livre 2Q]]+Tabela11[[#This Row],[Livre 3Q]]</f>
        <v>0</v>
      </c>
      <c r="AA20" s="18">
        <f>SUM(Tabela11[[#This Row],[Total BI]:[Total Livre]])</f>
        <v>6</v>
      </c>
      <c r="AB20" s="18">
        <f>Tabela11[[#This Row],[Pós 1Q]]+Tabela11[[#This Row],[Pós 2Q]]+Tabela11[[#This Row],[Pós 3Q]]</f>
        <v>0</v>
      </c>
      <c r="AC20" s="18">
        <f>Tabela11[[#This Row],[Ext. 1Q]]+Tabela11[[#This Row],[Ext. 2Q]]+Tabela11[[#This Row],[Ext. 3Q]]</f>
        <v>0</v>
      </c>
      <c r="AD20" s="18">
        <f>Tabela11[[#This Row],[TOTAL ANUAL Graduação]]+Tabela11[[#This Row],[Total PG]]+Tabela11[[#This Row],[Total Ext]]</f>
        <v>6</v>
      </c>
      <c r="AF20" s="18">
        <f>Tabela11[[#This Row],[Créditos Totais]]+Tabela11[[#This Row],[Coordenação Disciplina Ano anterior]]</f>
        <v>6</v>
      </c>
      <c r="AH20" s="31">
        <f>Tabela11[[#This Row],[Total com coordenação Disciplinas]]+Tabela11[[#This Row],[Dispensa/Conversão créditos]]</f>
        <v>6</v>
      </c>
    </row>
    <row r="21" spans="1:34">
      <c r="A21" s="17" t="str">
        <f>Docentes!A20</f>
        <v>Fernanda de Lourdes Souza</v>
      </c>
      <c r="B21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2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1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1" s="18">
        <f>SUM(Tabela11[[#This Row],[BI 1Q]:[Ext. 1Q]])</f>
        <v>6</v>
      </c>
      <c r="I21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2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1" s="18">
        <f>SUM(Tabela11[[#This Row],[BI 2Q]:[Ext. 2Q]])</f>
        <v>6</v>
      </c>
      <c r="P2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1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2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1" s="18">
        <f>SUM(Tabela11[[#This Row],[BI 3Q]:[Ext. 3Q]])</f>
        <v>4</v>
      </c>
      <c r="W21" s="17">
        <f>SUM(Tabela11[[#This Row],[BI 1Q]],Tabela11[[#This Row],[BI 2Q]],Tabela11[[#This Row],[BI 3Q]])</f>
        <v>12</v>
      </c>
      <c r="X21" s="17">
        <f>SUM(Tabela11[[#This Row],[OBR ESP 1Q]],Tabela11[[#This Row],[OBR ESP 2Q]],Tabela11[[#This Row],[OBR ESP 3Q]])</f>
        <v>0</v>
      </c>
      <c r="Y21" s="17">
        <f>SUM(Tabela11[[#This Row],[OL ESP 1Q]],Tabela11[[#This Row],[OL ESP 2Q]],Tabela11[[#This Row],[OL ESP 3Q]])</f>
        <v>4</v>
      </c>
      <c r="Z21" s="17">
        <f>Tabela11[[#This Row],[Livre 1Q]]+Tabela11[[#This Row],[Livre 2Q]]+Tabela11[[#This Row],[Livre 3Q]]</f>
        <v>0</v>
      </c>
      <c r="AA21" s="18">
        <f>SUM(Tabela11[[#This Row],[Total BI]:[Total Livre]])</f>
        <v>16</v>
      </c>
      <c r="AB21" s="18">
        <f>Tabela11[[#This Row],[Pós 1Q]]+Tabela11[[#This Row],[Pós 2Q]]+Tabela11[[#This Row],[Pós 3Q]]</f>
        <v>0</v>
      </c>
      <c r="AC21" s="18">
        <f>Tabela11[[#This Row],[Ext. 1Q]]+Tabela11[[#This Row],[Ext. 2Q]]+Tabela11[[#This Row],[Ext. 3Q]]</f>
        <v>0</v>
      </c>
      <c r="AD21" s="18">
        <f>Tabela11[[#This Row],[TOTAL ANUAL Graduação]]+Tabela11[[#This Row],[Total PG]]+Tabela11[[#This Row],[Total Ext]]</f>
        <v>16</v>
      </c>
      <c r="AF21" s="18">
        <f>Tabela11[[#This Row],[Créditos Totais]]+Tabela11[[#This Row],[Coordenação Disciplina Ano anterior]]</f>
        <v>16</v>
      </c>
      <c r="AG21" s="24">
        <v>12</v>
      </c>
      <c r="AH21" s="31">
        <f>Tabela11[[#This Row],[Total com coordenação Disciplinas]]+Tabela11[[#This Row],[Dispensa/Conversão créditos]]</f>
        <v>28</v>
      </c>
    </row>
    <row r="22" spans="1:34">
      <c r="A22" s="17" t="str">
        <f>Docentes!A21</f>
        <v>Fernando Carlos Giacomelli</v>
      </c>
      <c r="B22" s="17">
        <f>SUMIFS('Alocação 1q'!X:X,'Alocação 1q'!Y:Y,Tabela11[[#This Row],[Docente]],'Alocação 1q'!F:F,"BI")+SUMIFS('Alocação 1q'!AI:AI,'Alocação 1q'!AJ:AJ,Tabela11[[#This Row],[Docente]],'Alocação 1q'!F:F,"BI")</f>
        <v>2</v>
      </c>
      <c r="C2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2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2" s="18">
        <f>SUM(Tabela11[[#This Row],[BI 1Q]:[Ext. 1Q]])</f>
        <v>2</v>
      </c>
      <c r="I2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2" s="18">
        <f>SUM(Tabela11[[#This Row],[BI 2Q]:[Ext. 2Q]])</f>
        <v>0</v>
      </c>
      <c r="P2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2" s="32">
        <f>SUMIFS('Alocação 3q'!X:X,'Alocação 3q'!Y:Y,Tabela11[[#This Row],[Docente]],'Alocação 3q'!F:F,"pg")+SUMIFS('Alocação 3q'!AI:AI,'Alocação 3q'!AJ:AJ,Tabela11[[#This Row],[Docente]],'Alocação 3q'!F:F,"pg")</f>
        <v>4</v>
      </c>
      <c r="V22" s="18">
        <f>SUM(Tabela11[[#This Row],[BI 3Q]:[Ext. 3Q]])</f>
        <v>4</v>
      </c>
      <c r="W22" s="17">
        <f>SUM(Tabela11[[#This Row],[BI 1Q]],Tabela11[[#This Row],[BI 2Q]],Tabela11[[#This Row],[BI 3Q]])</f>
        <v>2</v>
      </c>
      <c r="X22" s="17">
        <f>SUM(Tabela11[[#This Row],[OBR ESP 1Q]],Tabela11[[#This Row],[OBR ESP 2Q]],Tabela11[[#This Row],[OBR ESP 3Q]])</f>
        <v>0</v>
      </c>
      <c r="Y22" s="17">
        <f>SUM(Tabela11[[#This Row],[OL ESP 1Q]],Tabela11[[#This Row],[OL ESP 2Q]],Tabela11[[#This Row],[OL ESP 3Q]])</f>
        <v>0</v>
      </c>
      <c r="Z22" s="17">
        <f>Tabela11[[#This Row],[Livre 1Q]]+Tabela11[[#This Row],[Livre 2Q]]+Tabela11[[#This Row],[Livre 3Q]]</f>
        <v>0</v>
      </c>
      <c r="AA22" s="18">
        <f>SUM(Tabela11[[#This Row],[Total BI]:[Total Livre]])</f>
        <v>2</v>
      </c>
      <c r="AB22" s="18">
        <f>Tabela11[[#This Row],[Pós 1Q]]+Tabela11[[#This Row],[Pós 2Q]]+Tabela11[[#This Row],[Pós 3Q]]</f>
        <v>4</v>
      </c>
      <c r="AC22" s="18">
        <f>Tabela11[[#This Row],[Ext. 1Q]]+Tabela11[[#This Row],[Ext. 2Q]]+Tabela11[[#This Row],[Ext. 3Q]]</f>
        <v>0</v>
      </c>
      <c r="AD22" s="18">
        <f>Tabela11[[#This Row],[TOTAL ANUAL Graduação]]+Tabela11[[#This Row],[Total PG]]+Tabela11[[#This Row],[Total Ext]]</f>
        <v>6</v>
      </c>
      <c r="AF22" s="18">
        <f>Tabela11[[#This Row],[Créditos Totais]]+Tabela11[[#This Row],[Coordenação Disciplina Ano anterior]]</f>
        <v>6</v>
      </c>
      <c r="AG22" s="24">
        <v>7</v>
      </c>
      <c r="AH22" s="31">
        <f>Tabela11[[#This Row],[Total com coordenação Disciplinas]]+Tabela11[[#This Row],[Dispensa/Conversão créditos]]</f>
        <v>13</v>
      </c>
    </row>
    <row r="23" spans="1:34">
      <c r="A23" s="17" t="str">
        <f>Docentes!A22</f>
        <v>Fernando Heering Bartoloni</v>
      </c>
      <c r="B2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3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2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3" s="18">
        <f>SUM(Tabela11[[#This Row],[BI 1Q]:[Ext. 1Q]])</f>
        <v>4</v>
      </c>
      <c r="I2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3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2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3" s="32">
        <f>SUMIFS('Alocação 2q'!X:X,'Alocação 2q'!Y:Y,Tabela11[[#This Row],[Docente]],'Alocação 2q'!F:F,"pg")+SUMIFS('Alocação 2q'!AI:AI,'Alocação 2q'!AJ:AJ,Tabela11[[#This Row],[Docente]],'Alocação 2q'!F:F,"pg")</f>
        <v>4</v>
      </c>
      <c r="O23" s="18">
        <f>SUM(Tabela11[[#This Row],[BI 2Q]:[Ext. 2Q]])</f>
        <v>8</v>
      </c>
      <c r="P2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3" s="18">
        <f>SUM(Tabela11[[#This Row],[BI 3Q]:[Ext. 3Q]])</f>
        <v>0</v>
      </c>
      <c r="W23" s="17">
        <f>SUM(Tabela11[[#This Row],[BI 1Q]],Tabela11[[#This Row],[BI 2Q]],Tabela11[[#This Row],[BI 3Q]])</f>
        <v>0</v>
      </c>
      <c r="X23" s="17">
        <f>SUM(Tabela11[[#This Row],[OBR ESP 1Q]],Tabela11[[#This Row],[OBR ESP 2Q]],Tabela11[[#This Row],[OBR ESP 3Q]])</f>
        <v>8</v>
      </c>
      <c r="Y23" s="17">
        <f>SUM(Tabela11[[#This Row],[OL ESP 1Q]],Tabela11[[#This Row],[OL ESP 2Q]],Tabela11[[#This Row],[OL ESP 3Q]])</f>
        <v>0</v>
      </c>
      <c r="Z23" s="17">
        <f>Tabela11[[#This Row],[Livre 1Q]]+Tabela11[[#This Row],[Livre 2Q]]+Tabela11[[#This Row],[Livre 3Q]]</f>
        <v>0</v>
      </c>
      <c r="AA23" s="18">
        <f>SUM(Tabela11[[#This Row],[Total BI]:[Total Livre]])</f>
        <v>8</v>
      </c>
      <c r="AB23" s="18">
        <f>Tabela11[[#This Row],[Pós 1Q]]+Tabela11[[#This Row],[Pós 2Q]]+Tabela11[[#This Row],[Pós 3Q]]</f>
        <v>4</v>
      </c>
      <c r="AC23" s="18">
        <f>Tabela11[[#This Row],[Ext. 1Q]]+Tabela11[[#This Row],[Ext. 2Q]]+Tabela11[[#This Row],[Ext. 3Q]]</f>
        <v>0</v>
      </c>
      <c r="AD23" s="18">
        <f>Tabela11[[#This Row],[TOTAL ANUAL Graduação]]+Tabela11[[#This Row],[Total PG]]+Tabela11[[#This Row],[Total Ext]]</f>
        <v>12</v>
      </c>
      <c r="AF23" s="18">
        <f>Tabela11[[#This Row],[Créditos Totais]]+Tabela11[[#This Row],[Coordenação Disciplina Ano anterior]]</f>
        <v>12</v>
      </c>
      <c r="AH23" s="31">
        <f>Tabela11[[#This Row],[Total com coordenação Disciplinas]]+Tabela11[[#This Row],[Dispensa/Conversão créditos]]</f>
        <v>12</v>
      </c>
    </row>
    <row r="24" spans="1:34">
      <c r="A24" s="17" t="str">
        <f>Docentes!A23</f>
        <v>Giselle Cerchiaro</v>
      </c>
      <c r="B2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4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2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4" s="18">
        <f>SUM(Tabela11[[#This Row],[BI 1Q]:[Ext. 1Q]])</f>
        <v>8</v>
      </c>
      <c r="I2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4" s="17">
        <f>SUMIFS('Alocação 2q'!X:X,'Alocação 2q'!Y:Y,Tabela11[[#This Row],[Docente]],'Alocação 2q'!F:F,"OBR")+SUMIFS('Alocação 2q'!AI:AI,'Alocação 2q'!AJ:AJ,Tabela11[[#This Row],[Docente]],'Alocação 2q'!F:F,"OBR")</f>
        <v>3</v>
      </c>
      <c r="K2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4" s="18">
        <f>SUM(Tabela11[[#This Row],[BI 2Q]:[Ext. 2Q]])</f>
        <v>3</v>
      </c>
      <c r="P2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4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2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4" s="32">
        <f>SUMIFS('Alocação 3q'!X:X,'Alocação 3q'!Y:Y,Tabela11[[#This Row],[Docente]],'Alocação 3q'!F:F,"pg")+SUMIFS('Alocação 3q'!AI:AI,'Alocação 3q'!AJ:AJ,Tabela11[[#This Row],[Docente]],'Alocação 3q'!F:F,"pg")</f>
        <v>4</v>
      </c>
      <c r="V24" s="18">
        <f>SUM(Tabela11[[#This Row],[BI 3Q]:[Ext. 3Q]])</f>
        <v>8</v>
      </c>
      <c r="W24" s="17">
        <f>SUM(Tabela11[[#This Row],[BI 1Q]],Tabela11[[#This Row],[BI 2Q]],Tabela11[[#This Row],[BI 3Q]])</f>
        <v>0</v>
      </c>
      <c r="X24" s="17">
        <f>SUM(Tabela11[[#This Row],[OBR ESP 1Q]],Tabela11[[#This Row],[OBR ESP 2Q]],Tabela11[[#This Row],[OBR ESP 3Q]])</f>
        <v>15</v>
      </c>
      <c r="Y24" s="17">
        <f>SUM(Tabela11[[#This Row],[OL ESP 1Q]],Tabela11[[#This Row],[OL ESP 2Q]],Tabela11[[#This Row],[OL ESP 3Q]])</f>
        <v>0</v>
      </c>
      <c r="Z24" s="17">
        <f>Tabela11[[#This Row],[Livre 1Q]]+Tabela11[[#This Row],[Livre 2Q]]+Tabela11[[#This Row],[Livre 3Q]]</f>
        <v>0</v>
      </c>
      <c r="AA24" s="18">
        <f>SUM(Tabela11[[#This Row],[Total BI]:[Total Livre]])</f>
        <v>15</v>
      </c>
      <c r="AB24" s="18">
        <f>Tabela11[[#This Row],[Pós 1Q]]+Tabela11[[#This Row],[Pós 2Q]]+Tabela11[[#This Row],[Pós 3Q]]</f>
        <v>4</v>
      </c>
      <c r="AC24" s="18">
        <f>Tabela11[[#This Row],[Ext. 1Q]]+Tabela11[[#This Row],[Ext. 2Q]]+Tabela11[[#This Row],[Ext. 3Q]]</f>
        <v>0</v>
      </c>
      <c r="AD24" s="18">
        <f>Tabela11[[#This Row],[TOTAL ANUAL Graduação]]+Tabela11[[#This Row],[Total PG]]+Tabela11[[#This Row],[Total Ext]]</f>
        <v>19</v>
      </c>
      <c r="AE24" s="24">
        <v>2</v>
      </c>
      <c r="AF24" s="18">
        <f>Tabela11[[#This Row],[Créditos Totais]]+Tabela11[[#This Row],[Coordenação Disciplina Ano anterior]]</f>
        <v>21</v>
      </c>
      <c r="AH24" s="31">
        <f>Tabela11[[#This Row],[Total com coordenação Disciplinas]]+Tabela11[[#This Row],[Dispensa/Conversão créditos]]</f>
        <v>21</v>
      </c>
    </row>
    <row r="25" spans="1:34">
      <c r="A25" s="17" t="str">
        <f>Docentes!A24</f>
        <v>Gustavo Morari do Nascimento</v>
      </c>
      <c r="B2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5" s="18">
        <f>SUM(Tabela11[[#This Row],[BI 1Q]:[Ext. 1Q]])</f>
        <v>0</v>
      </c>
      <c r="I25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2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5" s="18">
        <f>SUM(Tabela11[[#This Row],[BI 2Q]:[Ext. 2Q]])</f>
        <v>6</v>
      </c>
      <c r="P2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5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2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5" s="18">
        <f>SUM(Tabela11[[#This Row],[BI 3Q]:[Ext. 3Q]])</f>
        <v>6</v>
      </c>
      <c r="W25" s="17">
        <f>SUM(Tabela11[[#This Row],[BI 1Q]],Tabela11[[#This Row],[BI 2Q]],Tabela11[[#This Row],[BI 3Q]])</f>
        <v>6</v>
      </c>
      <c r="X25" s="17">
        <f>SUM(Tabela11[[#This Row],[OBR ESP 1Q]],Tabela11[[#This Row],[OBR ESP 2Q]],Tabela11[[#This Row],[OBR ESP 3Q]])</f>
        <v>6</v>
      </c>
      <c r="Y25" s="17">
        <f>SUM(Tabela11[[#This Row],[OL ESP 1Q]],Tabela11[[#This Row],[OL ESP 2Q]],Tabela11[[#This Row],[OL ESP 3Q]])</f>
        <v>0</v>
      </c>
      <c r="Z25" s="17">
        <f>Tabela11[[#This Row],[Livre 1Q]]+Tabela11[[#This Row],[Livre 2Q]]+Tabela11[[#This Row],[Livre 3Q]]</f>
        <v>0</v>
      </c>
      <c r="AA25" s="18">
        <f>SUM(Tabela11[[#This Row],[Total BI]:[Total Livre]])</f>
        <v>12</v>
      </c>
      <c r="AB25" s="18">
        <f>Tabela11[[#This Row],[Pós 1Q]]+Tabela11[[#This Row],[Pós 2Q]]+Tabela11[[#This Row],[Pós 3Q]]</f>
        <v>0</v>
      </c>
      <c r="AC25" s="18">
        <f>Tabela11[[#This Row],[Ext. 1Q]]+Tabela11[[#This Row],[Ext. 2Q]]+Tabela11[[#This Row],[Ext. 3Q]]</f>
        <v>0</v>
      </c>
      <c r="AD25" s="18">
        <f>Tabela11[[#This Row],[TOTAL ANUAL Graduação]]+Tabela11[[#This Row],[Total PG]]+Tabela11[[#This Row],[Total Ext]]</f>
        <v>12</v>
      </c>
      <c r="AF25" s="18">
        <f>Tabela11[[#This Row],[Créditos Totais]]+Tabela11[[#This Row],[Coordenação Disciplina Ano anterior]]</f>
        <v>12</v>
      </c>
      <c r="AH25" s="31">
        <f>Tabela11[[#This Row],[Total com coordenação Disciplinas]]+Tabela11[[#This Row],[Dispensa/Conversão créditos]]</f>
        <v>12</v>
      </c>
    </row>
    <row r="26" spans="1:34">
      <c r="A26" s="17" t="str">
        <f>Docentes!A25</f>
        <v>Heloisa França Maltez</v>
      </c>
      <c r="B26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26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2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6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26" s="18">
        <f>SUM(Tabela11[[#This Row],[BI 1Q]:[Ext. 1Q]])</f>
        <v>9</v>
      </c>
      <c r="I2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6" s="18">
        <f>SUM(Tabela11[[#This Row],[BI 2Q]:[Ext. 2Q]])</f>
        <v>0</v>
      </c>
      <c r="P2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6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2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6" s="32">
        <f>SUMIFS('Alocação 3q'!X:X,'Alocação 3q'!Y:Y,Tabela11[[#This Row],[Docente]],'Alocação 3q'!F:F,"pg")+SUMIFS('Alocação 3q'!AI:AI,'Alocação 3q'!AJ:AJ,Tabela11[[#This Row],[Docente]],'Alocação 3q'!F:F,"pg")</f>
        <v>5</v>
      </c>
      <c r="V26" s="18">
        <f>SUM(Tabela11[[#This Row],[BI 3Q]:[Ext. 3Q]])</f>
        <v>11</v>
      </c>
      <c r="W26" s="17">
        <f>SUM(Tabela11[[#This Row],[BI 1Q]],Tabela11[[#This Row],[BI 2Q]],Tabela11[[#This Row],[BI 3Q]])</f>
        <v>6</v>
      </c>
      <c r="X26" s="17">
        <f>SUM(Tabela11[[#This Row],[OBR ESP 1Q]],Tabela11[[#This Row],[OBR ESP 2Q]],Tabela11[[#This Row],[OBR ESP 3Q]])</f>
        <v>8</v>
      </c>
      <c r="Y26" s="17">
        <f>SUM(Tabela11[[#This Row],[OL ESP 1Q]],Tabela11[[#This Row],[OL ESP 2Q]],Tabela11[[#This Row],[OL ESP 3Q]])</f>
        <v>0</v>
      </c>
      <c r="Z26" s="17">
        <f>Tabela11[[#This Row],[Livre 1Q]]+Tabela11[[#This Row],[Livre 2Q]]+Tabela11[[#This Row],[Livre 3Q]]</f>
        <v>0</v>
      </c>
      <c r="AA26" s="18">
        <f>SUM(Tabela11[[#This Row],[Total BI]:[Total Livre]])</f>
        <v>14</v>
      </c>
      <c r="AB26" s="18">
        <f>Tabela11[[#This Row],[Pós 1Q]]+Tabela11[[#This Row],[Pós 2Q]]+Tabela11[[#This Row],[Pós 3Q]]</f>
        <v>6</v>
      </c>
      <c r="AC26" s="18">
        <f>Tabela11[[#This Row],[Ext. 1Q]]+Tabela11[[#This Row],[Ext. 2Q]]+Tabela11[[#This Row],[Ext. 3Q]]</f>
        <v>0</v>
      </c>
      <c r="AD26" s="18">
        <f>Tabela11[[#This Row],[TOTAL ANUAL Graduação]]+Tabela11[[#This Row],[Total PG]]+Tabela11[[#This Row],[Total Ext]]</f>
        <v>20</v>
      </c>
      <c r="AF26" s="18">
        <f>Tabela11[[#This Row],[Créditos Totais]]+Tabela11[[#This Row],[Coordenação Disciplina Ano anterior]]</f>
        <v>20</v>
      </c>
      <c r="AH26" s="31">
        <f>Tabela11[[#This Row],[Total com coordenação Disciplinas]]+Tabela11[[#This Row],[Dispensa/Conversão créditos]]</f>
        <v>20</v>
      </c>
    </row>
    <row r="27" spans="1:34">
      <c r="A27" s="17" t="str">
        <f>Docentes!A26</f>
        <v>Hueder Paulo Moisés de Oliveira</v>
      </c>
      <c r="B27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2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7" s="18">
        <f>SUM(Tabela11[[#This Row],[BI 1Q]:[Ext. 1Q]])</f>
        <v>4</v>
      </c>
      <c r="I27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2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7" s="32">
        <f>SUMIFS('Alocação 2q'!X:X,'Alocação 2q'!Y:Y,Tabela11[[#This Row],[Docente]],'Alocação 2q'!F:F,"pg")+SUMIFS('Alocação 2q'!AI:AI,'Alocação 2q'!AJ:AJ,Tabela11[[#This Row],[Docente]],'Alocação 2q'!F:F,"pg")</f>
        <v>1</v>
      </c>
      <c r="O27" s="18">
        <f>SUM(Tabela11[[#This Row],[BI 2Q]:[Ext. 2Q]])</f>
        <v>4</v>
      </c>
      <c r="P27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27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7" s="18">
        <f>SUM(Tabela11[[#This Row],[BI 3Q]:[Ext. 3Q]])</f>
        <v>6</v>
      </c>
      <c r="W27" s="17">
        <f>SUM(Tabela11[[#This Row],[BI 1Q]],Tabela11[[#This Row],[BI 2Q]],Tabela11[[#This Row],[BI 3Q]])</f>
        <v>13</v>
      </c>
      <c r="X27" s="17">
        <f>SUM(Tabela11[[#This Row],[OBR ESP 1Q]],Tabela11[[#This Row],[OBR ESP 2Q]],Tabela11[[#This Row],[OBR ESP 3Q]])</f>
        <v>0</v>
      </c>
      <c r="Y27" s="17">
        <f>SUM(Tabela11[[#This Row],[OL ESP 1Q]],Tabela11[[#This Row],[OL ESP 2Q]],Tabela11[[#This Row],[OL ESP 3Q]])</f>
        <v>0</v>
      </c>
      <c r="Z27" s="17">
        <f>Tabela11[[#This Row],[Livre 1Q]]+Tabela11[[#This Row],[Livre 2Q]]+Tabela11[[#This Row],[Livre 3Q]]</f>
        <v>0</v>
      </c>
      <c r="AA27" s="18">
        <f>SUM(Tabela11[[#This Row],[Total BI]:[Total Livre]])</f>
        <v>13</v>
      </c>
      <c r="AB27" s="18">
        <f>Tabela11[[#This Row],[Pós 1Q]]+Tabela11[[#This Row],[Pós 2Q]]+Tabela11[[#This Row],[Pós 3Q]]</f>
        <v>1</v>
      </c>
      <c r="AC27" s="18">
        <f>Tabela11[[#This Row],[Ext. 1Q]]+Tabela11[[#This Row],[Ext. 2Q]]+Tabela11[[#This Row],[Ext. 3Q]]</f>
        <v>0</v>
      </c>
      <c r="AD27" s="18">
        <f>Tabela11[[#This Row],[TOTAL ANUAL Graduação]]+Tabela11[[#This Row],[Total PG]]+Tabela11[[#This Row],[Total Ext]]</f>
        <v>14</v>
      </c>
      <c r="AF27" s="18">
        <f>Tabela11[[#This Row],[Créditos Totais]]+Tabela11[[#This Row],[Coordenação Disciplina Ano anterior]]</f>
        <v>14</v>
      </c>
      <c r="AH27" s="31">
        <f>Tabela11[[#This Row],[Total com coordenação Disciplinas]]+Tabela11[[#This Row],[Dispensa/Conversão créditos]]</f>
        <v>14</v>
      </c>
    </row>
    <row r="28" spans="1:34">
      <c r="A28" s="17" t="str">
        <f>Docentes!A27</f>
        <v>Hugo Barbosa Suffredini</v>
      </c>
      <c r="B2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8" s="18">
        <f>SUM(Tabela11[[#This Row],[BI 1Q]:[Ext. 1Q]])</f>
        <v>0</v>
      </c>
      <c r="I2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8" s="17">
        <f>SUMIFS('Alocação 2q'!X:X,'Alocação 2q'!Y:Y,Tabela11[[#This Row],[Docente]],'Alocação 2q'!F:F,"OBR")+SUMIFS('Alocação 2q'!AI:AI,'Alocação 2q'!AJ:AJ,Tabela11[[#This Row],[Docente]],'Alocação 2q'!F:F,"OBR")</f>
        <v>12</v>
      </c>
      <c r="K2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8" s="18">
        <f>SUM(Tabela11[[#This Row],[BI 2Q]:[Ext. 2Q]])</f>
        <v>12</v>
      </c>
      <c r="P28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2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8" s="32">
        <f>SUMIFS('Alocação 3q'!X:X,'Alocação 3q'!Y:Y,Tabela11[[#This Row],[Docente]],'Alocação 3q'!F:F,"pg")+SUMIFS('Alocação 3q'!AI:AI,'Alocação 3q'!AJ:AJ,Tabela11[[#This Row],[Docente]],'Alocação 3q'!F:F,"pg")</f>
        <v>2</v>
      </c>
      <c r="V28" s="18">
        <f>SUM(Tabela11[[#This Row],[BI 3Q]:[Ext. 3Q]])</f>
        <v>5</v>
      </c>
      <c r="W28" s="17">
        <f>SUM(Tabela11[[#This Row],[BI 1Q]],Tabela11[[#This Row],[BI 2Q]],Tabela11[[#This Row],[BI 3Q]])</f>
        <v>3</v>
      </c>
      <c r="X28" s="17">
        <f>SUM(Tabela11[[#This Row],[OBR ESP 1Q]],Tabela11[[#This Row],[OBR ESP 2Q]],Tabela11[[#This Row],[OBR ESP 3Q]])</f>
        <v>12</v>
      </c>
      <c r="Y28" s="17">
        <f>SUM(Tabela11[[#This Row],[OL ESP 1Q]],Tabela11[[#This Row],[OL ESP 2Q]],Tabela11[[#This Row],[OL ESP 3Q]])</f>
        <v>0</v>
      </c>
      <c r="Z28" s="17">
        <f>Tabela11[[#This Row],[Livre 1Q]]+Tabela11[[#This Row],[Livre 2Q]]+Tabela11[[#This Row],[Livre 3Q]]</f>
        <v>0</v>
      </c>
      <c r="AA28" s="18">
        <f>SUM(Tabela11[[#This Row],[Total BI]:[Total Livre]])</f>
        <v>15</v>
      </c>
      <c r="AB28" s="18">
        <f>Tabela11[[#This Row],[Pós 1Q]]+Tabela11[[#This Row],[Pós 2Q]]+Tabela11[[#This Row],[Pós 3Q]]</f>
        <v>2</v>
      </c>
      <c r="AC28" s="18">
        <f>Tabela11[[#This Row],[Ext. 1Q]]+Tabela11[[#This Row],[Ext. 2Q]]+Tabela11[[#This Row],[Ext. 3Q]]</f>
        <v>0</v>
      </c>
      <c r="AD28" s="18">
        <f>Tabela11[[#This Row],[TOTAL ANUAL Graduação]]+Tabela11[[#This Row],[Total PG]]+Tabela11[[#This Row],[Total Ext]]</f>
        <v>17</v>
      </c>
      <c r="AF28" s="18">
        <f>Tabela11[[#This Row],[Créditos Totais]]+Tabela11[[#This Row],[Coordenação Disciplina Ano anterior]]</f>
        <v>17</v>
      </c>
      <c r="AH28" s="31">
        <f>Tabela11[[#This Row],[Total com coordenação Disciplinas]]+Tabela11[[#This Row],[Dispensa/Conversão créditos]]</f>
        <v>17</v>
      </c>
    </row>
    <row r="29" spans="1:34">
      <c r="A29" s="17" t="str">
        <f>Docentes!A28</f>
        <v>Ivanise Gaubeur</v>
      </c>
      <c r="B29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2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9" s="18">
        <f>SUM(Tabela11[[#This Row],[BI 1Q]:[Ext. 1Q]])</f>
        <v>6</v>
      </c>
      <c r="I2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9" s="18">
        <f>SUM(Tabela11[[#This Row],[BI 2Q]:[Ext. 2Q]])</f>
        <v>0</v>
      </c>
      <c r="P2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9" s="17">
        <f>SUMIFS('Alocação 3q'!X:X,'Alocação 3q'!Y:Y,Tabela11[[#This Row],[Docente]],'Alocação 3q'!F:F,"OBR")+SUMIFS('Alocação 3q'!AI:AI,'Alocação 3q'!AJ:AJ,Tabela11[[#This Row],[Docente]],'Alocação 3q'!F:F,"OBR")</f>
        <v>9</v>
      </c>
      <c r="R2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9" s="18">
        <f>SUM(Tabela11[[#This Row],[BI 3Q]:[Ext. 3Q]])</f>
        <v>9</v>
      </c>
      <c r="W29" s="17">
        <f>SUM(Tabela11[[#This Row],[BI 1Q]],Tabela11[[#This Row],[BI 2Q]],Tabela11[[#This Row],[BI 3Q]])</f>
        <v>6</v>
      </c>
      <c r="X29" s="17">
        <f>SUM(Tabela11[[#This Row],[OBR ESP 1Q]],Tabela11[[#This Row],[OBR ESP 2Q]],Tabela11[[#This Row],[OBR ESP 3Q]])</f>
        <v>9</v>
      </c>
      <c r="Y29" s="17">
        <f>SUM(Tabela11[[#This Row],[OL ESP 1Q]],Tabela11[[#This Row],[OL ESP 2Q]],Tabela11[[#This Row],[OL ESP 3Q]])</f>
        <v>0</v>
      </c>
      <c r="Z29" s="17">
        <f>Tabela11[[#This Row],[Livre 1Q]]+Tabela11[[#This Row],[Livre 2Q]]+Tabela11[[#This Row],[Livre 3Q]]</f>
        <v>0</v>
      </c>
      <c r="AA29" s="18">
        <f>SUM(Tabela11[[#This Row],[Total BI]:[Total Livre]])</f>
        <v>15</v>
      </c>
      <c r="AB29" s="18">
        <f>Tabela11[[#This Row],[Pós 1Q]]+Tabela11[[#This Row],[Pós 2Q]]+Tabela11[[#This Row],[Pós 3Q]]</f>
        <v>0</v>
      </c>
      <c r="AC29" s="18">
        <f>Tabela11[[#This Row],[Ext. 1Q]]+Tabela11[[#This Row],[Ext. 2Q]]+Tabela11[[#This Row],[Ext. 3Q]]</f>
        <v>0</v>
      </c>
      <c r="AD29" s="18">
        <f>Tabela11[[#This Row],[TOTAL ANUAL Graduação]]+Tabela11[[#This Row],[Total PG]]+Tabela11[[#This Row],[Total Ext]]</f>
        <v>15</v>
      </c>
      <c r="AF29" s="18">
        <f>Tabela11[[#This Row],[Créditos Totais]]+Tabela11[[#This Row],[Coordenação Disciplina Ano anterior]]</f>
        <v>15</v>
      </c>
      <c r="AG29" s="24">
        <v>12</v>
      </c>
      <c r="AH29" s="31">
        <f>Tabela11[[#This Row],[Total com coordenação Disciplinas]]+Tabela11[[#This Row],[Dispensa/Conversão créditos]]</f>
        <v>27</v>
      </c>
    </row>
    <row r="30" spans="1:34">
      <c r="A30" s="17" t="str">
        <f>Docentes!A29</f>
        <v>Janaina de Souza Garcia</v>
      </c>
      <c r="B3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0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30" s="18">
        <f>SUM(Tabela11[[#This Row],[BI 1Q]:[Ext. 1Q]])</f>
        <v>4</v>
      </c>
      <c r="I3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0" s="18">
        <f>SUM(Tabela11[[#This Row],[BI 2Q]:[Ext. 2Q]])</f>
        <v>0</v>
      </c>
      <c r="P3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0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3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0" s="18">
        <f>SUM(Tabela11[[#This Row],[BI 3Q]:[Ext. 3Q]])</f>
        <v>4</v>
      </c>
      <c r="W30" s="17">
        <f>SUM(Tabela11[[#This Row],[BI 1Q]],Tabela11[[#This Row],[BI 2Q]],Tabela11[[#This Row],[BI 3Q]])</f>
        <v>0</v>
      </c>
      <c r="X30" s="17">
        <f>SUM(Tabela11[[#This Row],[OBR ESP 1Q]],Tabela11[[#This Row],[OBR ESP 2Q]],Tabela11[[#This Row],[OBR ESP 3Q]])</f>
        <v>4</v>
      </c>
      <c r="Y30" s="17">
        <f>SUM(Tabela11[[#This Row],[OL ESP 1Q]],Tabela11[[#This Row],[OL ESP 2Q]],Tabela11[[#This Row],[OL ESP 3Q]])</f>
        <v>0</v>
      </c>
      <c r="Z30" s="17">
        <f>Tabela11[[#This Row],[Livre 1Q]]+Tabela11[[#This Row],[Livre 2Q]]+Tabela11[[#This Row],[Livre 3Q]]</f>
        <v>0</v>
      </c>
      <c r="AA30" s="18">
        <f>SUM(Tabela11[[#This Row],[Total BI]:[Total Livre]])</f>
        <v>4</v>
      </c>
      <c r="AB30" s="18">
        <f>Tabela11[[#This Row],[Pós 1Q]]+Tabela11[[#This Row],[Pós 2Q]]+Tabela11[[#This Row],[Pós 3Q]]</f>
        <v>4</v>
      </c>
      <c r="AC30" s="18">
        <f>Tabela11[[#This Row],[Ext. 1Q]]+Tabela11[[#This Row],[Ext. 2Q]]+Tabela11[[#This Row],[Ext. 3Q]]</f>
        <v>0</v>
      </c>
      <c r="AD30" s="18">
        <f>Tabela11[[#This Row],[TOTAL ANUAL Graduação]]+Tabela11[[#This Row],[Total PG]]+Tabela11[[#This Row],[Total Ext]]</f>
        <v>8</v>
      </c>
      <c r="AF30" s="18">
        <f>Tabela11[[#This Row],[Créditos Totais]]+Tabela11[[#This Row],[Coordenação Disciplina Ano anterior]]</f>
        <v>8</v>
      </c>
      <c r="AH30" s="31">
        <f>Tabela11[[#This Row],[Total com coordenação Disciplinas]]+Tabela11[[#This Row],[Dispensa/Conversão créditos]]</f>
        <v>8</v>
      </c>
    </row>
    <row r="31" spans="1:34">
      <c r="A31" s="17" t="str">
        <f>Docentes!A30</f>
        <v>João Henrique Ghilardi Lago</v>
      </c>
      <c r="B3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1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3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1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31" s="18">
        <f>SUM(Tabela11[[#This Row],[BI 1Q]:[Ext. 1Q]])</f>
        <v>5</v>
      </c>
      <c r="I3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1" s="18">
        <f>SUM(Tabela11[[#This Row],[BI 2Q]:[Ext. 2Q]])</f>
        <v>0</v>
      </c>
      <c r="P31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31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3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1" s="18">
        <f>SUM(Tabela11[[#This Row],[BI 3Q]:[Ext. 3Q]])</f>
        <v>10</v>
      </c>
      <c r="W31" s="17">
        <f>SUM(Tabela11[[#This Row],[BI 1Q]],Tabela11[[#This Row],[BI 2Q]],Tabela11[[#This Row],[BI 3Q]])</f>
        <v>2</v>
      </c>
      <c r="X31" s="17">
        <f>SUM(Tabela11[[#This Row],[OBR ESP 1Q]],Tabela11[[#This Row],[OBR ESP 2Q]],Tabela11[[#This Row],[OBR ESP 3Q]])</f>
        <v>12</v>
      </c>
      <c r="Y31" s="17">
        <f>SUM(Tabela11[[#This Row],[OL ESP 1Q]],Tabela11[[#This Row],[OL ESP 2Q]],Tabela11[[#This Row],[OL ESP 3Q]])</f>
        <v>0</v>
      </c>
      <c r="Z31" s="17">
        <f>Tabela11[[#This Row],[Livre 1Q]]+Tabela11[[#This Row],[Livre 2Q]]+Tabela11[[#This Row],[Livre 3Q]]</f>
        <v>0</v>
      </c>
      <c r="AA31" s="18">
        <f>SUM(Tabela11[[#This Row],[Total BI]:[Total Livre]])</f>
        <v>14</v>
      </c>
      <c r="AB31" s="18">
        <f>Tabela11[[#This Row],[Pós 1Q]]+Tabela11[[#This Row],[Pós 2Q]]+Tabela11[[#This Row],[Pós 3Q]]</f>
        <v>1</v>
      </c>
      <c r="AC31" s="18">
        <f>Tabela11[[#This Row],[Ext. 1Q]]+Tabela11[[#This Row],[Ext. 2Q]]+Tabela11[[#This Row],[Ext. 3Q]]</f>
        <v>0</v>
      </c>
      <c r="AD31" s="18">
        <f>Tabela11[[#This Row],[TOTAL ANUAL Graduação]]+Tabela11[[#This Row],[Total PG]]+Tabela11[[#This Row],[Total Ext]]</f>
        <v>15</v>
      </c>
      <c r="AF31" s="18">
        <f>Tabela11[[#This Row],[Créditos Totais]]+Tabela11[[#This Row],[Coordenação Disciplina Ano anterior]]</f>
        <v>15</v>
      </c>
      <c r="AH31" s="31">
        <f>Tabela11[[#This Row],[Total com coordenação Disciplinas]]+Tabela11[[#This Row],[Dispensa/Conversão créditos]]</f>
        <v>15</v>
      </c>
    </row>
    <row r="32" spans="1:34">
      <c r="A32" s="17" t="str">
        <f>Docentes!A31</f>
        <v>José Carlos Rodrigues Silva</v>
      </c>
      <c r="B3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2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32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3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2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2" s="18">
        <f>SUM(Tabela11[[#This Row],[BI 1Q]:[Ext. 1Q]])</f>
        <v>8</v>
      </c>
      <c r="I32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3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2" s="18">
        <f>SUM(Tabela11[[#This Row],[BI 2Q]:[Ext. 2Q]])</f>
        <v>6</v>
      </c>
      <c r="P3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2" s="18">
        <f>SUM(Tabela11[[#This Row],[BI 3Q]:[Ext. 3Q]])</f>
        <v>0</v>
      </c>
      <c r="W32" s="17">
        <f>SUM(Tabela11[[#This Row],[BI 1Q]],Tabela11[[#This Row],[BI 2Q]],Tabela11[[#This Row],[BI 3Q]])</f>
        <v>6</v>
      </c>
      <c r="X32" s="17">
        <f>SUM(Tabela11[[#This Row],[OBR ESP 1Q]],Tabela11[[#This Row],[OBR ESP 2Q]],Tabela11[[#This Row],[OBR ESP 3Q]])</f>
        <v>4</v>
      </c>
      <c r="Y32" s="17">
        <f>SUM(Tabela11[[#This Row],[OL ESP 1Q]],Tabela11[[#This Row],[OL ESP 2Q]],Tabela11[[#This Row],[OL ESP 3Q]])</f>
        <v>4</v>
      </c>
      <c r="Z32" s="17">
        <f>Tabela11[[#This Row],[Livre 1Q]]+Tabela11[[#This Row],[Livre 2Q]]+Tabela11[[#This Row],[Livre 3Q]]</f>
        <v>0</v>
      </c>
      <c r="AA32" s="18">
        <f>SUM(Tabela11[[#This Row],[Total BI]:[Total Livre]])</f>
        <v>14</v>
      </c>
      <c r="AB32" s="18">
        <f>Tabela11[[#This Row],[Pós 1Q]]+Tabela11[[#This Row],[Pós 2Q]]+Tabela11[[#This Row],[Pós 3Q]]</f>
        <v>0</v>
      </c>
      <c r="AC32" s="18">
        <f>Tabela11[[#This Row],[Ext. 1Q]]+Tabela11[[#This Row],[Ext. 2Q]]+Tabela11[[#This Row],[Ext. 3Q]]</f>
        <v>0</v>
      </c>
      <c r="AD32" s="18">
        <f>Tabela11[[#This Row],[TOTAL ANUAL Graduação]]+Tabela11[[#This Row],[Total PG]]+Tabela11[[#This Row],[Total Ext]]</f>
        <v>14</v>
      </c>
      <c r="AF32" s="18">
        <f>Tabela11[[#This Row],[Créditos Totais]]+Tabela11[[#This Row],[Coordenação Disciplina Ano anterior]]</f>
        <v>14</v>
      </c>
      <c r="AH32" s="31">
        <f>Tabela11[[#This Row],[Total com coordenação Disciplinas]]+Tabela11[[#This Row],[Dispensa/Conversão créditos]]</f>
        <v>14</v>
      </c>
    </row>
    <row r="33" spans="1:34">
      <c r="A33" s="17" t="str">
        <f>Docentes!A32</f>
        <v>Juliana dos Santos de Souza</v>
      </c>
      <c r="B3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3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3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3" s="18">
        <f>SUM(Tabela11[[#This Row],[BI 1Q]:[Ext. 1Q]])</f>
        <v>8</v>
      </c>
      <c r="I3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3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3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3" s="32">
        <f>SUMIFS('Alocação 2q'!X:X,'Alocação 2q'!Y:Y,Tabela11[[#This Row],[Docente]],'Alocação 2q'!F:F,"pg")+SUMIFS('Alocação 2q'!AI:AI,'Alocação 2q'!AJ:AJ,Tabela11[[#This Row],[Docente]],'Alocação 2q'!F:F,"pg")</f>
        <v>6</v>
      </c>
      <c r="O33" s="18">
        <f>SUM(Tabela11[[#This Row],[BI 2Q]:[Ext. 2Q]])</f>
        <v>10</v>
      </c>
      <c r="P3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3" s="18">
        <f>SUM(Tabela11[[#This Row],[BI 3Q]:[Ext. 3Q]])</f>
        <v>0</v>
      </c>
      <c r="W33" s="17">
        <f>SUM(Tabela11[[#This Row],[BI 1Q]],Tabela11[[#This Row],[BI 2Q]],Tabela11[[#This Row],[BI 3Q]])</f>
        <v>0</v>
      </c>
      <c r="X33" s="17">
        <f>SUM(Tabela11[[#This Row],[OBR ESP 1Q]],Tabela11[[#This Row],[OBR ESP 2Q]],Tabela11[[#This Row],[OBR ESP 3Q]])</f>
        <v>12</v>
      </c>
      <c r="Y33" s="17">
        <f>SUM(Tabela11[[#This Row],[OL ESP 1Q]],Tabela11[[#This Row],[OL ESP 2Q]],Tabela11[[#This Row],[OL ESP 3Q]])</f>
        <v>0</v>
      </c>
      <c r="Z33" s="17">
        <f>Tabela11[[#This Row],[Livre 1Q]]+Tabela11[[#This Row],[Livre 2Q]]+Tabela11[[#This Row],[Livre 3Q]]</f>
        <v>0</v>
      </c>
      <c r="AA33" s="18">
        <f>SUM(Tabela11[[#This Row],[Total BI]:[Total Livre]])</f>
        <v>12</v>
      </c>
      <c r="AB33" s="18">
        <f>Tabela11[[#This Row],[Pós 1Q]]+Tabela11[[#This Row],[Pós 2Q]]+Tabela11[[#This Row],[Pós 3Q]]</f>
        <v>6</v>
      </c>
      <c r="AC33" s="18">
        <f>Tabela11[[#This Row],[Ext. 1Q]]+Tabela11[[#This Row],[Ext. 2Q]]+Tabela11[[#This Row],[Ext. 3Q]]</f>
        <v>0</v>
      </c>
      <c r="AD33" s="18">
        <f>Tabela11[[#This Row],[TOTAL ANUAL Graduação]]+Tabela11[[#This Row],[Total PG]]+Tabela11[[#This Row],[Total Ext]]</f>
        <v>18</v>
      </c>
      <c r="AF33" s="18">
        <f>Tabela11[[#This Row],[Créditos Totais]]+Tabela11[[#This Row],[Coordenação Disciplina Ano anterior]]</f>
        <v>18</v>
      </c>
      <c r="AH33" s="31">
        <f>Tabela11[[#This Row],[Total com coordenação Disciplinas]]+Tabela11[[#This Row],[Dispensa/Conversão créditos]]</f>
        <v>18</v>
      </c>
    </row>
    <row r="34" spans="1:34">
      <c r="A34" s="17" t="str">
        <f>Docentes!A33</f>
        <v>Juliana Marchi</v>
      </c>
      <c r="B34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3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4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34" s="18">
        <f>SUM(Tabela11[[#This Row],[BI 1Q]:[Ext. 1Q]])</f>
        <v>8</v>
      </c>
      <c r="I34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34" s="17">
        <f>SUMIFS('Alocação 2q'!X:X,'Alocação 2q'!Y:Y,Tabela11[[#This Row],[Docente]],'Alocação 2q'!F:F,"OBR")+SUMIFS('Alocação 2q'!AI:AI,'Alocação 2q'!AJ:AJ,Tabela11[[#This Row],[Docente]],'Alocação 2q'!F:F,"OBR")</f>
        <v>2</v>
      </c>
      <c r="K3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4" s="18">
        <f>SUM(Tabela11[[#This Row],[BI 2Q]:[Ext. 2Q]])</f>
        <v>8</v>
      </c>
      <c r="P3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4" s="18">
        <f>SUM(Tabela11[[#This Row],[BI 3Q]:[Ext. 3Q]])</f>
        <v>0</v>
      </c>
      <c r="W34" s="17">
        <f>SUM(Tabela11[[#This Row],[BI 1Q]],Tabela11[[#This Row],[BI 2Q]],Tabela11[[#This Row],[BI 3Q]])</f>
        <v>10</v>
      </c>
      <c r="X34" s="17">
        <f>SUM(Tabela11[[#This Row],[OBR ESP 1Q]],Tabela11[[#This Row],[OBR ESP 2Q]],Tabela11[[#This Row],[OBR ESP 3Q]])</f>
        <v>2</v>
      </c>
      <c r="Y34" s="17">
        <f>SUM(Tabela11[[#This Row],[OL ESP 1Q]],Tabela11[[#This Row],[OL ESP 2Q]],Tabela11[[#This Row],[OL ESP 3Q]])</f>
        <v>0</v>
      </c>
      <c r="Z34" s="17">
        <f>Tabela11[[#This Row],[Livre 1Q]]+Tabela11[[#This Row],[Livre 2Q]]+Tabela11[[#This Row],[Livre 3Q]]</f>
        <v>0</v>
      </c>
      <c r="AA34" s="18">
        <f>SUM(Tabela11[[#This Row],[Total BI]:[Total Livre]])</f>
        <v>12</v>
      </c>
      <c r="AB34" s="18">
        <f>Tabela11[[#This Row],[Pós 1Q]]+Tabela11[[#This Row],[Pós 2Q]]+Tabela11[[#This Row],[Pós 3Q]]</f>
        <v>4</v>
      </c>
      <c r="AC34" s="18">
        <f>Tabela11[[#This Row],[Ext. 1Q]]+Tabela11[[#This Row],[Ext. 2Q]]+Tabela11[[#This Row],[Ext. 3Q]]</f>
        <v>0</v>
      </c>
      <c r="AD34" s="18">
        <f>Tabela11[[#This Row],[TOTAL ANUAL Graduação]]+Tabela11[[#This Row],[Total PG]]+Tabela11[[#This Row],[Total Ext]]</f>
        <v>16</v>
      </c>
      <c r="AF34" s="18">
        <f>Tabela11[[#This Row],[Créditos Totais]]+Tabela11[[#This Row],[Coordenação Disciplina Ano anterior]]</f>
        <v>16</v>
      </c>
      <c r="AH34" s="31">
        <f>Tabela11[[#This Row],[Total com coordenação Disciplinas]]+Tabela11[[#This Row],[Dispensa/Conversão créditos]]</f>
        <v>16</v>
      </c>
    </row>
    <row r="35" spans="1:34">
      <c r="A35" s="17" t="str">
        <f>Docentes!A34</f>
        <v>Karina Passalacqua Morelli Frin</v>
      </c>
      <c r="B35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3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5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35" s="18">
        <f>SUM(Tabela11[[#This Row],[BI 1Q]:[Ext. 1Q]])</f>
        <v>8</v>
      </c>
      <c r="I3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5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3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5" s="18">
        <f>SUM(Tabela11[[#This Row],[BI 2Q]:[Ext. 2Q]])</f>
        <v>8</v>
      </c>
      <c r="P3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5" s="18">
        <f>SUM(Tabela11[[#This Row],[BI 3Q]:[Ext. 3Q]])</f>
        <v>0</v>
      </c>
      <c r="W35" s="17">
        <f>SUM(Tabela11[[#This Row],[BI 1Q]],Tabela11[[#This Row],[BI 2Q]],Tabela11[[#This Row],[BI 3Q]])</f>
        <v>6</v>
      </c>
      <c r="X35" s="17">
        <f>SUM(Tabela11[[#This Row],[OBR ESP 1Q]],Tabela11[[#This Row],[OBR ESP 2Q]],Tabela11[[#This Row],[OBR ESP 3Q]])</f>
        <v>8</v>
      </c>
      <c r="Y35" s="17">
        <f>SUM(Tabela11[[#This Row],[OL ESP 1Q]],Tabela11[[#This Row],[OL ESP 2Q]],Tabela11[[#This Row],[OL ESP 3Q]])</f>
        <v>0</v>
      </c>
      <c r="Z35" s="17">
        <f>Tabela11[[#This Row],[Livre 1Q]]+Tabela11[[#This Row],[Livre 2Q]]+Tabela11[[#This Row],[Livre 3Q]]</f>
        <v>0</v>
      </c>
      <c r="AA35" s="18">
        <f>SUM(Tabela11[[#This Row],[Total BI]:[Total Livre]])</f>
        <v>14</v>
      </c>
      <c r="AB35" s="18">
        <f>Tabela11[[#This Row],[Pós 1Q]]+Tabela11[[#This Row],[Pós 2Q]]+Tabela11[[#This Row],[Pós 3Q]]</f>
        <v>2</v>
      </c>
      <c r="AC35" s="18">
        <f>Tabela11[[#This Row],[Ext. 1Q]]+Tabela11[[#This Row],[Ext. 2Q]]+Tabela11[[#This Row],[Ext. 3Q]]</f>
        <v>0</v>
      </c>
      <c r="AD35" s="18">
        <f>Tabela11[[#This Row],[TOTAL ANUAL Graduação]]+Tabela11[[#This Row],[Total PG]]+Tabela11[[#This Row],[Total Ext]]</f>
        <v>16</v>
      </c>
      <c r="AF35" s="18">
        <f>Tabela11[[#This Row],[Créditos Totais]]+Tabela11[[#This Row],[Coordenação Disciplina Ano anterior]]</f>
        <v>16</v>
      </c>
      <c r="AG35" s="24">
        <v>24</v>
      </c>
      <c r="AH35" s="31">
        <f>Tabela11[[#This Row],[Total com coordenação Disciplinas]]+Tabela11[[#This Row],[Dispensa/Conversão créditos]]</f>
        <v>40</v>
      </c>
    </row>
    <row r="36" spans="1:34">
      <c r="A36" s="17" t="str">
        <f>Docentes!A35</f>
        <v>Leonardo Jose Steil</v>
      </c>
      <c r="B3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6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6" s="18">
        <f>SUM(Tabela11[[#This Row],[BI 1Q]:[Ext. 1Q]])</f>
        <v>0</v>
      </c>
      <c r="I36" s="17"/>
      <c r="J36" s="17">
        <v>3</v>
      </c>
      <c r="K3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6" s="18">
        <f>SUM(Tabela11[[#This Row],[BI 2Q]:[Ext. 2Q]])</f>
        <v>3</v>
      </c>
      <c r="P3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6" s="18">
        <f>SUM(Tabela11[[#This Row],[BI 3Q]:[Ext. 3Q]])</f>
        <v>0</v>
      </c>
      <c r="W36" s="17">
        <f>SUM(Tabela11[[#This Row],[BI 1Q]],Tabela11[[#This Row],[BI 2Q]],Tabela11[[#This Row],[BI 3Q]])</f>
        <v>0</v>
      </c>
      <c r="X36" s="17">
        <f>SUM(Tabela11[[#This Row],[OBR ESP 1Q]],Tabela11[[#This Row],[OBR ESP 2Q]],Tabela11[[#This Row],[OBR ESP 3Q]])</f>
        <v>3</v>
      </c>
      <c r="Y36" s="17">
        <f>SUM(Tabela11[[#This Row],[OL ESP 1Q]],Tabela11[[#This Row],[OL ESP 2Q]],Tabela11[[#This Row],[OL ESP 3Q]])</f>
        <v>0</v>
      </c>
      <c r="Z36" s="17">
        <f>Tabela11[[#This Row],[Livre 1Q]]+Tabela11[[#This Row],[Livre 2Q]]+Tabela11[[#This Row],[Livre 3Q]]</f>
        <v>0</v>
      </c>
      <c r="AA36" s="18">
        <f>SUM(Tabela11[[#This Row],[Total BI]:[Total Livre]])</f>
        <v>3</v>
      </c>
      <c r="AB36" s="18">
        <f>Tabela11[[#This Row],[Pós 1Q]]+Tabela11[[#This Row],[Pós 2Q]]+Tabela11[[#This Row],[Pós 3Q]]</f>
        <v>0</v>
      </c>
      <c r="AC36" s="18">
        <f>Tabela11[[#This Row],[Ext. 1Q]]+Tabela11[[#This Row],[Ext. 2Q]]+Tabela11[[#This Row],[Ext. 3Q]]</f>
        <v>0</v>
      </c>
      <c r="AD36" s="18">
        <f>Tabela11[[#This Row],[TOTAL ANUAL Graduação]]+Tabela11[[#This Row],[Total PG]]+Tabela11[[#This Row],[Total Ext]]</f>
        <v>3</v>
      </c>
      <c r="AF36" s="18">
        <f>Tabela11[[#This Row],[Créditos Totais]]+Tabela11[[#This Row],[Coordenação Disciplina Ano anterior]]</f>
        <v>3</v>
      </c>
      <c r="AH36" s="31">
        <f>Tabela11[[#This Row],[Total com coordenação Disciplinas]]+Tabela11[[#This Row],[Dispensa/Conversão créditos]]</f>
        <v>3</v>
      </c>
    </row>
    <row r="37" spans="1:34">
      <c r="A37" s="17" t="str">
        <f>Docentes!A36</f>
        <v>Luciano Puzer</v>
      </c>
      <c r="B3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7" s="17">
        <f>SUMIFS('Alocação 1q'!X:X,'Alocação 1q'!Y:Y,Tabela11[[#This Row],[Docente]],'Alocação 1q'!F:F,"OL")+SUMIFS('Alocação 1q'!AI:AI,'Alocação 1q'!AJ:AJ,Tabela11[[#This Row],[Docente]],'Alocação 1q'!F:F,"OL")</f>
        <v>6</v>
      </c>
      <c r="E3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7" s="18">
        <f>SUM(Tabela11[[#This Row],[BI 1Q]:[Ext. 1Q]])</f>
        <v>6</v>
      </c>
      <c r="I3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7" s="18">
        <f>SUM(Tabela11[[#This Row],[BI 2Q]:[Ext. 2Q]])</f>
        <v>0</v>
      </c>
      <c r="P37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37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3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7" s="32">
        <f>SUMIFS('Alocação 3q'!X:X,'Alocação 3q'!Y:Y,Tabela11[[#This Row],[Docente]],'Alocação 3q'!F:F,"pg")+SUMIFS('Alocação 3q'!AI:AI,'Alocação 3q'!AJ:AJ,Tabela11[[#This Row],[Docente]],'Alocação 3q'!F:F,"pg")</f>
        <v>4</v>
      </c>
      <c r="V37" s="18">
        <f>SUM(Tabela11[[#This Row],[BI 3Q]:[Ext. 3Q]])</f>
        <v>11</v>
      </c>
      <c r="W37" s="17">
        <f>SUM(Tabela11[[#This Row],[BI 1Q]],Tabela11[[#This Row],[BI 2Q]],Tabela11[[#This Row],[BI 3Q]])</f>
        <v>3</v>
      </c>
      <c r="X37" s="17">
        <f>SUM(Tabela11[[#This Row],[OBR ESP 1Q]],Tabela11[[#This Row],[OBR ESP 2Q]],Tabela11[[#This Row],[OBR ESP 3Q]])</f>
        <v>4</v>
      </c>
      <c r="Y37" s="17">
        <f>SUM(Tabela11[[#This Row],[OL ESP 1Q]],Tabela11[[#This Row],[OL ESP 2Q]],Tabela11[[#This Row],[OL ESP 3Q]])</f>
        <v>6</v>
      </c>
      <c r="Z37" s="17">
        <f>Tabela11[[#This Row],[Livre 1Q]]+Tabela11[[#This Row],[Livre 2Q]]+Tabela11[[#This Row],[Livre 3Q]]</f>
        <v>0</v>
      </c>
      <c r="AA37" s="18">
        <f>SUM(Tabela11[[#This Row],[Total BI]:[Total Livre]])</f>
        <v>13</v>
      </c>
      <c r="AB37" s="18">
        <f>Tabela11[[#This Row],[Pós 1Q]]+Tabela11[[#This Row],[Pós 2Q]]+Tabela11[[#This Row],[Pós 3Q]]</f>
        <v>4</v>
      </c>
      <c r="AC37" s="18">
        <f>Tabela11[[#This Row],[Ext. 1Q]]+Tabela11[[#This Row],[Ext. 2Q]]+Tabela11[[#This Row],[Ext. 3Q]]</f>
        <v>0</v>
      </c>
      <c r="AD37" s="18">
        <f>Tabela11[[#This Row],[TOTAL ANUAL Graduação]]+Tabela11[[#This Row],[Total PG]]+Tabela11[[#This Row],[Total Ext]]</f>
        <v>17</v>
      </c>
      <c r="AF37" s="18">
        <f>Tabela11[[#This Row],[Créditos Totais]]+Tabela11[[#This Row],[Coordenação Disciplina Ano anterior]]</f>
        <v>17</v>
      </c>
      <c r="AH37" s="31">
        <f>Tabela11[[#This Row],[Total com coordenação Disciplinas]]+Tabela11[[#This Row],[Dispensa/Conversão créditos]]</f>
        <v>17</v>
      </c>
    </row>
    <row r="38" spans="1:34">
      <c r="A38" s="17" t="str">
        <f>Docentes!A37</f>
        <v>Luiz Francisco Monteiro Leite Ciscato</v>
      </c>
      <c r="B3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8" s="18">
        <f>SUM(Tabela11[[#This Row],[BI 1Q]:[Ext. 1Q]])</f>
        <v>0</v>
      </c>
      <c r="I3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8" s="18">
        <f>SUM(Tabela11[[#This Row],[BI 2Q]:[Ext. 2Q]])</f>
        <v>0</v>
      </c>
      <c r="P3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8" s="18">
        <f>SUM(Tabela11[[#This Row],[BI 3Q]:[Ext. 3Q]])</f>
        <v>0</v>
      </c>
      <c r="W38" s="17">
        <f>SUM(Tabela11[[#This Row],[BI 1Q]],Tabela11[[#This Row],[BI 2Q]],Tabela11[[#This Row],[BI 3Q]])</f>
        <v>0</v>
      </c>
      <c r="X38" s="17">
        <f>SUM(Tabela11[[#This Row],[OBR ESP 1Q]],Tabela11[[#This Row],[OBR ESP 2Q]],Tabela11[[#This Row],[OBR ESP 3Q]])</f>
        <v>0</v>
      </c>
      <c r="Y38" s="17">
        <f>SUM(Tabela11[[#This Row],[OL ESP 1Q]],Tabela11[[#This Row],[OL ESP 2Q]],Tabela11[[#This Row],[OL ESP 3Q]])</f>
        <v>0</v>
      </c>
      <c r="Z38" s="17">
        <f>Tabela11[[#This Row],[Livre 1Q]]+Tabela11[[#This Row],[Livre 2Q]]+Tabela11[[#This Row],[Livre 3Q]]</f>
        <v>0</v>
      </c>
      <c r="AA38" s="18">
        <f>SUM(Tabela11[[#This Row],[Total BI]:[Total Livre]])</f>
        <v>0</v>
      </c>
      <c r="AB38" s="18">
        <f>Tabela11[[#This Row],[Pós 1Q]]+Tabela11[[#This Row],[Pós 2Q]]+Tabela11[[#This Row],[Pós 3Q]]</f>
        <v>0</v>
      </c>
      <c r="AC38" s="18">
        <f>Tabela11[[#This Row],[Ext. 1Q]]+Tabela11[[#This Row],[Ext. 2Q]]+Tabela11[[#This Row],[Ext. 3Q]]</f>
        <v>0</v>
      </c>
      <c r="AD38" s="18">
        <f>Tabela11[[#This Row],[TOTAL ANUAL Graduação]]+Tabela11[[#This Row],[Total PG]]+Tabela11[[#This Row],[Total Ext]]</f>
        <v>0</v>
      </c>
      <c r="AF38" s="18">
        <f>Tabela11[[#This Row],[Créditos Totais]]+Tabela11[[#This Row],[Coordenação Disciplina Ano anterior]]</f>
        <v>0</v>
      </c>
      <c r="AH38" s="31">
        <f>Tabela11[[#This Row],[Total com coordenação Disciplinas]]+Tabela11[[#This Row],[Dispensa/Conversão créditos]]</f>
        <v>0</v>
      </c>
    </row>
    <row r="39" spans="1:34">
      <c r="A39" s="17" t="str">
        <f>Docentes!A38</f>
        <v>Márcia Aparecida da Silva Spinacé</v>
      </c>
      <c r="B39" s="17">
        <f>SUMIFS('Alocação 1q'!X:X,'Alocação 1q'!Y:Y,Tabela11[[#This Row],[Docente]],'Alocação 1q'!F:F,"BI")+SUMIFS('Alocação 1q'!AI:AI,'Alocação 1q'!AJ:AJ,Tabela11[[#This Row],[Docente]],'Alocação 1q'!F:F,"BI")</f>
        <v>2</v>
      </c>
      <c r="C39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3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9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39" s="18">
        <f>SUM(Tabela11[[#This Row],[BI 1Q]:[Ext. 1Q]])</f>
        <v>8</v>
      </c>
      <c r="I3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9" s="18">
        <f>SUM(Tabela11[[#This Row],[BI 2Q]:[Ext. 2Q]])</f>
        <v>0</v>
      </c>
      <c r="P39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3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9" s="17">
        <f>SUMIFS('Alocação 3q'!X:X,'Alocação 3q'!Y:Y,Tabela11[[#This Row],[Docente]],'Alocação 3q'!F:F,"OL")+SUMIFS('Alocação 3q'!AI:AI,'Alocação 3q'!AJ:AJ,Tabela11[[#This Row],[Docente]],'Alocação 3q'!F:F,"OL")</f>
        <v>6</v>
      </c>
      <c r="S3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9" s="18">
        <f>SUM(Tabela11[[#This Row],[BI 3Q]:[Ext. 3Q]])</f>
        <v>8</v>
      </c>
      <c r="W39" s="17">
        <f>SUM(Tabela11[[#This Row],[BI 1Q]],Tabela11[[#This Row],[BI 2Q]],Tabela11[[#This Row],[BI 3Q]])</f>
        <v>4</v>
      </c>
      <c r="X39" s="17">
        <f>SUM(Tabela11[[#This Row],[OBR ESP 1Q]],Tabela11[[#This Row],[OBR ESP 2Q]],Tabela11[[#This Row],[OBR ESP 3Q]])</f>
        <v>2</v>
      </c>
      <c r="Y39" s="17">
        <f>SUM(Tabela11[[#This Row],[OL ESP 1Q]],Tabela11[[#This Row],[OL ESP 2Q]],Tabela11[[#This Row],[OL ESP 3Q]])</f>
        <v>6</v>
      </c>
      <c r="Z39" s="17">
        <f>Tabela11[[#This Row],[Livre 1Q]]+Tabela11[[#This Row],[Livre 2Q]]+Tabela11[[#This Row],[Livre 3Q]]</f>
        <v>0</v>
      </c>
      <c r="AA39" s="18">
        <f>SUM(Tabela11[[#This Row],[Total BI]:[Total Livre]])</f>
        <v>12</v>
      </c>
      <c r="AB39" s="18">
        <f>Tabela11[[#This Row],[Pós 1Q]]+Tabela11[[#This Row],[Pós 2Q]]+Tabela11[[#This Row],[Pós 3Q]]</f>
        <v>4</v>
      </c>
      <c r="AC39" s="18">
        <f>Tabela11[[#This Row],[Ext. 1Q]]+Tabela11[[#This Row],[Ext. 2Q]]+Tabela11[[#This Row],[Ext. 3Q]]</f>
        <v>0</v>
      </c>
      <c r="AD39" s="18">
        <f>Tabela11[[#This Row],[TOTAL ANUAL Graduação]]+Tabela11[[#This Row],[Total PG]]+Tabela11[[#This Row],[Total Ext]]</f>
        <v>16</v>
      </c>
      <c r="AF39" s="18">
        <f>Tabela11[[#This Row],[Créditos Totais]]+Tabela11[[#This Row],[Coordenação Disciplina Ano anterior]]</f>
        <v>16</v>
      </c>
      <c r="AH39" s="31">
        <f>Tabela11[[#This Row],[Total com coordenação Disciplinas]]+Tabela11[[#This Row],[Dispensa/Conversão créditos]]</f>
        <v>16</v>
      </c>
    </row>
    <row r="40" spans="1:34">
      <c r="A40" s="17" t="str">
        <f>Docentes!A39</f>
        <v>Márcio Luiz dos Santos</v>
      </c>
      <c r="B40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0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0" s="18">
        <f>SUM(Tabela11[[#This Row],[BI 1Q]:[Ext. 1Q]])</f>
        <v>6</v>
      </c>
      <c r="I4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0" s="18">
        <f>SUM(Tabela11[[#This Row],[BI 2Q]:[Ext. 2Q]])</f>
        <v>0</v>
      </c>
      <c r="P4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0" s="18">
        <f>SUM(Tabela11[[#This Row],[BI 3Q]:[Ext. 3Q]])</f>
        <v>0</v>
      </c>
      <c r="W40" s="17">
        <f>SUM(Tabela11[[#This Row],[BI 1Q]],Tabela11[[#This Row],[BI 2Q]],Tabela11[[#This Row],[BI 3Q]])</f>
        <v>6</v>
      </c>
      <c r="X40" s="17">
        <f>SUM(Tabela11[[#This Row],[OBR ESP 1Q]],Tabela11[[#This Row],[OBR ESP 2Q]],Tabela11[[#This Row],[OBR ESP 3Q]])</f>
        <v>0</v>
      </c>
      <c r="Y40" s="17">
        <f>SUM(Tabela11[[#This Row],[OL ESP 1Q]],Tabela11[[#This Row],[OL ESP 2Q]],Tabela11[[#This Row],[OL ESP 3Q]])</f>
        <v>0</v>
      </c>
      <c r="Z40" s="17">
        <f>Tabela11[[#This Row],[Livre 1Q]]+Tabela11[[#This Row],[Livre 2Q]]+Tabela11[[#This Row],[Livre 3Q]]</f>
        <v>0</v>
      </c>
      <c r="AA40" s="18">
        <f>SUM(Tabela11[[#This Row],[Total BI]:[Total Livre]])</f>
        <v>6</v>
      </c>
      <c r="AB40" s="18">
        <f>Tabela11[[#This Row],[Pós 1Q]]+Tabela11[[#This Row],[Pós 2Q]]+Tabela11[[#This Row],[Pós 3Q]]</f>
        <v>0</v>
      </c>
      <c r="AC40" s="18">
        <f>Tabela11[[#This Row],[Ext. 1Q]]+Tabela11[[#This Row],[Ext. 2Q]]+Tabela11[[#This Row],[Ext. 3Q]]</f>
        <v>0</v>
      </c>
      <c r="AD40" s="18">
        <f>Tabela11[[#This Row],[TOTAL ANUAL Graduação]]+Tabela11[[#This Row],[Total PG]]+Tabela11[[#This Row],[Total Ext]]</f>
        <v>6</v>
      </c>
      <c r="AF40" s="18">
        <f>Tabela11[[#This Row],[Créditos Totais]]+Tabela11[[#This Row],[Coordenação Disciplina Ano anterior]]</f>
        <v>6</v>
      </c>
      <c r="AH40" s="31">
        <f>Tabela11[[#This Row],[Total com coordenação Disciplinas]]+Tabela11[[#This Row],[Dispensa/Conversão créditos]]</f>
        <v>6</v>
      </c>
    </row>
    <row r="41" spans="1:34">
      <c r="A41" s="17" t="str">
        <f>Docentes!A40</f>
        <v>Márcio Santos da Silva</v>
      </c>
      <c r="B4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1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1" s="18">
        <f>SUM(Tabela11[[#This Row],[BI 1Q]:[Ext. 1Q]])</f>
        <v>0</v>
      </c>
      <c r="I4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1" s="18">
        <f>SUM(Tabela11[[#This Row],[BI 2Q]:[Ext. 2Q]])</f>
        <v>0</v>
      </c>
      <c r="P4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1" s="18">
        <f>SUM(Tabela11[[#This Row],[BI 3Q]:[Ext. 3Q]])</f>
        <v>0</v>
      </c>
      <c r="W41" s="17">
        <f>SUM(Tabela11[[#This Row],[BI 1Q]],Tabela11[[#This Row],[BI 2Q]],Tabela11[[#This Row],[BI 3Q]])</f>
        <v>0</v>
      </c>
      <c r="X41" s="17">
        <f>SUM(Tabela11[[#This Row],[OBR ESP 1Q]],Tabela11[[#This Row],[OBR ESP 2Q]],Tabela11[[#This Row],[OBR ESP 3Q]])</f>
        <v>0</v>
      </c>
      <c r="Y41" s="17">
        <f>SUM(Tabela11[[#This Row],[OL ESP 1Q]],Tabela11[[#This Row],[OL ESP 2Q]],Tabela11[[#This Row],[OL ESP 3Q]])</f>
        <v>0</v>
      </c>
      <c r="Z41" s="17">
        <f>Tabela11[[#This Row],[Livre 1Q]]+Tabela11[[#This Row],[Livre 2Q]]+Tabela11[[#This Row],[Livre 3Q]]</f>
        <v>0</v>
      </c>
      <c r="AA41" s="18">
        <f>SUM(Tabela11[[#This Row],[Total BI]:[Total Livre]])</f>
        <v>0</v>
      </c>
      <c r="AB41" s="18">
        <f>Tabela11[[#This Row],[Pós 1Q]]+Tabela11[[#This Row],[Pós 2Q]]+Tabela11[[#This Row],[Pós 3Q]]</f>
        <v>0</v>
      </c>
      <c r="AC41" s="18">
        <f>Tabela11[[#This Row],[Ext. 1Q]]+Tabela11[[#This Row],[Ext. 2Q]]+Tabela11[[#This Row],[Ext. 3Q]]</f>
        <v>0</v>
      </c>
      <c r="AD41" s="18">
        <f>Tabela11[[#This Row],[TOTAL ANUAL Graduação]]+Tabela11[[#This Row],[Total PG]]+Tabela11[[#This Row],[Total Ext]]</f>
        <v>0</v>
      </c>
      <c r="AF41" s="18">
        <f>Tabela11[[#This Row],[Créditos Totais]]+Tabela11[[#This Row],[Coordenação Disciplina Ano anterior]]</f>
        <v>0</v>
      </c>
      <c r="AH41" s="31">
        <f>Tabela11[[#This Row],[Total com coordenação Disciplinas]]+Tabela11[[#This Row],[Dispensa/Conversão créditos]]</f>
        <v>0</v>
      </c>
    </row>
    <row r="42" spans="1:34">
      <c r="A42" s="17" t="str">
        <f>Docentes!A41</f>
        <v>Mariselma Ferreira</v>
      </c>
      <c r="B42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2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2" s="18">
        <f>SUM(Tabela11[[#This Row],[BI 1Q]:[Ext. 1Q]])</f>
        <v>6</v>
      </c>
      <c r="I4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2" s="17">
        <f>SUMIFS('Alocação 2q'!X:X,'Alocação 2q'!Y:Y,Tabela11[[#This Row],[Docente]],'Alocação 2q'!F:F,"OL")+SUMIFS('Alocação 2q'!AI:AI,'Alocação 2q'!AJ:AJ,Tabela11[[#This Row],[Docente]],'Alocação 2q'!F:F,"OL")</f>
        <v>6</v>
      </c>
      <c r="L4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2" s="32">
        <f>SUMIFS('Alocação 2q'!X:X,'Alocação 2q'!Y:Y,Tabela11[[#This Row],[Docente]],'Alocação 2q'!F:F,"pg")+SUMIFS('Alocação 2q'!AI:AI,'Alocação 2q'!AJ:AJ,Tabela11[[#This Row],[Docente]],'Alocação 2q'!F:F,"pg")</f>
        <v>4</v>
      </c>
      <c r="O42" s="18">
        <f>SUM(Tabela11[[#This Row],[BI 2Q]:[Ext. 2Q]])</f>
        <v>10</v>
      </c>
      <c r="P4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2" s="18">
        <f>SUM(Tabela11[[#This Row],[BI 3Q]:[Ext. 3Q]])</f>
        <v>0</v>
      </c>
      <c r="W42" s="17">
        <f>SUM(Tabela11[[#This Row],[BI 1Q]],Tabela11[[#This Row],[BI 2Q]],Tabela11[[#This Row],[BI 3Q]])</f>
        <v>6</v>
      </c>
      <c r="X42" s="17">
        <f>SUM(Tabela11[[#This Row],[OBR ESP 1Q]],Tabela11[[#This Row],[OBR ESP 2Q]],Tabela11[[#This Row],[OBR ESP 3Q]])</f>
        <v>0</v>
      </c>
      <c r="Y42" s="17">
        <f>SUM(Tabela11[[#This Row],[OL ESP 1Q]],Tabela11[[#This Row],[OL ESP 2Q]],Tabela11[[#This Row],[OL ESP 3Q]])</f>
        <v>6</v>
      </c>
      <c r="Z42" s="17">
        <f>Tabela11[[#This Row],[Livre 1Q]]+Tabela11[[#This Row],[Livre 2Q]]+Tabela11[[#This Row],[Livre 3Q]]</f>
        <v>0</v>
      </c>
      <c r="AA42" s="18">
        <f>SUM(Tabela11[[#This Row],[Total BI]:[Total Livre]])</f>
        <v>12</v>
      </c>
      <c r="AB42" s="18">
        <f>Tabela11[[#This Row],[Pós 1Q]]+Tabela11[[#This Row],[Pós 2Q]]+Tabela11[[#This Row],[Pós 3Q]]</f>
        <v>4</v>
      </c>
      <c r="AC42" s="18">
        <f>Tabela11[[#This Row],[Ext. 1Q]]+Tabela11[[#This Row],[Ext. 2Q]]+Tabela11[[#This Row],[Ext. 3Q]]</f>
        <v>0</v>
      </c>
      <c r="AD42" s="18">
        <f>Tabela11[[#This Row],[TOTAL ANUAL Graduação]]+Tabela11[[#This Row],[Total PG]]+Tabela11[[#This Row],[Total Ext]]</f>
        <v>16</v>
      </c>
      <c r="AF42" s="18">
        <f>Tabela11[[#This Row],[Créditos Totais]]+Tabela11[[#This Row],[Coordenação Disciplina Ano anterior]]</f>
        <v>16</v>
      </c>
      <c r="AH42" s="31">
        <f>Tabela11[[#This Row],[Total com coordenação Disciplinas]]+Tabela11[[#This Row],[Dispensa/Conversão créditos]]</f>
        <v>16</v>
      </c>
    </row>
    <row r="43" spans="1:34">
      <c r="A43" s="17" t="str">
        <f>Docentes!A42</f>
        <v>Mauricio Domingues Coutinho Neto</v>
      </c>
      <c r="B43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3" s="18">
        <f>SUM(Tabela11[[#This Row],[BI 1Q]:[Ext. 1Q]])</f>
        <v>6</v>
      </c>
      <c r="I4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3" s="18">
        <f>SUM(Tabela11[[#This Row],[BI 2Q]:[Ext. 2Q]])</f>
        <v>0</v>
      </c>
      <c r="P4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3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4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3" s="32">
        <f>SUMIFS('Alocação 3q'!X:X,'Alocação 3q'!Y:Y,Tabela11[[#This Row],[Docente]],'Alocação 3q'!F:F,"pg")+SUMIFS('Alocação 3q'!AI:AI,'Alocação 3q'!AJ:AJ,Tabela11[[#This Row],[Docente]],'Alocação 3q'!F:F,"pg")</f>
        <v>3</v>
      </c>
      <c r="V43" s="18">
        <f>SUM(Tabela11[[#This Row],[BI 3Q]:[Ext. 3Q]])</f>
        <v>11</v>
      </c>
      <c r="W43" s="17">
        <f>SUM(Tabela11[[#This Row],[BI 1Q]],Tabela11[[#This Row],[BI 2Q]],Tabela11[[#This Row],[BI 3Q]])</f>
        <v>6</v>
      </c>
      <c r="X43" s="17">
        <f>SUM(Tabela11[[#This Row],[OBR ESP 1Q]],Tabela11[[#This Row],[OBR ESP 2Q]],Tabela11[[#This Row],[OBR ESP 3Q]])</f>
        <v>8</v>
      </c>
      <c r="Y43" s="17">
        <f>SUM(Tabela11[[#This Row],[OL ESP 1Q]],Tabela11[[#This Row],[OL ESP 2Q]],Tabela11[[#This Row],[OL ESP 3Q]])</f>
        <v>0</v>
      </c>
      <c r="Z43" s="17">
        <f>Tabela11[[#This Row],[Livre 1Q]]+Tabela11[[#This Row],[Livre 2Q]]+Tabela11[[#This Row],[Livre 3Q]]</f>
        <v>0</v>
      </c>
      <c r="AA43" s="18">
        <f>SUM(Tabela11[[#This Row],[Total BI]:[Total Livre]])</f>
        <v>14</v>
      </c>
      <c r="AB43" s="18">
        <f>Tabela11[[#This Row],[Pós 1Q]]+Tabela11[[#This Row],[Pós 2Q]]+Tabela11[[#This Row],[Pós 3Q]]</f>
        <v>3</v>
      </c>
      <c r="AC43" s="18">
        <f>Tabela11[[#This Row],[Ext. 1Q]]+Tabela11[[#This Row],[Ext. 2Q]]+Tabela11[[#This Row],[Ext. 3Q]]</f>
        <v>0</v>
      </c>
      <c r="AD43" s="18">
        <f>Tabela11[[#This Row],[TOTAL ANUAL Graduação]]+Tabela11[[#This Row],[Total PG]]+Tabela11[[#This Row],[Total Ext]]</f>
        <v>17</v>
      </c>
      <c r="AF43" s="18">
        <f>Tabela11[[#This Row],[Créditos Totais]]+Tabela11[[#This Row],[Coordenação Disciplina Ano anterior]]</f>
        <v>17</v>
      </c>
      <c r="AH43" s="31">
        <f>Tabela11[[#This Row],[Total com coordenação Disciplinas]]+Tabela11[[#This Row],[Dispensa/Conversão créditos]]</f>
        <v>17</v>
      </c>
    </row>
    <row r="44" spans="1:34">
      <c r="A44" s="17" t="str">
        <f>Docentes!A43</f>
        <v>Mauro Coelho dos Santos</v>
      </c>
      <c r="B44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4" s="18">
        <f>SUM(Tabela11[[#This Row],[BI 1Q]:[Ext. 1Q]])</f>
        <v>6</v>
      </c>
      <c r="I4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4" s="32">
        <f>SUMIFS('Alocação 2q'!X:X,'Alocação 2q'!Y:Y,Tabela11[[#This Row],[Docente]],'Alocação 2q'!F:F,"pg")+SUMIFS('Alocação 2q'!AI:AI,'Alocação 2q'!AJ:AJ,Tabela11[[#This Row],[Docente]],'Alocação 2q'!F:F,"pg")</f>
        <v>1</v>
      </c>
      <c r="O44" s="18">
        <f>SUM(Tabela11[[#This Row],[BI 2Q]:[Ext. 2Q]])</f>
        <v>1</v>
      </c>
      <c r="P44" s="17">
        <f>SUMIFS('Alocação 3q'!X:X,'Alocação 3q'!Y:Y,Tabela11[[#This Row],[Docente]],'Alocação 3q'!F:F,"BI")+SUMIFS('Alocação 3q'!AI:AI,'Alocação 3q'!AJ:AJ,Tabela11[[#This Row],[Docente]],'Alocação 3q'!F:F,"BI")</f>
        <v>8</v>
      </c>
      <c r="Q4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4" s="18">
        <f>SUM(Tabela11[[#This Row],[BI 3Q]:[Ext. 3Q]])</f>
        <v>8</v>
      </c>
      <c r="W44" s="17">
        <f>SUM(Tabela11[[#This Row],[BI 1Q]],Tabela11[[#This Row],[BI 2Q]],Tabela11[[#This Row],[BI 3Q]])</f>
        <v>14</v>
      </c>
      <c r="X44" s="17">
        <f>SUM(Tabela11[[#This Row],[OBR ESP 1Q]],Tabela11[[#This Row],[OBR ESP 2Q]],Tabela11[[#This Row],[OBR ESP 3Q]])</f>
        <v>0</v>
      </c>
      <c r="Y44" s="17">
        <f>SUM(Tabela11[[#This Row],[OL ESP 1Q]],Tabela11[[#This Row],[OL ESP 2Q]],Tabela11[[#This Row],[OL ESP 3Q]])</f>
        <v>0</v>
      </c>
      <c r="Z44" s="17">
        <f>Tabela11[[#This Row],[Livre 1Q]]+Tabela11[[#This Row],[Livre 2Q]]+Tabela11[[#This Row],[Livre 3Q]]</f>
        <v>0</v>
      </c>
      <c r="AA44" s="18">
        <f>SUM(Tabela11[[#This Row],[Total BI]:[Total Livre]])</f>
        <v>14</v>
      </c>
      <c r="AB44" s="18">
        <f>Tabela11[[#This Row],[Pós 1Q]]+Tabela11[[#This Row],[Pós 2Q]]+Tabela11[[#This Row],[Pós 3Q]]</f>
        <v>1</v>
      </c>
      <c r="AC44" s="18">
        <f>Tabela11[[#This Row],[Ext. 1Q]]+Tabela11[[#This Row],[Ext. 2Q]]+Tabela11[[#This Row],[Ext. 3Q]]</f>
        <v>0</v>
      </c>
      <c r="AD44" s="18">
        <f>Tabela11[[#This Row],[TOTAL ANUAL Graduação]]+Tabela11[[#This Row],[Total PG]]+Tabela11[[#This Row],[Total Ext]]</f>
        <v>15</v>
      </c>
      <c r="AF44" s="18">
        <f>Tabela11[[#This Row],[Créditos Totais]]+Tabela11[[#This Row],[Coordenação Disciplina Ano anterior]]</f>
        <v>15</v>
      </c>
      <c r="AH44" s="31">
        <f>Tabela11[[#This Row],[Total com coordenação Disciplinas]]+Tabela11[[#This Row],[Dispensa/Conversão créditos]]</f>
        <v>15</v>
      </c>
    </row>
    <row r="45" spans="1:34">
      <c r="A45" s="17" t="str">
        <f>Docentes!A44</f>
        <v>Mirela Inês de Sairre</v>
      </c>
      <c r="B4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5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4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5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45" s="18">
        <f>SUM(Tabela11[[#This Row],[BI 1Q]:[Ext. 1Q]])</f>
        <v>9</v>
      </c>
      <c r="I4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5" s="18">
        <f>SUM(Tabela11[[#This Row],[BI 2Q]:[Ext. 2Q]])</f>
        <v>0</v>
      </c>
      <c r="P45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45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4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5" s="18">
        <f>SUM(Tabela11[[#This Row],[BI 3Q]:[Ext. 3Q]])</f>
        <v>8</v>
      </c>
      <c r="W45" s="17">
        <f>SUM(Tabela11[[#This Row],[BI 1Q]],Tabela11[[#This Row],[BI 2Q]],Tabela11[[#This Row],[BI 3Q]])</f>
        <v>2</v>
      </c>
      <c r="X45" s="17">
        <f>SUM(Tabela11[[#This Row],[OBR ESP 1Q]],Tabela11[[#This Row],[OBR ESP 2Q]],Tabela11[[#This Row],[OBR ESP 3Q]])</f>
        <v>14</v>
      </c>
      <c r="Y45" s="17">
        <f>SUM(Tabela11[[#This Row],[OL ESP 1Q]],Tabela11[[#This Row],[OL ESP 2Q]],Tabela11[[#This Row],[OL ESP 3Q]])</f>
        <v>0</v>
      </c>
      <c r="Z45" s="17">
        <f>Tabela11[[#This Row],[Livre 1Q]]+Tabela11[[#This Row],[Livre 2Q]]+Tabela11[[#This Row],[Livre 3Q]]</f>
        <v>0</v>
      </c>
      <c r="AA45" s="18">
        <f>SUM(Tabela11[[#This Row],[Total BI]:[Total Livre]])</f>
        <v>16</v>
      </c>
      <c r="AB45" s="18">
        <f>Tabela11[[#This Row],[Pós 1Q]]+Tabela11[[#This Row],[Pós 2Q]]+Tabela11[[#This Row],[Pós 3Q]]</f>
        <v>1</v>
      </c>
      <c r="AC45" s="18">
        <f>Tabela11[[#This Row],[Ext. 1Q]]+Tabela11[[#This Row],[Ext. 2Q]]+Tabela11[[#This Row],[Ext. 3Q]]</f>
        <v>0</v>
      </c>
      <c r="AD45" s="18">
        <f>Tabela11[[#This Row],[TOTAL ANUAL Graduação]]+Tabela11[[#This Row],[Total PG]]+Tabela11[[#This Row],[Total Ext]]</f>
        <v>17</v>
      </c>
      <c r="AF45" s="18">
        <f>Tabela11[[#This Row],[Créditos Totais]]+Tabela11[[#This Row],[Coordenação Disciplina Ano anterior]]</f>
        <v>17</v>
      </c>
      <c r="AH45" s="31">
        <f>Tabela11[[#This Row],[Total com coordenação Disciplinas]]+Tabela11[[#This Row],[Dispensa/Conversão créditos]]</f>
        <v>17</v>
      </c>
    </row>
    <row r="46" spans="1:34">
      <c r="A46" s="17" t="str">
        <f>Docentes!A45</f>
        <v>Mônica Benicia Mamian Lopez</v>
      </c>
      <c r="B4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6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6" s="18">
        <f>SUM(Tabela11[[#This Row],[BI 1Q]:[Ext. 1Q]])</f>
        <v>0</v>
      </c>
      <c r="I46" s="17">
        <f>SUMIFS('Alocação 2q'!X:X,'Alocação 2q'!Y:Y,Tabela11[[#This Row],[Docente]],'Alocação 2q'!F:F,"BI")+SUMIFS('Alocação 2q'!AI:AI,'Alocação 2q'!AJ:AJ,Tabela11[[#This Row],[Docente]],'Alocação 2q'!F:F,"BI")</f>
        <v>8</v>
      </c>
      <c r="J4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6" s="18">
        <f>SUM(Tabela11[[#This Row],[BI 2Q]:[Ext. 2Q]])</f>
        <v>8</v>
      </c>
      <c r="P46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4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6" s="18">
        <f>SUM(Tabela11[[#This Row],[BI 3Q]:[Ext. 3Q]])</f>
        <v>2</v>
      </c>
      <c r="W46" s="17">
        <f>SUM(Tabela11[[#This Row],[BI 1Q]],Tabela11[[#This Row],[BI 2Q]],Tabela11[[#This Row],[BI 3Q]])</f>
        <v>10</v>
      </c>
      <c r="X46" s="17">
        <f>SUM(Tabela11[[#This Row],[OBR ESP 1Q]],Tabela11[[#This Row],[OBR ESP 2Q]],Tabela11[[#This Row],[OBR ESP 3Q]])</f>
        <v>0</v>
      </c>
      <c r="Y46" s="17">
        <f>SUM(Tabela11[[#This Row],[OL ESP 1Q]],Tabela11[[#This Row],[OL ESP 2Q]],Tabela11[[#This Row],[OL ESP 3Q]])</f>
        <v>0</v>
      </c>
      <c r="Z46" s="17">
        <f>Tabela11[[#This Row],[Livre 1Q]]+Tabela11[[#This Row],[Livre 2Q]]+Tabela11[[#This Row],[Livre 3Q]]</f>
        <v>0</v>
      </c>
      <c r="AA46" s="18">
        <f>SUM(Tabela11[[#This Row],[Total BI]:[Total Livre]])</f>
        <v>10</v>
      </c>
      <c r="AB46" s="18">
        <f>Tabela11[[#This Row],[Pós 1Q]]+Tabela11[[#This Row],[Pós 2Q]]+Tabela11[[#This Row],[Pós 3Q]]</f>
        <v>0</v>
      </c>
      <c r="AC46" s="18">
        <f>Tabela11[[#This Row],[Ext. 1Q]]+Tabela11[[#This Row],[Ext. 2Q]]+Tabela11[[#This Row],[Ext. 3Q]]</f>
        <v>0</v>
      </c>
      <c r="AD46" s="18">
        <f>Tabela11[[#This Row],[TOTAL ANUAL Graduação]]+Tabela11[[#This Row],[Total PG]]+Tabela11[[#This Row],[Total Ext]]</f>
        <v>10</v>
      </c>
      <c r="AF46" s="18">
        <f>Tabela11[[#This Row],[Créditos Totais]]+Tabela11[[#This Row],[Coordenação Disciplina Ano anterior]]</f>
        <v>10</v>
      </c>
      <c r="AG46" s="24">
        <v>17</v>
      </c>
      <c r="AH46" s="31">
        <f>Tabela11[[#This Row],[Total com coordenação Disciplinas]]+Tabela11[[#This Row],[Dispensa/Conversão créditos]]</f>
        <v>27</v>
      </c>
    </row>
    <row r="47" spans="1:34" s="12" customFormat="1">
      <c r="A47" s="17" t="str">
        <f>Docentes!A46</f>
        <v>Patrícia Dantoni</v>
      </c>
      <c r="B47" s="74">
        <f>SUMIFS('Alocação 1q'!X:X,'Alocação 1q'!Y:Y,Tabela11[[#This Row],[Docente]],'Alocação 1q'!F:F,"BI")+SUMIFS('Alocação 1q'!AI:AI,'Alocação 1q'!AJ:AJ,Tabela11[[#This Row],[Docente]],'Alocação 1q'!F:F,"BI")</f>
        <v>0</v>
      </c>
      <c r="C47" s="74">
        <f>SUMIFS('Alocação 1q'!X:X,'Alocação 1q'!Y:Y,Tabela11[[#This Row],[Docente]],'Alocação 1q'!F:F,"OBR")+SUMIFS('Alocação 1q'!AI:AI,'Alocação 1q'!AJ:AJ,Tabela11[[#This Row],[Docente]],'Alocação 1q'!F:F,"OBR")</f>
        <v>6</v>
      </c>
      <c r="D47" s="74">
        <f>SUMIFS('Alocação 1q'!X:X,'Alocação 1q'!Y:Y,Tabela11[[#This Row],[Docente]],'Alocação 1q'!F:F,"OL")+SUMIFS('Alocação 1q'!AI:AI,'Alocação 1q'!AJ:AJ,Tabela11[[#This Row],[Docente]],'Alocação 1q'!F:F,"OL")</f>
        <v>0</v>
      </c>
      <c r="E47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7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47" s="24"/>
      <c r="H47" s="31">
        <f>SUM(Tabela11[[#This Row],[BI 1Q]:[Ext. 1Q]])</f>
        <v>6</v>
      </c>
      <c r="I47" s="74">
        <f>SUMIFS('Alocação 2q'!X:X,'Alocação 2q'!Y:Y,Tabela11[[#This Row],[Docente]],'Alocação 2q'!F:F,"BI")+SUMIFS('Alocação 2q'!AI:AI,'Alocação 2q'!AJ:AJ,Tabela11[[#This Row],[Docente]],'Alocação 2q'!F:F,"BI")</f>
        <v>2</v>
      </c>
      <c r="J47" s="74">
        <f>SUMIFS('Alocação 2q'!X:X,'Alocação 2q'!Y:Y,Tabela11[[#This Row],[Docente]],'Alocação 2q'!F:F,"OBR")+SUMIFS('Alocação 2q'!AI:AI,'Alocação 2q'!AJ:AJ,Tabela11[[#This Row],[Docente]],'Alocação 2q'!F:F,"OBR")</f>
        <v>4</v>
      </c>
      <c r="K47" s="74">
        <f>SUMIFS('Alocação 2q'!X:X,'Alocação 2q'!Y:Y,Tabela11[[#This Row],[Docente]],'Alocação 2q'!F:F,"OL")+SUMIFS('Alocação 2q'!AI:AI,'Alocação 2q'!AJ:AJ,Tabela11[[#This Row],[Docente]],'Alocação 2q'!F:F,"OL")</f>
        <v>0</v>
      </c>
      <c r="L47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7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47" s="24"/>
      <c r="O47" s="31">
        <f>SUM(Tabela11[[#This Row],[BI 2Q]:[Ext. 2Q]])</f>
        <v>6</v>
      </c>
      <c r="P47" s="74">
        <f>SUMIFS('Alocação 3q'!X:X,'Alocação 3q'!Y:Y,Tabela11[[#This Row],[Docente]],'Alocação 3q'!F:F,"BI")+SUMIFS('Alocação 3q'!AI:AI,'Alocação 3q'!AJ:AJ,Tabela11[[#This Row],[Docente]],'Alocação 3q'!F:F,"BI")</f>
        <v>3</v>
      </c>
      <c r="Q47" s="74">
        <f>SUMIFS('Alocação 3q'!X:X,'Alocação 3q'!Y:Y,Tabela11[[#This Row],[Docente]],'Alocação 3q'!F:F,"OBR")+SUMIFS('Alocação 3q'!AI:AI,'Alocação 3q'!AJ:AJ,Tabela11[[#This Row],[Docente]],'Alocação 3q'!F:F,"OBR")</f>
        <v>3</v>
      </c>
      <c r="R47" s="74">
        <f>SUMIFS('Alocação 3q'!X:X,'Alocação 3q'!Y:Y,Tabela11[[#This Row],[Docente]],'Alocação 3q'!F:F,"OL")+SUMIFS('Alocação 3q'!AI:AI,'Alocação 3q'!AJ:AJ,Tabela11[[#This Row],[Docente]],'Alocação 3q'!F:F,"OL")</f>
        <v>0</v>
      </c>
      <c r="S47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7" s="75">
        <f>SUMIFS('Alocação 3q'!X:X,'Alocação 3q'!Y:Y,Tabela11[[#This Row],[Docente]],'Alocação 3q'!F:F,"pg")+SUMIFS('Alocação 3q'!AI:AI,'Alocação 3q'!AJ:AJ,Tabela11[[#This Row],[Docente]],'Alocação 3q'!F:F,"pg")</f>
        <v>0</v>
      </c>
      <c r="U47" s="24"/>
      <c r="V47" s="31">
        <f>SUM(Tabela11[[#This Row],[BI 3Q]:[Ext. 3Q]])</f>
        <v>6</v>
      </c>
      <c r="W47" s="74">
        <f>SUM(Tabela11[[#This Row],[BI 1Q]],Tabela11[[#This Row],[BI 2Q]],Tabela11[[#This Row],[BI 3Q]])</f>
        <v>5</v>
      </c>
      <c r="X47" s="74">
        <f>SUM(Tabela11[[#This Row],[OBR ESP 1Q]],Tabela11[[#This Row],[OBR ESP 2Q]],Tabela11[[#This Row],[OBR ESP 3Q]])</f>
        <v>13</v>
      </c>
      <c r="Y47" s="17">
        <f>SUM(Tabela11[[#This Row],[OL ESP 1Q]],Tabela11[[#This Row],[OL ESP 2Q]],Tabela11[[#This Row],[OL ESP 3Q]])</f>
        <v>0</v>
      </c>
      <c r="Z47" s="74">
        <f>Tabela11[[#This Row],[Livre 1Q]]+Tabela11[[#This Row],[Livre 2Q]]+Tabela11[[#This Row],[Livre 3Q]]</f>
        <v>0</v>
      </c>
      <c r="AA47" s="31">
        <f>SUM(Tabela11[[#This Row],[Total BI]:[Total Livre]])</f>
        <v>18</v>
      </c>
      <c r="AB47" s="31">
        <f>Tabela11[[#This Row],[Pós 1Q]]+Tabela11[[#This Row],[Pós 2Q]]+Tabela11[[#This Row],[Pós 3Q]]</f>
        <v>0</v>
      </c>
      <c r="AC47" s="31">
        <f>Tabela11[[#This Row],[Ext. 1Q]]+Tabela11[[#This Row],[Ext. 2Q]]+Tabela11[[#This Row],[Ext. 3Q]]</f>
        <v>0</v>
      </c>
      <c r="AD47" s="31">
        <f>Tabela11[[#This Row],[TOTAL ANUAL Graduação]]+Tabela11[[#This Row],[Total PG]]+Tabela11[[#This Row],[Total Ext]]</f>
        <v>18</v>
      </c>
      <c r="AE47" s="76"/>
      <c r="AF47" s="31">
        <f>Tabela11[[#This Row],[Créditos Totais]]+Tabela11[[#This Row],[Coordenação Disciplina Ano anterior]]</f>
        <v>18</v>
      </c>
      <c r="AG47" s="24"/>
      <c r="AH47" s="31">
        <f>Tabela11[[#This Row],[Total com coordenação Disciplinas]]+Tabela11[[#This Row],[Dispensa/Conversão créditos]]</f>
        <v>18</v>
      </c>
    </row>
    <row r="48" spans="1:34">
      <c r="A48" s="17" t="str">
        <f>Docentes!A47</f>
        <v>Paula Homem de Mello</v>
      </c>
      <c r="B48" s="17">
        <f>SUMIFS('Alocação 1q'!X:X,'Alocação 1q'!Y:Y,Tabela11[[#This Row],[Docente]],'Alocação 1q'!F:F,"BI")+SUMIFS('Alocação 1q'!AI:AI,'Alocação 1q'!AJ:AJ,Tabela11[[#This Row],[Docente]],'Alocação 1q'!F:F,"BI")</f>
        <v>3</v>
      </c>
      <c r="C4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8" s="18">
        <f>SUM(Tabela11[[#This Row],[BI 1Q]:[Ext. 1Q]])</f>
        <v>3</v>
      </c>
      <c r="I4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8" s="18">
        <f>SUM(Tabela11[[#This Row],[BI 2Q]:[Ext. 2Q]])</f>
        <v>0</v>
      </c>
      <c r="P4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8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4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8" s="32">
        <f>SUMIFS('Alocação 3q'!X:X,'Alocação 3q'!Y:Y,Tabela11[[#This Row],[Docente]],'Alocação 3q'!F:F,"pg")+SUMIFS('Alocação 3q'!AI:AI,'Alocação 3q'!AJ:AJ,Tabela11[[#This Row],[Docente]],'Alocação 3q'!F:F,"pg")</f>
        <v>8</v>
      </c>
      <c r="V48" s="18">
        <f>SUM(Tabela11[[#This Row],[BI 3Q]:[Ext. 3Q]])</f>
        <v>12</v>
      </c>
      <c r="W48" s="17">
        <f>SUM(Tabela11[[#This Row],[BI 1Q]],Tabela11[[#This Row],[BI 2Q]],Tabela11[[#This Row],[BI 3Q]])</f>
        <v>3</v>
      </c>
      <c r="X48" s="17">
        <f>SUM(Tabela11[[#This Row],[OBR ESP 1Q]],Tabela11[[#This Row],[OBR ESP 2Q]],Tabela11[[#This Row],[OBR ESP 3Q]])</f>
        <v>4</v>
      </c>
      <c r="Y48" s="17">
        <f>SUM(Tabela11[[#This Row],[OL ESP 1Q]],Tabela11[[#This Row],[OL ESP 2Q]],Tabela11[[#This Row],[OL ESP 3Q]])</f>
        <v>0</v>
      </c>
      <c r="Z48" s="17">
        <f>Tabela11[[#This Row],[Livre 1Q]]+Tabela11[[#This Row],[Livre 2Q]]+Tabela11[[#This Row],[Livre 3Q]]</f>
        <v>0</v>
      </c>
      <c r="AA48" s="18">
        <f>SUM(Tabela11[[#This Row],[Total BI]:[Total Livre]])</f>
        <v>7</v>
      </c>
      <c r="AB48" s="18">
        <f>Tabela11[[#This Row],[Pós 1Q]]+Tabela11[[#This Row],[Pós 2Q]]+Tabela11[[#This Row],[Pós 3Q]]</f>
        <v>8</v>
      </c>
      <c r="AC48" s="18">
        <f>Tabela11[[#This Row],[Ext. 1Q]]+Tabela11[[#This Row],[Ext. 2Q]]+Tabela11[[#This Row],[Ext. 3Q]]</f>
        <v>0</v>
      </c>
      <c r="AD48" s="18">
        <f>Tabela11[[#This Row],[TOTAL ANUAL Graduação]]+Tabela11[[#This Row],[Total PG]]+Tabela11[[#This Row],[Total Ext]]</f>
        <v>15</v>
      </c>
      <c r="AF48" s="18">
        <f>Tabela11[[#This Row],[Créditos Totais]]+Tabela11[[#This Row],[Coordenação Disciplina Ano anterior]]</f>
        <v>15</v>
      </c>
      <c r="AH48" s="31">
        <f>Tabela11[[#This Row],[Total com coordenação Disciplinas]]+Tabela11[[#This Row],[Dispensa/Conversão créditos]]</f>
        <v>15</v>
      </c>
    </row>
    <row r="49" spans="1:34">
      <c r="A49" s="17" t="str">
        <f>Docentes!A48</f>
        <v>Regina Célia Adão</v>
      </c>
      <c r="B4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9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4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9" s="18">
        <f>SUM(Tabela11[[#This Row],[BI 1Q]:[Ext. 1Q]])</f>
        <v>8</v>
      </c>
      <c r="I4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9" s="18">
        <f>SUM(Tabela11[[#This Row],[BI 2Q]:[Ext. 2Q]])</f>
        <v>0</v>
      </c>
      <c r="P4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9" s="18">
        <f>SUM(Tabela11[[#This Row],[BI 3Q]:[Ext. 3Q]])</f>
        <v>0</v>
      </c>
      <c r="W49" s="17">
        <f>SUM(Tabela11[[#This Row],[BI 1Q]],Tabela11[[#This Row],[BI 2Q]],Tabela11[[#This Row],[BI 3Q]])</f>
        <v>0</v>
      </c>
      <c r="X49" s="17">
        <f>SUM(Tabela11[[#This Row],[OBR ESP 1Q]],Tabela11[[#This Row],[OBR ESP 2Q]],Tabela11[[#This Row],[OBR ESP 3Q]])</f>
        <v>8</v>
      </c>
      <c r="Y49" s="17">
        <f>SUM(Tabela11[[#This Row],[OL ESP 1Q]],Tabela11[[#This Row],[OL ESP 2Q]],Tabela11[[#This Row],[OL ESP 3Q]])</f>
        <v>0</v>
      </c>
      <c r="Z49" s="17">
        <f>Tabela11[[#This Row],[Livre 1Q]]+Tabela11[[#This Row],[Livre 2Q]]+Tabela11[[#This Row],[Livre 3Q]]</f>
        <v>0</v>
      </c>
      <c r="AA49" s="18">
        <f>SUM(Tabela11[[#This Row],[Total BI]:[Total Livre]])</f>
        <v>8</v>
      </c>
      <c r="AB49" s="18">
        <f>Tabela11[[#This Row],[Pós 1Q]]+Tabela11[[#This Row],[Pós 2Q]]+Tabela11[[#This Row],[Pós 3Q]]</f>
        <v>0</v>
      </c>
      <c r="AC49" s="18">
        <f>Tabela11[[#This Row],[Ext. 1Q]]+Tabela11[[#This Row],[Ext. 2Q]]+Tabela11[[#This Row],[Ext. 3Q]]</f>
        <v>0</v>
      </c>
      <c r="AD49" s="18">
        <f>Tabela11[[#This Row],[TOTAL ANUAL Graduação]]+Tabela11[[#This Row],[Total PG]]+Tabela11[[#This Row],[Total Ext]]</f>
        <v>8</v>
      </c>
      <c r="AF49" s="18">
        <f>Tabela11[[#This Row],[Créditos Totais]]+Tabela11[[#This Row],[Coordenação Disciplina Ano anterior]]</f>
        <v>8</v>
      </c>
      <c r="AH49" s="31">
        <f>Tabela11[[#This Row],[Total com coordenação Disciplinas]]+Tabela11[[#This Row],[Dispensa/Conversão créditos]]</f>
        <v>8</v>
      </c>
    </row>
    <row r="50" spans="1:34">
      <c r="A50" s="17" t="str">
        <f>Docentes!A49</f>
        <v>Rodrigo Luiz Oliveira Rodrigues Cunha</v>
      </c>
      <c r="B5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50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5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0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50" s="18">
        <f>SUM(Tabela11[[#This Row],[BI 1Q]:[Ext. 1Q]])</f>
        <v>5</v>
      </c>
      <c r="I5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5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50" s="18">
        <f>SUM(Tabela11[[#This Row],[BI 2Q]:[Ext. 2Q]])</f>
        <v>0</v>
      </c>
      <c r="P5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5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5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5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0" s="18">
        <f>SUM(Tabela11[[#This Row],[BI 3Q]:[Ext. 3Q]])</f>
        <v>0</v>
      </c>
      <c r="W50" s="17">
        <f>SUM(Tabela11[[#This Row],[BI 1Q]],Tabela11[[#This Row],[BI 2Q]],Tabela11[[#This Row],[BI 3Q]])</f>
        <v>0</v>
      </c>
      <c r="X50" s="17">
        <f>SUM(Tabela11[[#This Row],[OBR ESP 1Q]],Tabela11[[#This Row],[OBR ESP 2Q]],Tabela11[[#This Row],[OBR ESP 3Q]])</f>
        <v>4</v>
      </c>
      <c r="Y50" s="17">
        <f>SUM(Tabela11[[#This Row],[OL ESP 1Q]],Tabela11[[#This Row],[OL ESP 2Q]],Tabela11[[#This Row],[OL ESP 3Q]])</f>
        <v>0</v>
      </c>
      <c r="Z50" s="17">
        <f>Tabela11[[#This Row],[Livre 1Q]]+Tabela11[[#This Row],[Livre 2Q]]+Tabela11[[#This Row],[Livre 3Q]]</f>
        <v>0</v>
      </c>
      <c r="AA50" s="18">
        <f>SUM(Tabela11[[#This Row],[Total BI]:[Total Livre]])</f>
        <v>4</v>
      </c>
      <c r="AB50" s="18">
        <f>Tabela11[[#This Row],[Pós 1Q]]+Tabela11[[#This Row],[Pós 2Q]]+Tabela11[[#This Row],[Pós 3Q]]</f>
        <v>1</v>
      </c>
      <c r="AC50" s="18">
        <f>Tabela11[[#This Row],[Ext. 1Q]]+Tabela11[[#This Row],[Ext. 2Q]]+Tabela11[[#This Row],[Ext. 3Q]]</f>
        <v>0</v>
      </c>
      <c r="AD50" s="18">
        <f>Tabela11[[#This Row],[TOTAL ANUAL Graduação]]+Tabela11[[#This Row],[Total PG]]+Tabela11[[#This Row],[Total Ext]]</f>
        <v>5</v>
      </c>
      <c r="AF50" s="18">
        <f>Tabela11[[#This Row],[Créditos Totais]]+Tabela11[[#This Row],[Coordenação Disciplina Ano anterior]]</f>
        <v>5</v>
      </c>
      <c r="AH50" s="31">
        <f>Tabela11[[#This Row],[Total com coordenação Disciplinas]]+Tabela11[[#This Row],[Dispensa/Conversão créditos]]</f>
        <v>5</v>
      </c>
    </row>
    <row r="51" spans="1:34">
      <c r="A51" s="17" t="str">
        <f>Docentes!A50</f>
        <v>Rodrigo Maghdissian Cordeiro</v>
      </c>
      <c r="B51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51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5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1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51" s="18">
        <f>SUM(Tabela11[[#This Row],[BI 1Q]:[Ext. 1Q]])</f>
        <v>10</v>
      </c>
      <c r="I51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5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51" s="18">
        <f>SUM(Tabela11[[#This Row],[BI 2Q]:[Ext. 2Q]])</f>
        <v>6</v>
      </c>
      <c r="P5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5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5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5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1" s="18">
        <f>SUM(Tabela11[[#This Row],[BI 3Q]:[Ext. 3Q]])</f>
        <v>0</v>
      </c>
      <c r="W51" s="17">
        <f>SUM(Tabela11[[#This Row],[BI 1Q]],Tabela11[[#This Row],[BI 2Q]],Tabela11[[#This Row],[BI 3Q]])</f>
        <v>12</v>
      </c>
      <c r="X51" s="17">
        <f>SUM(Tabela11[[#This Row],[OBR ESP 1Q]],Tabela11[[#This Row],[OBR ESP 2Q]],Tabela11[[#This Row],[OBR ESP 3Q]])</f>
        <v>2</v>
      </c>
      <c r="Y51" s="17">
        <f>SUM(Tabela11[[#This Row],[OL ESP 1Q]],Tabela11[[#This Row],[OL ESP 2Q]],Tabela11[[#This Row],[OL ESP 3Q]])</f>
        <v>0</v>
      </c>
      <c r="Z51" s="17">
        <f>Tabela11[[#This Row],[Livre 1Q]]+Tabela11[[#This Row],[Livre 2Q]]+Tabela11[[#This Row],[Livre 3Q]]</f>
        <v>0</v>
      </c>
      <c r="AA51" s="18">
        <f>SUM(Tabela11[[#This Row],[Total BI]:[Total Livre]])</f>
        <v>14</v>
      </c>
      <c r="AB51" s="18">
        <f>Tabela11[[#This Row],[Pós 1Q]]+Tabela11[[#This Row],[Pós 2Q]]+Tabela11[[#This Row],[Pós 3Q]]</f>
        <v>2</v>
      </c>
      <c r="AC51" s="18">
        <f>Tabela11[[#This Row],[Ext. 1Q]]+Tabela11[[#This Row],[Ext. 2Q]]+Tabela11[[#This Row],[Ext. 3Q]]</f>
        <v>0</v>
      </c>
      <c r="AD51" s="18">
        <f>Tabela11[[#This Row],[TOTAL ANUAL Graduação]]+Tabela11[[#This Row],[Total PG]]+Tabela11[[#This Row],[Total Ext]]</f>
        <v>16</v>
      </c>
      <c r="AF51" s="18">
        <f>Tabela11[[#This Row],[Créditos Totais]]+Tabela11[[#This Row],[Coordenação Disciplina Ano anterior]]</f>
        <v>16</v>
      </c>
      <c r="AH51" s="31">
        <f>Tabela11[[#This Row],[Total com coordenação Disciplinas]]+Tabela11[[#This Row],[Dispensa/Conversão créditos]]</f>
        <v>16</v>
      </c>
    </row>
    <row r="52" spans="1:34" s="12" customFormat="1">
      <c r="A52" s="17" t="str">
        <f>Docentes!A51</f>
        <v>Tiago Araújo Mathias</v>
      </c>
      <c r="B52" s="74">
        <f>SUMIFS('Alocação 1q'!X:X,'Alocação 1q'!Y:Y,Tabela11[[#This Row],[Docente]],'Alocação 1q'!F:F,"BI")+SUMIFS('Alocação 1q'!AI:AI,'Alocação 1q'!AJ:AJ,Tabela11[[#This Row],[Docente]],'Alocação 1q'!F:F,"BI")</f>
        <v>0</v>
      </c>
      <c r="C52" s="74">
        <f>SUMIFS('Alocação 1q'!X:X,'Alocação 1q'!Y:Y,Tabela11[[#This Row],[Docente]],'Alocação 1q'!F:F,"OBR")+SUMIFS('Alocação 1q'!AI:AI,'Alocação 1q'!AJ:AJ,Tabela11[[#This Row],[Docente]],'Alocação 1q'!F:F,"OBR")</f>
        <v>0</v>
      </c>
      <c r="D52" s="74">
        <f>SUMIFS('Alocação 1q'!X:X,'Alocação 1q'!Y:Y,Tabela11[[#This Row],[Docente]],'Alocação 1q'!F:F,"OL")+SUMIFS('Alocação 1q'!AI:AI,'Alocação 1q'!AJ:AJ,Tabela11[[#This Row],[Docente]],'Alocação 1q'!F:F,"OL")</f>
        <v>0</v>
      </c>
      <c r="E52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2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52" s="24"/>
      <c r="H52" s="31">
        <f>SUM(Tabela11[[#This Row],[BI 1Q]:[Ext. 1Q]])</f>
        <v>0</v>
      </c>
      <c r="I52" s="74">
        <f>SUMIFS('Alocação 2q'!X:X,'Alocação 2q'!Y:Y,Tabela11[[#This Row],[Docente]],'Alocação 2q'!F:F,"BI")+SUMIFS('Alocação 2q'!AI:AI,'Alocação 2q'!AJ:AJ,Tabela11[[#This Row],[Docente]],'Alocação 2q'!F:F,"BI")</f>
        <v>3</v>
      </c>
      <c r="J52" s="74">
        <f>SUMIFS('Alocação 2q'!X:X,'Alocação 2q'!Y:Y,Tabela11[[#This Row],[Docente]],'Alocação 2q'!F:F,"OBR")+SUMIFS('Alocação 2q'!AI:AI,'Alocação 2q'!AJ:AJ,Tabela11[[#This Row],[Docente]],'Alocação 2q'!F:F,"OBR")</f>
        <v>4</v>
      </c>
      <c r="K52" s="74">
        <f>SUMIFS('Alocação 2q'!X:X,'Alocação 2q'!Y:Y,Tabela11[[#This Row],[Docente]],'Alocação 2q'!F:F,"OL")+SUMIFS('Alocação 2q'!AI:AI,'Alocação 2q'!AJ:AJ,Tabela11[[#This Row],[Docente]],'Alocação 2q'!F:F,"OL")</f>
        <v>0</v>
      </c>
      <c r="L52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2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52" s="24"/>
      <c r="O52" s="31">
        <f>SUM(Tabela11[[#This Row],[BI 2Q]:[Ext. 2Q]])</f>
        <v>7</v>
      </c>
      <c r="P52" s="74">
        <f>SUMIFS('Alocação 3q'!X:X,'Alocação 3q'!Y:Y,Tabela11[[#This Row],[Docente]],'Alocação 3q'!F:F,"BI")+SUMIFS('Alocação 3q'!AI:AI,'Alocação 3q'!AJ:AJ,Tabela11[[#This Row],[Docente]],'Alocação 3q'!F:F,"BI")</f>
        <v>0</v>
      </c>
      <c r="Q52" s="74">
        <f>SUMIFS('Alocação 3q'!X:X,'Alocação 3q'!Y:Y,Tabela11[[#This Row],[Docente]],'Alocação 3q'!F:F,"OBR")+SUMIFS('Alocação 3q'!AI:AI,'Alocação 3q'!AJ:AJ,Tabela11[[#This Row],[Docente]],'Alocação 3q'!F:F,"OBR")</f>
        <v>0</v>
      </c>
      <c r="R52" s="74">
        <f>SUMIFS('Alocação 3q'!X:X,'Alocação 3q'!Y:Y,Tabela11[[#This Row],[Docente]],'Alocação 3q'!F:F,"OL")+SUMIFS('Alocação 3q'!AI:AI,'Alocação 3q'!AJ:AJ,Tabela11[[#This Row],[Docente]],'Alocação 3q'!F:F,"OL")</f>
        <v>3</v>
      </c>
      <c r="S52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2" s="75">
        <f>SUMIFS('Alocação 3q'!X:X,'Alocação 3q'!Y:Y,Tabela11[[#This Row],[Docente]],'Alocação 3q'!F:F,"pg")+SUMIFS('Alocação 3q'!AI:AI,'Alocação 3q'!AJ:AJ,Tabela11[[#This Row],[Docente]],'Alocação 3q'!F:F,"pg")</f>
        <v>0</v>
      </c>
      <c r="U52" s="24"/>
      <c r="V52" s="31">
        <f>SUM(Tabela11[[#This Row],[BI 3Q]:[Ext. 3Q]])</f>
        <v>3</v>
      </c>
      <c r="W52" s="74">
        <f>SUM(Tabela11[[#This Row],[BI 1Q]],Tabela11[[#This Row],[BI 2Q]],Tabela11[[#This Row],[BI 3Q]])</f>
        <v>3</v>
      </c>
      <c r="X52" s="74">
        <f>SUM(Tabela11[[#This Row],[OBR ESP 1Q]],Tabela11[[#This Row],[OBR ESP 2Q]],Tabela11[[#This Row],[OBR ESP 3Q]])</f>
        <v>4</v>
      </c>
      <c r="Y52" s="17">
        <f>SUM(Tabela11[[#This Row],[OL ESP 1Q]],Tabela11[[#This Row],[OL ESP 2Q]],Tabela11[[#This Row],[OL ESP 3Q]])</f>
        <v>3</v>
      </c>
      <c r="Z52" s="74">
        <f>Tabela11[[#This Row],[Livre 1Q]]+Tabela11[[#This Row],[Livre 2Q]]+Tabela11[[#This Row],[Livre 3Q]]</f>
        <v>0</v>
      </c>
      <c r="AA52" s="31">
        <f>SUM(Tabela11[[#This Row],[Total BI]:[Total Livre]])</f>
        <v>10</v>
      </c>
      <c r="AB52" s="31">
        <f>Tabela11[[#This Row],[Pós 1Q]]+Tabela11[[#This Row],[Pós 2Q]]+Tabela11[[#This Row],[Pós 3Q]]</f>
        <v>0</v>
      </c>
      <c r="AC52" s="31">
        <f>Tabela11[[#This Row],[Ext. 1Q]]+Tabela11[[#This Row],[Ext. 2Q]]+Tabela11[[#This Row],[Ext. 3Q]]</f>
        <v>0</v>
      </c>
      <c r="AD52" s="31">
        <f>Tabela11[[#This Row],[TOTAL ANUAL Graduação]]+Tabela11[[#This Row],[Total PG]]+Tabela11[[#This Row],[Total Ext]]</f>
        <v>10</v>
      </c>
      <c r="AE52" s="76"/>
      <c r="AF52" s="31">
        <f>Tabela11[[#This Row],[Créditos Totais]]+Tabela11[[#This Row],[Coordenação Disciplina Ano anterior]]</f>
        <v>10</v>
      </c>
      <c r="AG52" s="24"/>
      <c r="AH52" s="31">
        <f>Tabela11[[#This Row],[Total com coordenação Disciplinas]]+Tabela11[[#This Row],[Dispensa/Conversão créditos]]</f>
        <v>10</v>
      </c>
    </row>
    <row r="53" spans="1:34" s="12" customFormat="1">
      <c r="A53" s="17" t="str">
        <f>Docentes!A52</f>
        <v>Vani Xavier de Oliveira Junior</v>
      </c>
      <c r="B53" s="74">
        <f>SUMIFS('Alocação 1q'!X:X,'Alocação 1q'!Y:Y,Tabela11[[#This Row],[Docente]],'Alocação 1q'!F:F,"BI")+SUMIFS('Alocação 1q'!AI:AI,'Alocação 1q'!AJ:AJ,Tabela11[[#This Row],[Docente]],'Alocação 1q'!F:F,"BI")</f>
        <v>8</v>
      </c>
      <c r="C53" s="74">
        <f>SUMIFS('Alocação 1q'!X:X,'Alocação 1q'!Y:Y,Tabela11[[#This Row],[Docente]],'Alocação 1q'!F:F,"OBR")+SUMIFS('Alocação 1q'!AI:AI,'Alocação 1q'!AJ:AJ,Tabela11[[#This Row],[Docente]],'Alocação 1q'!F:F,"OBR")</f>
        <v>0</v>
      </c>
      <c r="D53" s="74">
        <f>SUMIFS('Alocação 1q'!X:X,'Alocação 1q'!Y:Y,Tabela11[[#This Row],[Docente]],'Alocação 1q'!F:F,"OL")+SUMIFS('Alocação 1q'!AI:AI,'Alocação 1q'!AJ:AJ,Tabela11[[#This Row],[Docente]],'Alocação 1q'!F:F,"OL")</f>
        <v>0</v>
      </c>
      <c r="E53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3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53" s="24"/>
      <c r="H53" s="31">
        <f>SUM(Tabela11[[#This Row],[BI 1Q]:[Ext. 1Q]])</f>
        <v>8</v>
      </c>
      <c r="I53" s="74">
        <f>SUMIFS('Alocação 2q'!X:X,'Alocação 2q'!Y:Y,Tabela11[[#This Row],[Docente]],'Alocação 2q'!F:F,"BI")+SUMIFS('Alocação 2q'!AI:AI,'Alocação 2q'!AJ:AJ,Tabela11[[#This Row],[Docente]],'Alocação 2q'!F:F,"BI")</f>
        <v>0</v>
      </c>
      <c r="J53" s="74">
        <f>SUMIFS('Alocação 2q'!X:X,'Alocação 2q'!Y:Y,Tabela11[[#This Row],[Docente]],'Alocação 2q'!F:F,"OBR")+SUMIFS('Alocação 2q'!AI:AI,'Alocação 2q'!AJ:AJ,Tabela11[[#This Row],[Docente]],'Alocação 2q'!F:F,"OBR")</f>
        <v>0</v>
      </c>
      <c r="K53" s="74">
        <f>SUMIFS('Alocação 2q'!X:X,'Alocação 2q'!Y:Y,Tabela11[[#This Row],[Docente]],'Alocação 2q'!F:F,"OL")+SUMIFS('Alocação 2q'!AI:AI,'Alocação 2q'!AJ:AJ,Tabela11[[#This Row],[Docente]],'Alocação 2q'!F:F,"OL")</f>
        <v>0</v>
      </c>
      <c r="L53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3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53" s="24"/>
      <c r="O53" s="31">
        <f>SUM(Tabela11[[#This Row],[BI 2Q]:[Ext. 2Q]])</f>
        <v>0</v>
      </c>
      <c r="P53" s="74">
        <f>SUMIFS('Alocação 3q'!X:X,'Alocação 3q'!Y:Y,Tabela11[[#This Row],[Docente]],'Alocação 3q'!F:F,"BI")+SUMIFS('Alocação 3q'!AI:AI,'Alocação 3q'!AJ:AJ,Tabela11[[#This Row],[Docente]],'Alocação 3q'!F:F,"BI")</f>
        <v>4</v>
      </c>
      <c r="Q53" s="74">
        <f>SUMIFS('Alocação 3q'!X:X,'Alocação 3q'!Y:Y,Tabela11[[#This Row],[Docente]],'Alocação 3q'!F:F,"OBR")+SUMIFS('Alocação 3q'!AI:AI,'Alocação 3q'!AJ:AJ,Tabela11[[#This Row],[Docente]],'Alocação 3q'!F:F,"OBR")</f>
        <v>4</v>
      </c>
      <c r="R53" s="74">
        <f>SUMIFS('Alocação 3q'!X:X,'Alocação 3q'!Y:Y,Tabela11[[#This Row],[Docente]],'Alocação 3q'!F:F,"OL")+SUMIFS('Alocação 3q'!AI:AI,'Alocação 3q'!AJ:AJ,Tabela11[[#This Row],[Docente]],'Alocação 3q'!F:F,"OL")</f>
        <v>0</v>
      </c>
      <c r="S53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3" s="75">
        <f>SUMIFS('Alocação 3q'!X:X,'Alocação 3q'!Y:Y,Tabela11[[#This Row],[Docente]],'Alocação 3q'!F:F,"pg")+SUMIFS('Alocação 3q'!AI:AI,'Alocação 3q'!AJ:AJ,Tabela11[[#This Row],[Docente]],'Alocação 3q'!F:F,"pg")</f>
        <v>1</v>
      </c>
      <c r="U53" s="24"/>
      <c r="V53" s="31">
        <f>SUM(Tabela11[[#This Row],[BI 3Q]:[Ext. 3Q]])</f>
        <v>9</v>
      </c>
      <c r="W53" s="74">
        <f>SUM(Tabela11[[#This Row],[BI 1Q]],Tabela11[[#This Row],[BI 2Q]],Tabela11[[#This Row],[BI 3Q]])</f>
        <v>12</v>
      </c>
      <c r="X53" s="74">
        <f>SUM(Tabela11[[#This Row],[OBR ESP 1Q]],Tabela11[[#This Row],[OBR ESP 2Q]],Tabela11[[#This Row],[OBR ESP 3Q]])</f>
        <v>4</v>
      </c>
      <c r="Y53" s="17">
        <f>SUM(Tabela11[[#This Row],[OL ESP 1Q]],Tabela11[[#This Row],[OL ESP 2Q]],Tabela11[[#This Row],[OL ESP 3Q]])</f>
        <v>0</v>
      </c>
      <c r="Z53" s="74">
        <f>Tabela11[[#This Row],[Livre 1Q]]+Tabela11[[#This Row],[Livre 2Q]]+Tabela11[[#This Row],[Livre 3Q]]</f>
        <v>0</v>
      </c>
      <c r="AA53" s="31">
        <f>SUM(Tabela11[[#This Row],[Total BI]:[Total Livre]])</f>
        <v>16</v>
      </c>
      <c r="AB53" s="31">
        <f>Tabela11[[#This Row],[Pós 1Q]]+Tabela11[[#This Row],[Pós 2Q]]+Tabela11[[#This Row],[Pós 3Q]]</f>
        <v>1</v>
      </c>
      <c r="AC53" s="31">
        <f>Tabela11[[#This Row],[Ext. 1Q]]+Tabela11[[#This Row],[Ext. 2Q]]+Tabela11[[#This Row],[Ext. 3Q]]</f>
        <v>0</v>
      </c>
      <c r="AD53" s="31">
        <f>Tabela11[[#This Row],[TOTAL ANUAL Graduação]]+Tabela11[[#This Row],[Total PG]]+Tabela11[[#This Row],[Total Ext]]</f>
        <v>17</v>
      </c>
      <c r="AE53" s="76"/>
      <c r="AF53" s="31">
        <f>Tabela11[[#This Row],[Créditos Totais]]+Tabela11[[#This Row],[Coordenação Disciplina Ano anterior]]</f>
        <v>17</v>
      </c>
      <c r="AG53" s="24"/>
      <c r="AH53" s="31">
        <f>Tabela11[[#This Row],[Total com coordenação Disciplinas]]+Tabela11[[#This Row],[Dispensa/Conversão créditos]]</f>
        <v>17</v>
      </c>
    </row>
    <row r="54" spans="1:34" s="12" customFormat="1">
      <c r="A54" s="17" t="str">
        <f>Docentes!A53</f>
        <v>Viviane Viana Silva</v>
      </c>
      <c r="B54" s="74">
        <f>SUMIFS('Alocação 1q'!X:X,'Alocação 1q'!Y:Y,Tabela11[[#This Row],[Docente]],'Alocação 1q'!F:F,"BI")+SUMIFS('Alocação 1q'!AI:AI,'Alocação 1q'!AJ:AJ,Tabela11[[#This Row],[Docente]],'Alocação 1q'!F:F,"BI")</f>
        <v>4</v>
      </c>
      <c r="C54" s="74">
        <f>SUMIFS('Alocação 1q'!X:X,'Alocação 1q'!Y:Y,Tabela11[[#This Row],[Docente]],'Alocação 1q'!F:F,"OBR")+SUMIFS('Alocação 1q'!AI:AI,'Alocação 1q'!AJ:AJ,Tabela11[[#This Row],[Docente]],'Alocação 1q'!F:F,"OBR")</f>
        <v>0</v>
      </c>
      <c r="D54" s="74">
        <f>SUMIFS('Alocação 1q'!X:X,'Alocação 1q'!Y:Y,Tabela11[[#This Row],[Docente]],'Alocação 1q'!F:F,"OL")+SUMIFS('Alocação 1q'!AI:AI,'Alocação 1q'!AJ:AJ,Tabela11[[#This Row],[Docente]],'Alocação 1q'!F:F,"OL")</f>
        <v>4</v>
      </c>
      <c r="E54" s="7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4" s="75">
        <f>SUMIFS('Alocação 1q'!X:X,'Alocação 1q'!Y:Y,Tabela11[[#This Row],[Docente]],'Alocação 1q'!F:F,"pg")+SUMIFS('Alocação 1q'!AI:AI,'Alocação 1q'!AJ:AJ,Tabela11[[#This Row],[Docente]],'Alocação 1q'!F:F,"pg")</f>
        <v>0</v>
      </c>
      <c r="G54" s="24"/>
      <c r="H54" s="31">
        <f>SUM(Tabela11[[#This Row],[BI 1Q]:[Ext. 1Q]])</f>
        <v>8</v>
      </c>
      <c r="I54" s="74">
        <f>SUMIFS('Alocação 2q'!X:X,'Alocação 2q'!Y:Y,Tabela11[[#This Row],[Docente]],'Alocação 2q'!F:F,"BI")+SUMIFS('Alocação 2q'!AI:AI,'Alocação 2q'!AJ:AJ,Tabela11[[#This Row],[Docente]],'Alocação 2q'!F:F,"BI")</f>
        <v>0</v>
      </c>
      <c r="J54" s="74">
        <f>SUMIFS('Alocação 2q'!X:X,'Alocação 2q'!Y:Y,Tabela11[[#This Row],[Docente]],'Alocação 2q'!F:F,"OBR")+SUMIFS('Alocação 2q'!AI:AI,'Alocação 2q'!AJ:AJ,Tabela11[[#This Row],[Docente]],'Alocação 2q'!F:F,"OBR")</f>
        <v>0</v>
      </c>
      <c r="K54" s="74">
        <f>SUMIFS('Alocação 2q'!X:X,'Alocação 2q'!Y:Y,Tabela11[[#This Row],[Docente]],'Alocação 2q'!F:F,"OL")+SUMIFS('Alocação 2q'!AI:AI,'Alocação 2q'!AJ:AJ,Tabela11[[#This Row],[Docente]],'Alocação 2q'!F:F,"OL")</f>
        <v>0</v>
      </c>
      <c r="L54" s="7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4" s="75">
        <f>SUMIFS('Alocação 2q'!X:X,'Alocação 2q'!Y:Y,Tabela11[[#This Row],[Docente]],'Alocação 2q'!F:F,"pg")+SUMIFS('Alocação 2q'!AI:AI,'Alocação 2q'!AJ:AJ,Tabela11[[#This Row],[Docente]],'Alocação 2q'!F:F,"pg")</f>
        <v>0</v>
      </c>
      <c r="N54" s="24"/>
      <c r="O54" s="31">
        <f>SUM(Tabela11[[#This Row],[BI 2Q]:[Ext. 2Q]])</f>
        <v>0</v>
      </c>
      <c r="P54" s="74">
        <f>SUMIFS('Alocação 3q'!X:X,'Alocação 3q'!Y:Y,Tabela11[[#This Row],[Docente]],'Alocação 3q'!F:F,"BI")+SUMIFS('Alocação 3q'!AI:AI,'Alocação 3q'!AJ:AJ,Tabela11[[#This Row],[Docente]],'Alocação 3q'!F:F,"BI")</f>
        <v>8</v>
      </c>
      <c r="Q54" s="74">
        <f>SUMIFS('Alocação 3q'!X:X,'Alocação 3q'!Y:Y,Tabela11[[#This Row],[Docente]],'Alocação 3q'!F:F,"OBR")+SUMIFS('Alocação 3q'!AI:AI,'Alocação 3q'!AJ:AJ,Tabela11[[#This Row],[Docente]],'Alocação 3q'!F:F,"OBR")</f>
        <v>0</v>
      </c>
      <c r="R54" s="74">
        <f>SUMIFS('Alocação 3q'!X:X,'Alocação 3q'!Y:Y,Tabela11[[#This Row],[Docente]],'Alocação 3q'!F:F,"OL")+SUMIFS('Alocação 3q'!AI:AI,'Alocação 3q'!AJ:AJ,Tabela11[[#This Row],[Docente]],'Alocação 3q'!F:F,"OL")</f>
        <v>0</v>
      </c>
      <c r="S54" s="7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4" s="75">
        <f>SUMIFS('Alocação 3q'!X:X,'Alocação 3q'!Y:Y,Tabela11[[#This Row],[Docente]],'Alocação 3q'!F:F,"pg")+SUMIFS('Alocação 3q'!AI:AI,'Alocação 3q'!AJ:AJ,Tabela11[[#This Row],[Docente]],'Alocação 3q'!F:F,"pg")</f>
        <v>0</v>
      </c>
      <c r="U54" s="24"/>
      <c r="V54" s="31">
        <f>SUM(Tabela11[[#This Row],[BI 3Q]:[Ext. 3Q]])</f>
        <v>8</v>
      </c>
      <c r="W54" s="74">
        <f>SUM(Tabela11[[#This Row],[BI 1Q]],Tabela11[[#This Row],[BI 2Q]],Tabela11[[#This Row],[BI 3Q]])</f>
        <v>12</v>
      </c>
      <c r="X54" s="74">
        <f>SUM(Tabela11[[#This Row],[OBR ESP 1Q]],Tabela11[[#This Row],[OBR ESP 2Q]],Tabela11[[#This Row],[OBR ESP 3Q]])</f>
        <v>0</v>
      </c>
      <c r="Y54" s="17">
        <f>SUM(Tabela11[[#This Row],[OL ESP 1Q]],Tabela11[[#This Row],[OL ESP 2Q]],Tabela11[[#This Row],[OL ESP 3Q]])</f>
        <v>4</v>
      </c>
      <c r="Z54" s="74">
        <f>Tabela11[[#This Row],[Livre 1Q]]+Tabela11[[#This Row],[Livre 2Q]]+Tabela11[[#This Row],[Livre 3Q]]</f>
        <v>0</v>
      </c>
      <c r="AA54" s="31">
        <f>SUM(Tabela11[[#This Row],[Total BI]:[Total Livre]])</f>
        <v>16</v>
      </c>
      <c r="AB54" s="31">
        <f>Tabela11[[#This Row],[Pós 1Q]]+Tabela11[[#This Row],[Pós 2Q]]+Tabela11[[#This Row],[Pós 3Q]]</f>
        <v>0</v>
      </c>
      <c r="AC54" s="31">
        <f>Tabela11[[#This Row],[Ext. 1Q]]+Tabela11[[#This Row],[Ext. 2Q]]+Tabela11[[#This Row],[Ext. 3Q]]</f>
        <v>0</v>
      </c>
      <c r="AD54" s="31">
        <f>Tabela11[[#This Row],[TOTAL ANUAL Graduação]]+Tabela11[[#This Row],[Total PG]]+Tabela11[[#This Row],[Total Ext]]</f>
        <v>16</v>
      </c>
      <c r="AE54" s="76"/>
      <c r="AF54" s="31">
        <f>Tabela11[[#This Row],[Créditos Totais]]+Tabela11[[#This Row],[Coordenação Disciplina Ano anterior]]</f>
        <v>16</v>
      </c>
      <c r="AG54" s="24"/>
      <c r="AH54" s="31">
        <f>Tabela11[[#This Row],[Total com coordenação Disciplinas]]+Tabela11[[#This Row],[Dispensa/Conversão créditos]]</f>
        <v>16</v>
      </c>
    </row>
    <row r="55" spans="1:34">
      <c r="A55" s="17" t="str">
        <f>Docentes!A54</f>
        <v>Wagner Alves Carvalho</v>
      </c>
      <c r="B5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5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5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55" s="18">
        <f>SUM(Tabela11[[#This Row],[BI 1Q]:[Ext. 1Q]])</f>
        <v>0</v>
      </c>
      <c r="I5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5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5" s="32">
        <f>SUMIFS('Alocação 2q'!X:X,'Alocação 2q'!Y:Y,Tabela11[[#This Row],[Docente]],'Alocação 2q'!F:F,"pg")+SUMIFS('Alocação 2q'!AI:AI,'Alocação 2q'!AJ:AJ,Tabela11[[#This Row],[Docente]],'Alocação 2q'!F:F,"pg")</f>
        <v>3</v>
      </c>
      <c r="O55" s="18">
        <f>SUM(Tabela11[[#This Row],[BI 2Q]:[Ext. 2Q]])</f>
        <v>3</v>
      </c>
      <c r="P5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5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5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5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5" s="18">
        <f>SUM(Tabela11[[#This Row],[BI 3Q]:[Ext. 3Q]])</f>
        <v>0</v>
      </c>
      <c r="W55" s="17">
        <f>SUM(Tabela11[[#This Row],[BI 1Q]],Tabela11[[#This Row],[BI 2Q]],Tabela11[[#This Row],[BI 3Q]])</f>
        <v>0</v>
      </c>
      <c r="X55" s="17">
        <f>SUM(Tabela11[[#This Row],[OBR ESP 1Q]],Tabela11[[#This Row],[OBR ESP 2Q]],Tabela11[[#This Row],[OBR ESP 3Q]])</f>
        <v>0</v>
      </c>
      <c r="Y55" s="17">
        <f>SUM(Tabela11[[#This Row],[OL ESP 1Q]],Tabela11[[#This Row],[OL ESP 2Q]],Tabela11[[#This Row],[OL ESP 3Q]])</f>
        <v>0</v>
      </c>
      <c r="Z55" s="17">
        <f>Tabela11[[#This Row],[Livre 1Q]]+Tabela11[[#This Row],[Livre 2Q]]+Tabela11[[#This Row],[Livre 3Q]]</f>
        <v>0</v>
      </c>
      <c r="AA55" s="18">
        <f>SUM(Tabela11[[#This Row],[Total BI]:[Total Livre]])</f>
        <v>0</v>
      </c>
      <c r="AB55" s="18">
        <f>Tabela11[[#This Row],[Pós 1Q]]+Tabela11[[#This Row],[Pós 2Q]]+Tabela11[[#This Row],[Pós 3Q]]</f>
        <v>3</v>
      </c>
      <c r="AC55" s="18">
        <f>Tabela11[[#This Row],[Ext. 1Q]]+Tabela11[[#This Row],[Ext. 2Q]]+Tabela11[[#This Row],[Ext. 3Q]]</f>
        <v>0</v>
      </c>
      <c r="AD55" s="18">
        <f>Tabela11[[#This Row],[TOTAL ANUAL Graduação]]+Tabela11[[#This Row],[Total PG]]+Tabela11[[#This Row],[Total Ext]]</f>
        <v>3</v>
      </c>
      <c r="AF55" s="18">
        <f>Tabela11[[#This Row],[Créditos Totais]]+Tabela11[[#This Row],[Coordenação Disciplina Ano anterior]]</f>
        <v>3</v>
      </c>
      <c r="AG55" s="24">
        <v>24</v>
      </c>
      <c r="AH55" s="31">
        <f>Tabela11[[#This Row],[Total com coordenação Disciplinas]]+Tabela11[[#This Row],[Dispensa/Conversão créditos]]</f>
        <v>27</v>
      </c>
    </row>
    <row r="56" spans="1:34">
      <c r="A56" s="17" t="str">
        <f>Docentes!A55</f>
        <v xml:space="preserve">Wendel Andrade Alves  </v>
      </c>
      <c r="B56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5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5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6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56" s="18">
        <f>SUM(Tabela11[[#This Row],[BI 1Q]:[Ext. 1Q]])</f>
        <v>8</v>
      </c>
      <c r="I5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5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56" s="18">
        <f>SUM(Tabela11[[#This Row],[BI 2Q]:[Ext. 2Q]])</f>
        <v>0</v>
      </c>
      <c r="P56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5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56" s="17">
        <f>SUMIFS('Alocação 3q'!X:X,'Alocação 3q'!Y:Y,Tabela11[[#This Row],[Docente]],'Alocação 3q'!F:F,"OL")+SUMIFS('Alocação 3q'!AI:AI,'Alocação 3q'!AJ:AJ,Tabela11[[#This Row],[Docente]],'Alocação 3q'!F:F,"OL")</f>
        <v>6</v>
      </c>
      <c r="S5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6" s="18">
        <f>SUM(Tabela11[[#This Row],[BI 3Q]:[Ext. 3Q]])</f>
        <v>9</v>
      </c>
      <c r="W56" s="17">
        <f>SUM(Tabela11[[#This Row],[BI 1Q]],Tabela11[[#This Row],[BI 2Q]],Tabela11[[#This Row],[BI 3Q]])</f>
        <v>9</v>
      </c>
      <c r="X56" s="17">
        <f>SUM(Tabela11[[#This Row],[OBR ESP 1Q]],Tabela11[[#This Row],[OBR ESP 2Q]],Tabela11[[#This Row],[OBR ESP 3Q]])</f>
        <v>0</v>
      </c>
      <c r="Y56" s="17">
        <f>SUM(Tabela11[[#This Row],[OL ESP 1Q]],Tabela11[[#This Row],[OL ESP 2Q]],Tabela11[[#This Row],[OL ESP 3Q]])</f>
        <v>6</v>
      </c>
      <c r="Z56" s="17">
        <f>Tabela11[[#This Row],[Livre 1Q]]+Tabela11[[#This Row],[Livre 2Q]]+Tabela11[[#This Row],[Livre 3Q]]</f>
        <v>0</v>
      </c>
      <c r="AA56" s="18">
        <f>SUM(Tabela11[[#This Row],[Total BI]:[Total Livre]])</f>
        <v>15</v>
      </c>
      <c r="AB56" s="18">
        <f>Tabela11[[#This Row],[Pós 1Q]]+Tabela11[[#This Row],[Pós 2Q]]+Tabela11[[#This Row],[Pós 3Q]]</f>
        <v>2</v>
      </c>
      <c r="AC56" s="18">
        <f>Tabela11[[#This Row],[Ext. 1Q]]+Tabela11[[#This Row],[Ext. 2Q]]+Tabela11[[#This Row],[Ext. 3Q]]</f>
        <v>0</v>
      </c>
      <c r="AD56" s="18">
        <f>Tabela11[[#This Row],[TOTAL ANUAL Graduação]]+Tabela11[[#This Row],[Total PG]]+Tabela11[[#This Row],[Total Ext]]</f>
        <v>17</v>
      </c>
      <c r="AF56" s="18">
        <f>Tabela11[[#This Row],[Créditos Totais]]+Tabela11[[#This Row],[Coordenação Disciplina Ano anterior]]</f>
        <v>17</v>
      </c>
      <c r="AH56" s="31">
        <f>Tabela11[[#This Row],[Total com coordenação Disciplinas]]+Tabela11[[#This Row],[Dispensa/Conversão créditos]]</f>
        <v>17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55"/>
  <sheetViews>
    <sheetView topLeftCell="A4" workbookViewId="0">
      <selection activeCell="A15" sqref="A15"/>
    </sheetView>
  </sheetViews>
  <sheetFormatPr defaultColWidth="9.140625" defaultRowHeight="15"/>
  <cols>
    <col min="1" max="1" width="73.42578125" style="24" customWidth="1"/>
    <col min="2" max="16384" width="9.140625" style="27"/>
  </cols>
  <sheetData>
    <row r="1" spans="1:1">
      <c r="A1" s="27" t="s">
        <v>53</v>
      </c>
    </row>
    <row r="2" spans="1:1">
      <c r="A2" s="24" t="s">
        <v>54</v>
      </c>
    </row>
    <row r="3" spans="1:1">
      <c r="A3" s="24" t="s">
        <v>55</v>
      </c>
    </row>
    <row r="4" spans="1:1">
      <c r="A4" s="24" t="s">
        <v>56</v>
      </c>
    </row>
    <row r="5" spans="1:1">
      <c r="A5" s="24" t="s">
        <v>57</v>
      </c>
    </row>
    <row r="6" spans="1:1">
      <c r="A6" s="24" t="s">
        <v>58</v>
      </c>
    </row>
    <row r="7" spans="1:1">
      <c r="A7" s="24" t="s">
        <v>59</v>
      </c>
    </row>
    <row r="8" spans="1:1">
      <c r="A8" s="24" t="s">
        <v>60</v>
      </c>
    </row>
    <row r="9" spans="1:1">
      <c r="A9" s="24" t="s">
        <v>61</v>
      </c>
    </row>
    <row r="10" spans="1:1">
      <c r="A10" s="39" t="s">
        <v>334</v>
      </c>
    </row>
    <row r="11" spans="1:1">
      <c r="A11" s="24" t="s">
        <v>62</v>
      </c>
    </row>
    <row r="12" spans="1:1">
      <c r="A12" s="24" t="s">
        <v>63</v>
      </c>
    </row>
    <row r="13" spans="1:1">
      <c r="A13" s="39" t="s">
        <v>370</v>
      </c>
    </row>
    <row r="14" spans="1:1">
      <c r="A14" s="24" t="s">
        <v>64</v>
      </c>
    </row>
    <row r="15" spans="1:1">
      <c r="A15" s="39" t="s">
        <v>338</v>
      </c>
    </row>
    <row r="16" spans="1:1">
      <c r="A16" s="24" t="s">
        <v>65</v>
      </c>
    </row>
    <row r="17" spans="1:1">
      <c r="A17" s="39" t="s">
        <v>333</v>
      </c>
    </row>
    <row r="18" spans="1:1">
      <c r="A18" s="24" t="s">
        <v>66</v>
      </c>
    </row>
    <row r="19" spans="1:1">
      <c r="A19" s="24" t="s">
        <v>291</v>
      </c>
    </row>
    <row r="20" spans="1:1">
      <c r="A20" s="24" t="s">
        <v>290</v>
      </c>
    </row>
    <row r="21" spans="1:1">
      <c r="A21" s="24" t="s">
        <v>67</v>
      </c>
    </row>
    <row r="22" spans="1:1">
      <c r="A22" s="24" t="s">
        <v>68</v>
      </c>
    </row>
    <row r="23" spans="1:1">
      <c r="A23" s="24" t="s">
        <v>69</v>
      </c>
    </row>
    <row r="24" spans="1:1">
      <c r="A24" s="24" t="s">
        <v>70</v>
      </c>
    </row>
    <row r="25" spans="1:1">
      <c r="A25" s="24" t="s">
        <v>71</v>
      </c>
    </row>
    <row r="26" spans="1:1">
      <c r="A26" s="24" t="s">
        <v>72</v>
      </c>
    </row>
    <row r="27" spans="1:1">
      <c r="A27" s="24" t="s">
        <v>73</v>
      </c>
    </row>
    <row r="28" spans="1:1">
      <c r="A28" s="24" t="s">
        <v>74</v>
      </c>
    </row>
    <row r="29" spans="1:1">
      <c r="A29" s="24" t="s">
        <v>75</v>
      </c>
    </row>
    <row r="30" spans="1:1">
      <c r="A30" s="24" t="s">
        <v>76</v>
      </c>
    </row>
    <row r="31" spans="1:1">
      <c r="A31" s="24" t="s">
        <v>77</v>
      </c>
    </row>
    <row r="32" spans="1:1">
      <c r="A32" s="24" t="s">
        <v>292</v>
      </c>
    </row>
    <row r="33" spans="1:1">
      <c r="A33" s="24" t="s">
        <v>78</v>
      </c>
    </row>
    <row r="34" spans="1:1">
      <c r="A34" s="24" t="s">
        <v>79</v>
      </c>
    </row>
    <row r="35" spans="1:1">
      <c r="A35" s="24" t="s">
        <v>80</v>
      </c>
    </row>
    <row r="36" spans="1:1">
      <c r="A36" s="24" t="s">
        <v>81</v>
      </c>
    </row>
    <row r="37" spans="1:1">
      <c r="A37" s="24" t="s">
        <v>82</v>
      </c>
    </row>
    <row r="38" spans="1:1">
      <c r="A38" s="24" t="s">
        <v>83</v>
      </c>
    </row>
    <row r="39" spans="1:1">
      <c r="A39" s="24" t="s">
        <v>96</v>
      </c>
    </row>
    <row r="40" spans="1:1">
      <c r="A40" s="24" t="s">
        <v>84</v>
      </c>
    </row>
    <row r="41" spans="1:1">
      <c r="A41" s="24" t="s">
        <v>85</v>
      </c>
    </row>
    <row r="42" spans="1:1">
      <c r="A42" s="24" t="s">
        <v>86</v>
      </c>
    </row>
    <row r="43" spans="1:1">
      <c r="A43" s="24" t="s">
        <v>87</v>
      </c>
    </row>
    <row r="44" spans="1:1">
      <c r="A44" s="24" t="s">
        <v>88</v>
      </c>
    </row>
    <row r="45" spans="1:1">
      <c r="A45" s="39" t="s">
        <v>371</v>
      </c>
    </row>
    <row r="46" spans="1:1">
      <c r="A46" s="24" t="s">
        <v>337</v>
      </c>
    </row>
    <row r="47" spans="1:1">
      <c r="A47" s="24" t="s">
        <v>89</v>
      </c>
    </row>
    <row r="48" spans="1:1">
      <c r="A48" s="24" t="s">
        <v>97</v>
      </c>
    </row>
    <row r="49" spans="1:1">
      <c r="A49" s="24" t="s">
        <v>90</v>
      </c>
    </row>
    <row r="50" spans="1:1">
      <c r="A50" s="24" t="s">
        <v>91</v>
      </c>
    </row>
    <row r="51" spans="1:1">
      <c r="A51" s="39" t="s">
        <v>372</v>
      </c>
    </row>
    <row r="52" spans="1:1">
      <c r="A52" s="24" t="s">
        <v>92</v>
      </c>
    </row>
    <row r="53" spans="1:1">
      <c r="A53" s="24" t="s">
        <v>93</v>
      </c>
    </row>
    <row r="54" spans="1:1">
      <c r="A54" s="24" t="s">
        <v>94</v>
      </c>
    </row>
    <row r="55" spans="1:1">
      <c r="A55" s="24" t="s">
        <v>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35"/>
  <sheetViews>
    <sheetView topLeftCell="A100" workbookViewId="0">
      <selection activeCell="F120" sqref="F120:F128"/>
    </sheetView>
  </sheetViews>
  <sheetFormatPr defaultRowHeight="15"/>
  <cols>
    <col min="1" max="1" width="60.140625" style="24" bestFit="1" customWidth="1"/>
    <col min="2" max="4" width="9.140625" style="24"/>
    <col min="5" max="5" width="13.140625" style="24" bestFit="1" customWidth="1"/>
    <col min="6" max="6" width="12" style="24" customWidth="1"/>
    <col min="7" max="7" width="9.140625" style="24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s="4" t="s">
        <v>104</v>
      </c>
      <c r="B2" s="3">
        <v>0</v>
      </c>
      <c r="C2" s="3">
        <v>3</v>
      </c>
      <c r="D2" s="62">
        <v>5</v>
      </c>
      <c r="E2" s="2" t="s">
        <v>105</v>
      </c>
      <c r="F2" s="3" t="s">
        <v>106</v>
      </c>
      <c r="G2" s="3" t="s">
        <v>106</v>
      </c>
    </row>
    <row r="3" spans="1:7" ht="15.75">
      <c r="A3" s="2" t="s">
        <v>107</v>
      </c>
      <c r="B3" s="3">
        <v>0</v>
      </c>
      <c r="C3" s="3">
        <v>2</v>
      </c>
      <c r="D3" s="62">
        <v>2</v>
      </c>
      <c r="E3" s="5" t="s">
        <v>108</v>
      </c>
      <c r="F3" s="3" t="s">
        <v>106</v>
      </c>
      <c r="G3" s="3" t="s">
        <v>106</v>
      </c>
    </row>
    <row r="4" spans="1:7" ht="15.75">
      <c r="A4" s="4" t="s">
        <v>109</v>
      </c>
      <c r="B4" s="3">
        <v>2</v>
      </c>
      <c r="C4" s="3">
        <v>0</v>
      </c>
      <c r="D4" s="62">
        <v>4</v>
      </c>
      <c r="E4" s="2" t="s">
        <v>110</v>
      </c>
      <c r="F4" s="3" t="s">
        <v>106</v>
      </c>
      <c r="G4" s="3" t="s">
        <v>106</v>
      </c>
    </row>
    <row r="5" spans="1:7" ht="15.75">
      <c r="A5" s="4" t="s">
        <v>111</v>
      </c>
      <c r="B5" s="3">
        <v>3</v>
      </c>
      <c r="C5" s="3">
        <v>0</v>
      </c>
      <c r="D5" s="62">
        <v>4</v>
      </c>
      <c r="E5" s="3" t="s">
        <v>112</v>
      </c>
      <c r="F5" s="3" t="s">
        <v>106</v>
      </c>
      <c r="G5" s="3" t="s">
        <v>106</v>
      </c>
    </row>
    <row r="6" spans="1:7" ht="15.75">
      <c r="A6" s="4" t="s">
        <v>113</v>
      </c>
      <c r="B6" s="3">
        <v>4</v>
      </c>
      <c r="C6" s="3">
        <v>0</v>
      </c>
      <c r="D6" s="62">
        <v>5</v>
      </c>
      <c r="E6" s="3" t="s">
        <v>114</v>
      </c>
      <c r="F6" s="3" t="s">
        <v>106</v>
      </c>
      <c r="G6" s="3" t="s">
        <v>106</v>
      </c>
    </row>
    <row r="7" spans="1:7" ht="15.75">
      <c r="A7" s="4" t="s">
        <v>117</v>
      </c>
      <c r="B7" s="3">
        <v>3</v>
      </c>
      <c r="C7" s="3">
        <v>0</v>
      </c>
      <c r="D7" s="62">
        <v>4</v>
      </c>
      <c r="E7" s="3" t="s">
        <v>118</v>
      </c>
      <c r="F7" s="3" t="s">
        <v>106</v>
      </c>
      <c r="G7" s="3" t="s">
        <v>106</v>
      </c>
    </row>
    <row r="8" spans="1:7" ht="15.75">
      <c r="A8" s="4" t="s">
        <v>123</v>
      </c>
      <c r="B8" s="3">
        <v>3</v>
      </c>
      <c r="C8" s="3">
        <v>2</v>
      </c>
      <c r="D8" s="62">
        <v>6</v>
      </c>
      <c r="E8" s="3" t="s">
        <v>124</v>
      </c>
      <c r="F8" s="3" t="s">
        <v>106</v>
      </c>
      <c r="G8" s="3" t="s">
        <v>106</v>
      </c>
    </row>
    <row r="9" spans="1:7" ht="15.75">
      <c r="A9" s="4" t="s">
        <v>125</v>
      </c>
      <c r="B9" s="3">
        <v>3</v>
      </c>
      <c r="C9" s="3">
        <v>0</v>
      </c>
      <c r="D9" s="62">
        <v>4</v>
      </c>
      <c r="E9" s="3" t="s">
        <v>126</v>
      </c>
      <c r="F9" s="3" t="s">
        <v>106</v>
      </c>
      <c r="G9" s="3" t="s">
        <v>106</v>
      </c>
    </row>
    <row r="10" spans="1:7" ht="15.75">
      <c r="A10" s="4" t="s">
        <v>127</v>
      </c>
      <c r="B10" s="3">
        <v>3</v>
      </c>
      <c r="C10" s="3">
        <v>0</v>
      </c>
      <c r="D10" s="62">
        <v>4</v>
      </c>
      <c r="E10" s="3" t="s">
        <v>128</v>
      </c>
      <c r="F10" s="3" t="s">
        <v>106</v>
      </c>
      <c r="G10" s="3" t="s">
        <v>106</v>
      </c>
    </row>
    <row r="11" spans="1:7" ht="15.75">
      <c r="A11" s="4" t="s">
        <v>149</v>
      </c>
      <c r="B11" s="3">
        <v>3</v>
      </c>
      <c r="C11" s="3">
        <v>0</v>
      </c>
      <c r="D11" s="62">
        <v>4</v>
      </c>
      <c r="E11" s="3" t="s">
        <v>150</v>
      </c>
      <c r="F11" s="3" t="s">
        <v>106</v>
      </c>
      <c r="G11" s="3" t="s">
        <v>106</v>
      </c>
    </row>
    <row r="12" spans="1:7" ht="15.75">
      <c r="A12" s="2" t="s">
        <v>153</v>
      </c>
      <c r="B12" s="3">
        <v>3</v>
      </c>
      <c r="C12" s="3">
        <v>0</v>
      </c>
      <c r="D12" s="62">
        <v>4</v>
      </c>
      <c r="E12" s="5" t="s">
        <v>154</v>
      </c>
      <c r="F12" s="3" t="s">
        <v>106</v>
      </c>
      <c r="G12" s="3" t="s">
        <v>106</v>
      </c>
    </row>
    <row r="13" spans="1:7" ht="15.75">
      <c r="A13" s="2" t="s">
        <v>155</v>
      </c>
      <c r="B13" s="3">
        <v>3</v>
      </c>
      <c r="C13" s="3">
        <v>0</v>
      </c>
      <c r="D13" s="62">
        <v>4</v>
      </c>
      <c r="E13" s="5" t="s">
        <v>156</v>
      </c>
      <c r="F13" s="3" t="s">
        <v>106</v>
      </c>
      <c r="G13" s="3" t="s">
        <v>106</v>
      </c>
    </row>
    <row r="14" spans="1:7" ht="15.75">
      <c r="A14" s="4" t="s">
        <v>157</v>
      </c>
      <c r="B14" s="3">
        <v>4</v>
      </c>
      <c r="C14" s="3">
        <v>1</v>
      </c>
      <c r="D14" s="62">
        <v>6</v>
      </c>
      <c r="E14" s="3" t="s">
        <v>158</v>
      </c>
      <c r="F14" s="3" t="s">
        <v>106</v>
      </c>
      <c r="G14" s="3" t="s">
        <v>106</v>
      </c>
    </row>
    <row r="15" spans="1:7" ht="15.75">
      <c r="A15" s="4" t="s">
        <v>159</v>
      </c>
      <c r="B15" s="3">
        <v>4</v>
      </c>
      <c r="C15" s="3">
        <v>1</v>
      </c>
      <c r="D15" s="62">
        <v>6</v>
      </c>
      <c r="E15" s="3" t="s">
        <v>160</v>
      </c>
      <c r="F15" s="3" t="s">
        <v>106</v>
      </c>
      <c r="G15" s="3" t="s">
        <v>106</v>
      </c>
    </row>
    <row r="16" spans="1:7" ht="15.75">
      <c r="A16" s="2" t="s">
        <v>161</v>
      </c>
      <c r="B16" s="3">
        <v>3</v>
      </c>
      <c r="C16" s="3">
        <v>1</v>
      </c>
      <c r="D16" s="62">
        <v>4</v>
      </c>
      <c r="E16" s="5" t="s">
        <v>162</v>
      </c>
      <c r="F16" s="3" t="s">
        <v>106</v>
      </c>
      <c r="G16" s="3" t="s">
        <v>106</v>
      </c>
    </row>
    <row r="17" spans="1:7" ht="15.75">
      <c r="A17" s="2" t="s">
        <v>165</v>
      </c>
      <c r="B17" s="3">
        <v>3</v>
      </c>
      <c r="C17" s="3">
        <v>0</v>
      </c>
      <c r="D17" s="62">
        <v>4</v>
      </c>
      <c r="E17" s="5" t="s">
        <v>166</v>
      </c>
      <c r="F17" s="3" t="s">
        <v>106</v>
      </c>
      <c r="G17" s="3" t="s">
        <v>106</v>
      </c>
    </row>
    <row r="18" spans="1:7" ht="15.75">
      <c r="A18" s="2" t="s">
        <v>173</v>
      </c>
      <c r="B18" s="3">
        <v>4</v>
      </c>
      <c r="C18" s="3">
        <v>0</v>
      </c>
      <c r="D18" s="62">
        <v>6</v>
      </c>
      <c r="E18" s="2" t="s">
        <v>174</v>
      </c>
      <c r="F18" s="3" t="s">
        <v>106</v>
      </c>
      <c r="G18" s="3" t="s">
        <v>106</v>
      </c>
    </row>
    <row r="19" spans="1:7" ht="15.75">
      <c r="A19" s="4" t="s">
        <v>175</v>
      </c>
      <c r="B19" s="3">
        <v>4</v>
      </c>
      <c r="C19" s="3">
        <v>0</v>
      </c>
      <c r="D19" s="62">
        <v>4</v>
      </c>
      <c r="E19" s="3" t="s">
        <v>176</v>
      </c>
      <c r="F19" s="3" t="s">
        <v>106</v>
      </c>
      <c r="G19" s="3" t="s">
        <v>106</v>
      </c>
    </row>
    <row r="20" spans="1:7" ht="15.75">
      <c r="A20" s="4" t="s">
        <v>181</v>
      </c>
      <c r="B20" s="3">
        <v>3</v>
      </c>
      <c r="C20" s="3">
        <v>0</v>
      </c>
      <c r="D20" s="62">
        <v>6</v>
      </c>
      <c r="E20" s="3" t="s">
        <v>182</v>
      </c>
      <c r="F20" s="3" t="s">
        <v>106</v>
      </c>
      <c r="G20" s="3" t="s">
        <v>106</v>
      </c>
    </row>
    <row r="21" spans="1:7" ht="15.75">
      <c r="A21" s="4" t="s">
        <v>187</v>
      </c>
      <c r="B21" s="3">
        <v>3</v>
      </c>
      <c r="C21" s="3">
        <v>0</v>
      </c>
      <c r="D21" s="62">
        <v>4</v>
      </c>
      <c r="E21" s="3" t="s">
        <v>188</v>
      </c>
      <c r="F21" s="3" t="s">
        <v>106</v>
      </c>
      <c r="G21" s="3" t="s">
        <v>106</v>
      </c>
    </row>
    <row r="22" spans="1:7" ht="15.75">
      <c r="A22" s="2" t="s">
        <v>197</v>
      </c>
      <c r="B22" s="3">
        <v>3</v>
      </c>
      <c r="C22" s="3">
        <v>0</v>
      </c>
      <c r="D22" s="63">
        <v>4</v>
      </c>
      <c r="E22" s="2" t="s">
        <v>198</v>
      </c>
      <c r="F22" s="3" t="s">
        <v>106</v>
      </c>
      <c r="G22" s="3" t="s">
        <v>106</v>
      </c>
    </row>
    <row r="23" spans="1:7" ht="15.75">
      <c r="A23" s="4" t="s">
        <v>201</v>
      </c>
      <c r="B23" s="6">
        <v>4</v>
      </c>
      <c r="C23" s="6">
        <v>0</v>
      </c>
      <c r="D23" s="62">
        <v>4</v>
      </c>
      <c r="E23" s="3" t="s">
        <v>202</v>
      </c>
      <c r="F23" s="3" t="s">
        <v>106</v>
      </c>
      <c r="G23" s="3" t="s">
        <v>106</v>
      </c>
    </row>
    <row r="24" spans="1:7" ht="15.75">
      <c r="A24" s="2" t="s">
        <v>217</v>
      </c>
      <c r="B24" s="3">
        <v>3</v>
      </c>
      <c r="C24" s="3">
        <v>0</v>
      </c>
      <c r="D24" s="62">
        <v>4</v>
      </c>
      <c r="E24" s="2" t="s">
        <v>218</v>
      </c>
      <c r="F24" s="3" t="s">
        <v>106</v>
      </c>
      <c r="G24" s="3" t="s">
        <v>106</v>
      </c>
    </row>
    <row r="25" spans="1:7" ht="15.75">
      <c r="A25" s="4" t="s">
        <v>231</v>
      </c>
      <c r="B25" s="3">
        <v>3</v>
      </c>
      <c r="C25" s="3">
        <v>2</v>
      </c>
      <c r="D25" s="62">
        <v>5</v>
      </c>
      <c r="E25" s="3" t="s">
        <v>232</v>
      </c>
      <c r="F25" s="3" t="s">
        <v>106</v>
      </c>
      <c r="G25" s="3" t="s">
        <v>106</v>
      </c>
    </row>
    <row r="26" spans="1:7" ht="15.75">
      <c r="A26" s="4" t="s">
        <v>237</v>
      </c>
      <c r="B26" s="3">
        <v>0</v>
      </c>
      <c r="C26" s="3">
        <v>2</v>
      </c>
      <c r="D26" s="62">
        <v>10</v>
      </c>
      <c r="E26" s="3" t="s">
        <v>238</v>
      </c>
      <c r="F26" s="3" t="s">
        <v>106</v>
      </c>
      <c r="G26" s="3" t="s">
        <v>106</v>
      </c>
    </row>
    <row r="27" spans="1:7" ht="15.75">
      <c r="A27" s="4" t="s">
        <v>272</v>
      </c>
      <c r="B27" s="3">
        <v>3</v>
      </c>
      <c r="C27" s="3">
        <v>2</v>
      </c>
      <c r="D27" s="62">
        <v>6</v>
      </c>
      <c r="E27" s="7" t="s">
        <v>273</v>
      </c>
      <c r="F27" s="3" t="s">
        <v>106</v>
      </c>
      <c r="G27" s="3" t="s">
        <v>106</v>
      </c>
    </row>
    <row r="28" spans="1:7" ht="15.75">
      <c r="A28" s="12" t="s">
        <v>275</v>
      </c>
      <c r="B28" s="3">
        <v>4</v>
      </c>
      <c r="C28" s="3">
        <v>0</v>
      </c>
      <c r="D28" s="3">
        <v>4</v>
      </c>
      <c r="E28" s="7" t="s">
        <v>276</v>
      </c>
      <c r="F28" s="3" t="s">
        <v>277</v>
      </c>
      <c r="G28" s="3" t="s">
        <v>101</v>
      </c>
    </row>
    <row r="29" spans="1:7" ht="15.75">
      <c r="A29" s="2" t="s">
        <v>274</v>
      </c>
      <c r="B29" s="3">
        <v>2</v>
      </c>
      <c r="C29" s="3">
        <v>0</v>
      </c>
      <c r="D29" s="3">
        <v>2</v>
      </c>
      <c r="E29" s="7" t="s">
        <v>278</v>
      </c>
      <c r="F29" s="3" t="s">
        <v>277</v>
      </c>
      <c r="G29" s="3" t="s">
        <v>101</v>
      </c>
    </row>
    <row r="30" spans="1:7" ht="15.75">
      <c r="A30" s="4" t="s">
        <v>98</v>
      </c>
      <c r="B30" s="3">
        <v>2</v>
      </c>
      <c r="C30" s="3">
        <v>4</v>
      </c>
      <c r="D30" s="3">
        <v>6</v>
      </c>
      <c r="E30" s="2" t="s">
        <v>99</v>
      </c>
      <c r="F30" s="3" t="s">
        <v>100</v>
      </c>
      <c r="G30" s="3" t="s">
        <v>101</v>
      </c>
    </row>
    <row r="31" spans="1:7" ht="15.75">
      <c r="A31" s="2" t="s">
        <v>121</v>
      </c>
      <c r="B31" s="3">
        <v>2</v>
      </c>
      <c r="C31" s="3">
        <v>4</v>
      </c>
      <c r="D31" s="3">
        <v>6</v>
      </c>
      <c r="E31" s="5" t="s">
        <v>122</v>
      </c>
      <c r="F31" s="3" t="s">
        <v>100</v>
      </c>
      <c r="G31" s="3" t="s">
        <v>101</v>
      </c>
    </row>
    <row r="32" spans="1:7" ht="15.75">
      <c r="A32" s="4" t="s">
        <v>133</v>
      </c>
      <c r="B32" s="3">
        <v>2</v>
      </c>
      <c r="C32" s="3">
        <v>4</v>
      </c>
      <c r="D32" s="3">
        <v>8</v>
      </c>
      <c r="E32" s="3" t="s">
        <v>134</v>
      </c>
      <c r="F32" s="3" t="s">
        <v>100</v>
      </c>
      <c r="G32" s="3" t="s">
        <v>101</v>
      </c>
    </row>
    <row r="33" spans="1:7" ht="15.75">
      <c r="A33" s="4" t="s">
        <v>135</v>
      </c>
      <c r="B33" s="3">
        <v>6</v>
      </c>
      <c r="C33" s="3">
        <v>0</v>
      </c>
      <c r="D33" s="3">
        <v>6</v>
      </c>
      <c r="E33" s="3" t="s">
        <v>136</v>
      </c>
      <c r="F33" s="3" t="s">
        <v>100</v>
      </c>
      <c r="G33" s="3" t="s">
        <v>101</v>
      </c>
    </row>
    <row r="34" spans="1:7" ht="15.75">
      <c r="A34" s="4" t="s">
        <v>147</v>
      </c>
      <c r="B34" s="3">
        <v>4</v>
      </c>
      <c r="C34" s="3">
        <v>2</v>
      </c>
      <c r="D34" s="3">
        <v>6</v>
      </c>
      <c r="E34" s="3" t="s">
        <v>148</v>
      </c>
      <c r="F34" s="3" t="s">
        <v>100</v>
      </c>
      <c r="G34" s="3" t="s">
        <v>101</v>
      </c>
    </row>
    <row r="35" spans="1:7" ht="15.75">
      <c r="A35" s="2" t="s">
        <v>151</v>
      </c>
      <c r="B35" s="3">
        <v>2</v>
      </c>
      <c r="C35" s="3">
        <v>4</v>
      </c>
      <c r="D35" s="3">
        <v>8</v>
      </c>
      <c r="E35" s="5" t="s">
        <v>152</v>
      </c>
      <c r="F35" s="3" t="s">
        <v>100</v>
      </c>
      <c r="G35" s="3" t="s">
        <v>101</v>
      </c>
    </row>
    <row r="36" spans="1:7" ht="15.75">
      <c r="A36" s="2" t="s">
        <v>167</v>
      </c>
      <c r="B36" s="3">
        <v>0</v>
      </c>
      <c r="C36" s="3">
        <v>4</v>
      </c>
      <c r="D36" s="3">
        <v>6</v>
      </c>
      <c r="E36" s="2" t="s">
        <v>168</v>
      </c>
      <c r="F36" s="3" t="s">
        <v>100</v>
      </c>
      <c r="G36" s="3" t="s">
        <v>101</v>
      </c>
    </row>
    <row r="37" spans="1:7" ht="15.75">
      <c r="A37" s="4" t="s">
        <v>177</v>
      </c>
      <c r="B37" s="3">
        <v>4</v>
      </c>
      <c r="C37" s="3">
        <v>0</v>
      </c>
      <c r="D37" s="3">
        <v>6</v>
      </c>
      <c r="E37" s="3" t="s">
        <v>178</v>
      </c>
      <c r="F37" s="3" t="s">
        <v>100</v>
      </c>
      <c r="G37" s="3" t="s">
        <v>101</v>
      </c>
    </row>
    <row r="38" spans="1:7" ht="15.75">
      <c r="A38" s="2" t="s">
        <v>203</v>
      </c>
      <c r="B38" s="3">
        <v>4</v>
      </c>
      <c r="C38" s="3">
        <v>0</v>
      </c>
      <c r="D38" s="3">
        <v>6</v>
      </c>
      <c r="E38" s="2" t="s">
        <v>204</v>
      </c>
      <c r="F38" s="3" t="s">
        <v>100</v>
      </c>
      <c r="G38" s="3" t="s">
        <v>101</v>
      </c>
    </row>
    <row r="39" spans="1:7" ht="15.75">
      <c r="A39" s="2" t="s">
        <v>207</v>
      </c>
      <c r="B39" s="3">
        <v>4</v>
      </c>
      <c r="C39" s="3">
        <v>0</v>
      </c>
      <c r="D39" s="3">
        <v>6</v>
      </c>
      <c r="E39" s="2" t="s">
        <v>208</v>
      </c>
      <c r="F39" s="3" t="s">
        <v>100</v>
      </c>
      <c r="G39" s="3" t="s">
        <v>101</v>
      </c>
    </row>
    <row r="40" spans="1:7" ht="15.75">
      <c r="A40" s="4" t="s">
        <v>211</v>
      </c>
      <c r="B40" s="3">
        <v>4</v>
      </c>
      <c r="C40" s="3">
        <v>0</v>
      </c>
      <c r="D40" s="3">
        <v>4</v>
      </c>
      <c r="E40" s="3" t="s">
        <v>212</v>
      </c>
      <c r="F40" s="3" t="s">
        <v>100</v>
      </c>
      <c r="G40" s="3" t="s">
        <v>101</v>
      </c>
    </row>
    <row r="41" spans="1:7" ht="15.75">
      <c r="A41" s="4" t="s">
        <v>227</v>
      </c>
      <c r="B41" s="3">
        <v>0</v>
      </c>
      <c r="C41" s="3">
        <v>4</v>
      </c>
      <c r="D41" s="3">
        <v>4</v>
      </c>
      <c r="E41" s="3" t="s">
        <v>228</v>
      </c>
      <c r="F41" s="3" t="s">
        <v>100</v>
      </c>
      <c r="G41" s="3" t="s">
        <v>101</v>
      </c>
    </row>
    <row r="42" spans="1:7" ht="15.75">
      <c r="A42" s="4" t="s">
        <v>229</v>
      </c>
      <c r="B42" s="3">
        <v>4</v>
      </c>
      <c r="C42" s="3">
        <v>0</v>
      </c>
      <c r="D42" s="3">
        <v>6</v>
      </c>
      <c r="E42" s="3" t="s">
        <v>230</v>
      </c>
      <c r="F42" s="3" t="s">
        <v>100</v>
      </c>
      <c r="G42" s="3" t="s">
        <v>101</v>
      </c>
    </row>
    <row r="43" spans="1:7" ht="15.75">
      <c r="A43" s="4" t="s">
        <v>239</v>
      </c>
      <c r="B43" s="3">
        <v>3</v>
      </c>
      <c r="C43" s="3">
        <v>3</v>
      </c>
      <c r="D43" s="3">
        <v>6</v>
      </c>
      <c r="E43" s="3" t="s">
        <v>240</v>
      </c>
      <c r="F43" s="3" t="s">
        <v>100</v>
      </c>
      <c r="G43" s="3" t="s">
        <v>101</v>
      </c>
    </row>
    <row r="44" spans="1:7" ht="15.75">
      <c r="A44" s="4" t="s">
        <v>241</v>
      </c>
      <c r="B44" s="3">
        <v>3</v>
      </c>
      <c r="C44" s="3">
        <v>3</v>
      </c>
      <c r="D44" s="3">
        <v>6</v>
      </c>
      <c r="E44" s="3" t="s">
        <v>242</v>
      </c>
      <c r="F44" s="3" t="s">
        <v>100</v>
      </c>
      <c r="G44" s="3" t="s">
        <v>101</v>
      </c>
    </row>
    <row r="45" spans="1:7" ht="15.75">
      <c r="A45" s="4" t="s">
        <v>243</v>
      </c>
      <c r="B45" s="3">
        <v>4</v>
      </c>
      <c r="C45" s="3">
        <v>2</v>
      </c>
      <c r="D45" s="3">
        <v>8</v>
      </c>
      <c r="E45" s="3" t="s">
        <v>244</v>
      </c>
      <c r="F45" s="3" t="s">
        <v>100</v>
      </c>
      <c r="G45" s="3" t="s">
        <v>101</v>
      </c>
    </row>
    <row r="46" spans="1:7" ht="15.75">
      <c r="A46" s="2" t="s">
        <v>247</v>
      </c>
      <c r="B46" s="3">
        <v>4</v>
      </c>
      <c r="C46" s="3">
        <v>4</v>
      </c>
      <c r="D46" s="3">
        <v>8</v>
      </c>
      <c r="E46" s="2" t="s">
        <v>248</v>
      </c>
      <c r="F46" s="3" t="s">
        <v>100</v>
      </c>
      <c r="G46" s="3" t="s">
        <v>101</v>
      </c>
    </row>
    <row r="47" spans="1:7" ht="15.75">
      <c r="A47" s="2" t="s">
        <v>249</v>
      </c>
      <c r="B47" s="3">
        <v>4</v>
      </c>
      <c r="C47" s="3">
        <v>4</v>
      </c>
      <c r="D47" s="3">
        <v>6</v>
      </c>
      <c r="E47" s="2" t="s">
        <v>250</v>
      </c>
      <c r="F47" s="3" t="s">
        <v>100</v>
      </c>
      <c r="G47" s="3" t="s">
        <v>101</v>
      </c>
    </row>
    <row r="48" spans="1:7" ht="15.75">
      <c r="A48" s="2" t="s">
        <v>253</v>
      </c>
      <c r="B48" s="3">
        <v>0</v>
      </c>
      <c r="C48" s="3">
        <v>4</v>
      </c>
      <c r="D48" s="3">
        <v>6</v>
      </c>
      <c r="E48" s="7" t="s">
        <v>254</v>
      </c>
      <c r="F48" s="3" t="s">
        <v>100</v>
      </c>
      <c r="G48" s="3" t="s">
        <v>101</v>
      </c>
    </row>
    <row r="49" spans="1:7" ht="15.75">
      <c r="A49" s="4" t="s">
        <v>255</v>
      </c>
      <c r="B49" s="3">
        <v>0</v>
      </c>
      <c r="C49" s="3">
        <v>4</v>
      </c>
      <c r="D49" s="3">
        <v>6</v>
      </c>
      <c r="E49" s="7" t="s">
        <v>256</v>
      </c>
      <c r="F49" s="3" t="s">
        <v>100</v>
      </c>
      <c r="G49" s="3" t="s">
        <v>101</v>
      </c>
    </row>
    <row r="50" spans="1:7" ht="15.75">
      <c r="A50" s="2" t="s">
        <v>257</v>
      </c>
      <c r="B50" s="3">
        <v>0</v>
      </c>
      <c r="C50" s="3">
        <v>4</v>
      </c>
      <c r="D50" s="3">
        <v>4</v>
      </c>
      <c r="E50" s="7" t="s">
        <v>254</v>
      </c>
      <c r="F50" s="3" t="s">
        <v>100</v>
      </c>
      <c r="G50" s="3" t="s">
        <v>101</v>
      </c>
    </row>
    <row r="51" spans="1:7" ht="15.75">
      <c r="A51" s="4" t="s">
        <v>266</v>
      </c>
      <c r="B51" s="3">
        <v>4</v>
      </c>
      <c r="C51" s="3">
        <v>0</v>
      </c>
      <c r="D51" s="3">
        <v>6</v>
      </c>
      <c r="E51" s="7" t="s">
        <v>267</v>
      </c>
      <c r="F51" s="3" t="s">
        <v>100</v>
      </c>
      <c r="G51" s="3" t="s">
        <v>101</v>
      </c>
    </row>
    <row r="52" spans="1:7" ht="15.75">
      <c r="A52" s="4" t="s">
        <v>268</v>
      </c>
      <c r="B52" s="3">
        <v>2</v>
      </c>
      <c r="C52" s="3">
        <v>0</v>
      </c>
      <c r="D52" s="3">
        <v>2</v>
      </c>
      <c r="E52" s="7" t="s">
        <v>269</v>
      </c>
      <c r="F52" s="3" t="s">
        <v>100</v>
      </c>
      <c r="G52" s="3" t="s">
        <v>101</v>
      </c>
    </row>
    <row r="53" spans="1:7" ht="15.75">
      <c r="A53" s="2" t="s">
        <v>270</v>
      </c>
      <c r="B53" s="3">
        <v>2</v>
      </c>
      <c r="C53" s="3">
        <v>0</v>
      </c>
      <c r="D53" s="3">
        <v>2</v>
      </c>
      <c r="E53" s="7" t="s">
        <v>271</v>
      </c>
      <c r="F53" s="3" t="s">
        <v>100</v>
      </c>
      <c r="G53" s="3" t="s">
        <v>101</v>
      </c>
    </row>
    <row r="54" spans="1:7" ht="15.75">
      <c r="A54" s="2" t="s">
        <v>102</v>
      </c>
      <c r="B54" s="3">
        <v>4</v>
      </c>
      <c r="C54" s="3">
        <v>0</v>
      </c>
      <c r="D54" s="3">
        <v>3</v>
      </c>
      <c r="E54" s="5" t="s">
        <v>103</v>
      </c>
      <c r="F54" s="3" t="s">
        <v>293</v>
      </c>
      <c r="G54" s="3" t="s">
        <v>101</v>
      </c>
    </row>
    <row r="55" spans="1:7" ht="15.75">
      <c r="A55" s="4" t="s">
        <v>115</v>
      </c>
      <c r="B55" s="3">
        <v>4</v>
      </c>
      <c r="C55" s="3">
        <v>0</v>
      </c>
      <c r="D55" s="3">
        <v>4</v>
      </c>
      <c r="E55" s="3" t="s">
        <v>116</v>
      </c>
      <c r="F55" s="3" t="s">
        <v>293</v>
      </c>
      <c r="G55" s="3" t="s">
        <v>101</v>
      </c>
    </row>
    <row r="56" spans="1:7" ht="15.75">
      <c r="A56" s="4" t="s">
        <v>119</v>
      </c>
      <c r="B56" s="3">
        <v>3</v>
      </c>
      <c r="C56" s="3">
        <v>0</v>
      </c>
      <c r="D56" s="3">
        <v>3</v>
      </c>
      <c r="E56" s="3" t="s">
        <v>120</v>
      </c>
      <c r="F56" s="3" t="s">
        <v>293</v>
      </c>
      <c r="G56" s="3" t="s">
        <v>101</v>
      </c>
    </row>
    <row r="57" spans="1:7" ht="15.75">
      <c r="A57" s="4" t="s">
        <v>129</v>
      </c>
      <c r="B57" s="3">
        <v>3</v>
      </c>
      <c r="C57" s="3">
        <v>0</v>
      </c>
      <c r="D57" s="3">
        <v>4</v>
      </c>
      <c r="E57" s="3" t="s">
        <v>130</v>
      </c>
      <c r="F57" s="3" t="s">
        <v>293</v>
      </c>
      <c r="G57" s="3" t="s">
        <v>101</v>
      </c>
    </row>
    <row r="58" spans="1:7" ht="15.75">
      <c r="A58" s="4" t="s">
        <v>131</v>
      </c>
      <c r="B58" s="3">
        <v>2</v>
      </c>
      <c r="C58" s="3">
        <v>0</v>
      </c>
      <c r="D58" s="3">
        <v>3</v>
      </c>
      <c r="E58" s="3" t="s">
        <v>132</v>
      </c>
      <c r="F58" s="3" t="s">
        <v>293</v>
      </c>
      <c r="G58" s="3" t="s">
        <v>101</v>
      </c>
    </row>
    <row r="59" spans="1:7" ht="15.75">
      <c r="A59" s="2" t="s">
        <v>137</v>
      </c>
      <c r="B59" s="3">
        <v>2</v>
      </c>
      <c r="C59" s="3">
        <v>2</v>
      </c>
      <c r="D59" s="3">
        <v>2</v>
      </c>
      <c r="E59" s="5" t="s">
        <v>138</v>
      </c>
      <c r="F59" s="3" t="s">
        <v>293</v>
      </c>
      <c r="G59" s="3" t="s">
        <v>101</v>
      </c>
    </row>
    <row r="60" spans="1:7" ht="15.75">
      <c r="A60" s="2" t="s">
        <v>139</v>
      </c>
      <c r="B60" s="3">
        <v>4</v>
      </c>
      <c r="C60" s="3">
        <v>0</v>
      </c>
      <c r="D60" s="3">
        <v>4</v>
      </c>
      <c r="E60" s="5" t="s">
        <v>140</v>
      </c>
      <c r="F60" s="3" t="s">
        <v>293</v>
      </c>
      <c r="G60" s="3" t="s">
        <v>101</v>
      </c>
    </row>
    <row r="61" spans="1:7" ht="15.75">
      <c r="A61" s="4" t="s">
        <v>141</v>
      </c>
      <c r="B61" s="3">
        <v>4</v>
      </c>
      <c r="C61" s="3">
        <v>0</v>
      </c>
      <c r="D61" s="3">
        <v>4</v>
      </c>
      <c r="E61" s="3" t="s">
        <v>142</v>
      </c>
      <c r="F61" s="3" t="s">
        <v>293</v>
      </c>
      <c r="G61" s="3" t="s">
        <v>101</v>
      </c>
    </row>
    <row r="62" spans="1:7" ht="15.75">
      <c r="A62" s="4" t="s">
        <v>143</v>
      </c>
      <c r="B62" s="3">
        <v>4</v>
      </c>
      <c r="C62" s="3">
        <v>0</v>
      </c>
      <c r="D62" s="3">
        <v>4</v>
      </c>
      <c r="E62" s="3" t="s">
        <v>144</v>
      </c>
      <c r="F62" s="3" t="s">
        <v>293</v>
      </c>
      <c r="G62" s="3" t="s">
        <v>101</v>
      </c>
    </row>
    <row r="63" spans="1:7" ht="15.75">
      <c r="A63" s="4" t="s">
        <v>145</v>
      </c>
      <c r="B63" s="3">
        <v>4</v>
      </c>
      <c r="C63" s="3">
        <v>0</v>
      </c>
      <c r="D63" s="3">
        <v>4</v>
      </c>
      <c r="E63" s="3" t="s">
        <v>146</v>
      </c>
      <c r="F63" s="3" t="s">
        <v>293</v>
      </c>
      <c r="G63" s="3" t="s">
        <v>101</v>
      </c>
    </row>
    <row r="64" spans="1:7" ht="15.75">
      <c r="A64" s="2" t="s">
        <v>163</v>
      </c>
      <c r="B64" s="3">
        <v>2</v>
      </c>
      <c r="C64" s="3">
        <v>2</v>
      </c>
      <c r="D64" s="3">
        <v>2</v>
      </c>
      <c r="E64" s="5" t="s">
        <v>164</v>
      </c>
      <c r="F64" s="3" t="s">
        <v>293</v>
      </c>
      <c r="G64" s="3" t="s">
        <v>101</v>
      </c>
    </row>
    <row r="65" spans="1:7" ht="15.75">
      <c r="A65" s="2" t="s">
        <v>169</v>
      </c>
      <c r="B65" s="3">
        <v>4</v>
      </c>
      <c r="C65" s="3">
        <v>0</v>
      </c>
      <c r="D65" s="3">
        <v>4</v>
      </c>
      <c r="E65" s="2" t="s">
        <v>170</v>
      </c>
      <c r="F65" s="3" t="s">
        <v>293</v>
      </c>
      <c r="G65" s="3" t="s">
        <v>101</v>
      </c>
    </row>
    <row r="66" spans="1:7" ht="15.75">
      <c r="A66" s="2" t="s">
        <v>171</v>
      </c>
      <c r="B66" s="3">
        <v>4</v>
      </c>
      <c r="C66" s="3">
        <v>0</v>
      </c>
      <c r="D66" s="3">
        <v>4</v>
      </c>
      <c r="E66" s="2" t="s">
        <v>172</v>
      </c>
      <c r="F66" s="3" t="s">
        <v>293</v>
      </c>
      <c r="G66" s="3" t="s">
        <v>101</v>
      </c>
    </row>
    <row r="67" spans="1:7" ht="15.75">
      <c r="A67" s="4" t="s">
        <v>179</v>
      </c>
      <c r="B67" s="3">
        <v>1</v>
      </c>
      <c r="C67" s="3">
        <v>3</v>
      </c>
      <c r="D67" s="3">
        <v>4</v>
      </c>
      <c r="E67" s="3" t="s">
        <v>180</v>
      </c>
      <c r="F67" s="3" t="s">
        <v>293</v>
      </c>
      <c r="G67" s="3" t="s">
        <v>101</v>
      </c>
    </row>
    <row r="68" spans="1:7" ht="15.75">
      <c r="A68" s="4" t="s">
        <v>183</v>
      </c>
      <c r="B68" s="3">
        <v>3</v>
      </c>
      <c r="C68" s="3">
        <v>0</v>
      </c>
      <c r="D68" s="3">
        <v>3</v>
      </c>
      <c r="E68" s="3" t="s">
        <v>184</v>
      </c>
      <c r="F68" s="3" t="s">
        <v>293</v>
      </c>
      <c r="G68" s="3" t="s">
        <v>101</v>
      </c>
    </row>
    <row r="69" spans="1:7" ht="15.75">
      <c r="A69" s="4" t="s">
        <v>185</v>
      </c>
      <c r="B69" s="3">
        <v>4</v>
      </c>
      <c r="C69" s="3">
        <v>0</v>
      </c>
      <c r="D69" s="3">
        <v>4</v>
      </c>
      <c r="E69" s="3" t="s">
        <v>186</v>
      </c>
      <c r="F69" s="3" t="s">
        <v>293</v>
      </c>
      <c r="G69" s="3" t="s">
        <v>101</v>
      </c>
    </row>
    <row r="70" spans="1:7" ht="15.75">
      <c r="A70" s="4" t="s">
        <v>189</v>
      </c>
      <c r="B70" s="3">
        <v>4</v>
      </c>
      <c r="C70" s="3">
        <v>0</v>
      </c>
      <c r="D70" s="3">
        <v>4</v>
      </c>
      <c r="E70" s="3" t="s">
        <v>190</v>
      </c>
      <c r="F70" s="3" t="s">
        <v>293</v>
      </c>
      <c r="G70" s="3" t="s">
        <v>101</v>
      </c>
    </row>
    <row r="71" spans="1:7" ht="15.75">
      <c r="A71" s="4" t="s">
        <v>191</v>
      </c>
      <c r="B71" s="3">
        <v>4</v>
      </c>
      <c r="C71" s="3">
        <v>0</v>
      </c>
      <c r="D71" s="3">
        <v>4</v>
      </c>
      <c r="E71" s="3" t="s">
        <v>192</v>
      </c>
      <c r="F71" s="3" t="s">
        <v>293</v>
      </c>
      <c r="G71" s="3" t="s">
        <v>101</v>
      </c>
    </row>
    <row r="72" spans="1:7" ht="15.75">
      <c r="A72" s="4" t="s">
        <v>193</v>
      </c>
      <c r="B72" s="3">
        <v>4</v>
      </c>
      <c r="C72" s="3">
        <v>0</v>
      </c>
      <c r="D72" s="3">
        <v>4</v>
      </c>
      <c r="E72" s="3" t="s">
        <v>194</v>
      </c>
      <c r="F72" s="3" t="s">
        <v>293</v>
      </c>
      <c r="G72" s="3" t="s">
        <v>101</v>
      </c>
    </row>
    <row r="73" spans="1:7" ht="15.75">
      <c r="A73" s="4" t="s">
        <v>195</v>
      </c>
      <c r="B73" s="3">
        <v>4</v>
      </c>
      <c r="C73" s="3">
        <v>0</v>
      </c>
      <c r="D73" s="3">
        <v>4</v>
      </c>
      <c r="E73" s="3" t="s">
        <v>196</v>
      </c>
      <c r="F73" s="3" t="s">
        <v>293</v>
      </c>
      <c r="G73" s="3" t="s">
        <v>101</v>
      </c>
    </row>
    <row r="74" spans="1:7" ht="15.75">
      <c r="A74" s="4" t="s">
        <v>199</v>
      </c>
      <c r="B74" s="3">
        <v>4</v>
      </c>
      <c r="C74" s="3">
        <v>0</v>
      </c>
      <c r="D74" s="3">
        <v>4</v>
      </c>
      <c r="E74" s="3" t="s">
        <v>200</v>
      </c>
      <c r="F74" s="3" t="s">
        <v>293</v>
      </c>
      <c r="G74" s="3" t="s">
        <v>101</v>
      </c>
    </row>
    <row r="75" spans="1:7" ht="15.75">
      <c r="A75" s="2" t="s">
        <v>205</v>
      </c>
      <c r="B75" s="3">
        <v>3</v>
      </c>
      <c r="C75" s="3">
        <v>1</v>
      </c>
      <c r="D75" s="3">
        <v>4</v>
      </c>
      <c r="E75" s="2" t="s">
        <v>206</v>
      </c>
      <c r="F75" s="3" t="s">
        <v>293</v>
      </c>
      <c r="G75" s="3" t="s">
        <v>101</v>
      </c>
    </row>
    <row r="76" spans="1:7" ht="15.75">
      <c r="A76" s="2" t="s">
        <v>209</v>
      </c>
      <c r="B76" s="3">
        <v>2</v>
      </c>
      <c r="C76" s="3">
        <v>0</v>
      </c>
      <c r="D76" s="3">
        <v>2</v>
      </c>
      <c r="E76" s="2" t="s">
        <v>210</v>
      </c>
      <c r="F76" s="3" t="s">
        <v>293</v>
      </c>
      <c r="G76" s="3" t="s">
        <v>101</v>
      </c>
    </row>
    <row r="77" spans="1:7" ht="15.75">
      <c r="A77" s="4" t="s">
        <v>213</v>
      </c>
      <c r="B77" s="3">
        <v>4</v>
      </c>
      <c r="C77" s="3">
        <v>2</v>
      </c>
      <c r="D77" s="3">
        <v>4</v>
      </c>
      <c r="E77" s="3" t="s">
        <v>214</v>
      </c>
      <c r="F77" s="3" t="s">
        <v>293</v>
      </c>
      <c r="G77" s="3" t="s">
        <v>101</v>
      </c>
    </row>
    <row r="78" spans="1:7" ht="15.75">
      <c r="A78" s="4" t="s">
        <v>215</v>
      </c>
      <c r="B78" s="3">
        <v>3</v>
      </c>
      <c r="C78" s="3">
        <v>1</v>
      </c>
      <c r="D78" s="3">
        <v>4</v>
      </c>
      <c r="E78" s="3" t="s">
        <v>216</v>
      </c>
      <c r="F78" s="3" t="s">
        <v>293</v>
      </c>
      <c r="G78" s="3" t="s">
        <v>101</v>
      </c>
    </row>
    <row r="79" spans="1:7" ht="15.75">
      <c r="A79" s="4" t="s">
        <v>219</v>
      </c>
      <c r="B79" s="3">
        <v>4</v>
      </c>
      <c r="C79" s="3">
        <v>0</v>
      </c>
      <c r="D79" s="3">
        <v>4</v>
      </c>
      <c r="E79" s="3" t="s">
        <v>220</v>
      </c>
      <c r="F79" s="3" t="s">
        <v>293</v>
      </c>
      <c r="G79" s="3" t="s">
        <v>101</v>
      </c>
    </row>
    <row r="80" spans="1:7" ht="15.75">
      <c r="A80" s="4" t="s">
        <v>221</v>
      </c>
      <c r="B80" s="3">
        <v>4</v>
      </c>
      <c r="C80" s="3">
        <v>0</v>
      </c>
      <c r="D80" s="3">
        <v>4</v>
      </c>
      <c r="E80" s="3" t="s">
        <v>222</v>
      </c>
      <c r="F80" s="3" t="s">
        <v>293</v>
      </c>
      <c r="G80" s="3" t="s">
        <v>101</v>
      </c>
    </row>
    <row r="81" spans="1:7" ht="15.75">
      <c r="A81" s="4" t="s">
        <v>223</v>
      </c>
      <c r="B81" s="3">
        <v>3</v>
      </c>
      <c r="C81" s="3">
        <v>1</v>
      </c>
      <c r="D81" s="3">
        <v>5</v>
      </c>
      <c r="E81" s="3" t="s">
        <v>224</v>
      </c>
      <c r="F81" s="3" t="s">
        <v>293</v>
      </c>
      <c r="G81" s="3" t="s">
        <v>101</v>
      </c>
    </row>
    <row r="82" spans="1:7" ht="15.75">
      <c r="A82" s="4" t="s">
        <v>225</v>
      </c>
      <c r="B82" s="3">
        <v>4</v>
      </c>
      <c r="C82" s="3">
        <v>2</v>
      </c>
      <c r="D82" s="3">
        <v>4</v>
      </c>
      <c r="E82" s="3" t="s">
        <v>226</v>
      </c>
      <c r="F82" s="3" t="s">
        <v>293</v>
      </c>
      <c r="G82" s="3" t="s">
        <v>101</v>
      </c>
    </row>
    <row r="83" spans="1:7" ht="15.75">
      <c r="A83" s="2" t="s">
        <v>233</v>
      </c>
      <c r="B83" s="3">
        <v>4</v>
      </c>
      <c r="C83" s="3">
        <v>0</v>
      </c>
      <c r="D83" s="3">
        <v>4</v>
      </c>
      <c r="E83" s="2" t="s">
        <v>234</v>
      </c>
      <c r="F83" s="3" t="s">
        <v>293</v>
      </c>
      <c r="G83" s="3" t="s">
        <v>101</v>
      </c>
    </row>
    <row r="84" spans="1:7" ht="15.75">
      <c r="A84" s="2" t="s">
        <v>235</v>
      </c>
      <c r="B84" s="3">
        <v>4</v>
      </c>
      <c r="C84" s="3">
        <v>0</v>
      </c>
      <c r="D84" s="3">
        <v>4</v>
      </c>
      <c r="E84" s="2" t="s">
        <v>236</v>
      </c>
      <c r="F84" s="3" t="s">
        <v>293</v>
      </c>
      <c r="G84" s="3" t="s">
        <v>101</v>
      </c>
    </row>
    <row r="85" spans="1:7" ht="15.75">
      <c r="A85" s="4" t="s">
        <v>245</v>
      </c>
      <c r="B85" s="3">
        <v>2</v>
      </c>
      <c r="C85" s="3">
        <v>2</v>
      </c>
      <c r="D85" s="3">
        <v>2</v>
      </c>
      <c r="E85" s="3" t="s">
        <v>246</v>
      </c>
      <c r="F85" s="3" t="s">
        <v>293</v>
      </c>
      <c r="G85" s="3" t="s">
        <v>101</v>
      </c>
    </row>
    <row r="86" spans="1:7" ht="15.75">
      <c r="A86" s="4" t="s">
        <v>251</v>
      </c>
      <c r="B86" s="3">
        <v>4</v>
      </c>
      <c r="C86" s="3">
        <v>2</v>
      </c>
      <c r="D86" s="3">
        <v>4</v>
      </c>
      <c r="E86" s="4" t="s">
        <v>252</v>
      </c>
      <c r="F86" s="3" t="s">
        <v>293</v>
      </c>
      <c r="G86" s="3" t="s">
        <v>101</v>
      </c>
    </row>
    <row r="87" spans="1:7" ht="15.75">
      <c r="A87" s="4" t="s">
        <v>258</v>
      </c>
      <c r="B87" s="3">
        <v>3</v>
      </c>
      <c r="C87" s="3">
        <v>0</v>
      </c>
      <c r="D87" s="3">
        <v>4</v>
      </c>
      <c r="E87" s="7" t="s">
        <v>259</v>
      </c>
      <c r="F87" s="3" t="s">
        <v>293</v>
      </c>
      <c r="G87" s="3" t="s">
        <v>101</v>
      </c>
    </row>
    <row r="88" spans="1:7" ht="15.75">
      <c r="A88" s="2" t="s">
        <v>260</v>
      </c>
      <c r="B88" s="3">
        <v>2</v>
      </c>
      <c r="C88" s="3">
        <v>2</v>
      </c>
      <c r="D88" s="3">
        <v>4</v>
      </c>
      <c r="E88" s="7" t="s">
        <v>261</v>
      </c>
      <c r="F88" s="3" t="s">
        <v>293</v>
      </c>
      <c r="G88" s="3" t="s">
        <v>101</v>
      </c>
    </row>
    <row r="89" spans="1:7" ht="15.75">
      <c r="A89" s="2" t="s">
        <v>262</v>
      </c>
      <c r="B89" s="3">
        <v>2</v>
      </c>
      <c r="C89" s="3">
        <v>2</v>
      </c>
      <c r="D89" s="3">
        <v>2</v>
      </c>
      <c r="E89" s="7" t="s">
        <v>263</v>
      </c>
      <c r="F89" s="3" t="s">
        <v>293</v>
      </c>
      <c r="G89" s="3" t="s">
        <v>101</v>
      </c>
    </row>
    <row r="90" spans="1:7" ht="15.75">
      <c r="A90" s="2" t="s">
        <v>264</v>
      </c>
      <c r="B90" s="3">
        <v>3</v>
      </c>
      <c r="C90" s="3">
        <v>1</v>
      </c>
      <c r="D90" s="3">
        <v>4</v>
      </c>
      <c r="E90" s="7" t="s">
        <v>265</v>
      </c>
      <c r="F90" s="3" t="s">
        <v>293</v>
      </c>
      <c r="G90" s="3" t="s">
        <v>101</v>
      </c>
    </row>
    <row r="91" spans="1:7" ht="15.75">
      <c r="A91" s="2" t="s">
        <v>374</v>
      </c>
      <c r="B91" s="3"/>
      <c r="C91" s="3"/>
      <c r="D91" s="3"/>
      <c r="E91" s="7"/>
      <c r="F91" s="3" t="s">
        <v>373</v>
      </c>
      <c r="G91" s="3" t="s">
        <v>375</v>
      </c>
    </row>
    <row r="92" spans="1:7" ht="15.75">
      <c r="A92" s="2" t="s">
        <v>376</v>
      </c>
      <c r="B92" s="3"/>
      <c r="C92" s="3"/>
      <c r="D92" s="3"/>
      <c r="E92" s="7"/>
      <c r="F92" s="3" t="s">
        <v>373</v>
      </c>
      <c r="G92" s="3" t="s">
        <v>377</v>
      </c>
    </row>
    <row r="93" spans="1:7" ht="15.75">
      <c r="A93" s="2" t="s">
        <v>378</v>
      </c>
      <c r="B93" s="3"/>
      <c r="C93" s="3"/>
      <c r="D93" s="3"/>
      <c r="E93" s="7"/>
      <c r="F93" s="3" t="s">
        <v>373</v>
      </c>
      <c r="G93" s="3" t="s">
        <v>377</v>
      </c>
    </row>
    <row r="94" spans="1:7" ht="15.75">
      <c r="A94" s="2" t="s">
        <v>376</v>
      </c>
      <c r="B94" s="3"/>
      <c r="C94" s="3"/>
      <c r="D94" s="3"/>
      <c r="E94" s="7"/>
      <c r="F94" s="3" t="s">
        <v>373</v>
      </c>
      <c r="G94" s="3" t="s">
        <v>377</v>
      </c>
    </row>
    <row r="95" spans="1:7" ht="15.75">
      <c r="A95" s="2" t="s">
        <v>379</v>
      </c>
      <c r="B95" s="3"/>
      <c r="C95" s="3"/>
      <c r="D95" s="3"/>
      <c r="E95" s="7"/>
      <c r="F95" s="3" t="s">
        <v>373</v>
      </c>
      <c r="G95" s="3" t="s">
        <v>377</v>
      </c>
    </row>
    <row r="96" spans="1:7" ht="15.75">
      <c r="A96" s="2" t="s">
        <v>381</v>
      </c>
      <c r="B96" s="3"/>
      <c r="C96" s="3"/>
      <c r="D96" s="3"/>
      <c r="E96" s="7"/>
      <c r="F96" s="3" t="s">
        <v>373</v>
      </c>
      <c r="G96" s="3" t="s">
        <v>380</v>
      </c>
    </row>
    <row r="97" spans="1:7" ht="15.75">
      <c r="A97" s="2" t="s">
        <v>382</v>
      </c>
      <c r="B97" s="3"/>
      <c r="C97" s="3"/>
      <c r="D97" s="3"/>
      <c r="E97" s="7"/>
      <c r="F97" s="3" t="s">
        <v>373</v>
      </c>
      <c r="G97" s="3" t="s">
        <v>377</v>
      </c>
    </row>
    <row r="98" spans="1:7" ht="15.75">
      <c r="A98" s="2" t="s">
        <v>383</v>
      </c>
      <c r="B98" s="3"/>
      <c r="C98" s="3"/>
      <c r="D98" s="3"/>
      <c r="E98" s="7"/>
      <c r="F98" s="3" t="s">
        <v>373</v>
      </c>
      <c r="G98" s="3" t="s">
        <v>375</v>
      </c>
    </row>
    <row r="99" spans="1:7" ht="15.75">
      <c r="A99" s="2" t="s">
        <v>384</v>
      </c>
      <c r="B99" s="3"/>
      <c r="C99" s="3"/>
      <c r="D99" s="3"/>
      <c r="E99" s="7"/>
      <c r="F99" s="3" t="s">
        <v>373</v>
      </c>
      <c r="G99" s="3" t="s">
        <v>377</v>
      </c>
    </row>
    <row r="100" spans="1:7" ht="15.75">
      <c r="A100" s="4" t="s">
        <v>379</v>
      </c>
      <c r="B100" s="3"/>
      <c r="C100" s="3"/>
      <c r="D100" s="3"/>
      <c r="E100" s="7"/>
      <c r="F100" s="3" t="s">
        <v>373</v>
      </c>
      <c r="G100" s="3" t="s">
        <v>377</v>
      </c>
    </row>
    <row r="101" spans="1:7" ht="15.75">
      <c r="A101" s="4" t="s">
        <v>385</v>
      </c>
      <c r="B101" s="3"/>
      <c r="C101" s="3"/>
      <c r="D101" s="3"/>
      <c r="E101" s="7"/>
      <c r="F101" s="3" t="s">
        <v>373</v>
      </c>
      <c r="G101" s="3" t="s">
        <v>377</v>
      </c>
    </row>
    <row r="102" spans="1:7" ht="15.75">
      <c r="A102" s="4" t="s">
        <v>386</v>
      </c>
      <c r="B102" s="3"/>
      <c r="C102" s="3"/>
      <c r="D102" s="3"/>
      <c r="E102" s="7"/>
      <c r="F102" s="3" t="s">
        <v>373</v>
      </c>
      <c r="G102" s="3" t="s">
        <v>377</v>
      </c>
    </row>
    <row r="103" spans="1:7" ht="15.75">
      <c r="A103" s="28" t="s">
        <v>387</v>
      </c>
      <c r="B103" s="29"/>
      <c r="C103" s="29"/>
      <c r="D103" s="29"/>
      <c r="E103" s="30"/>
      <c r="F103" s="29" t="s">
        <v>373</v>
      </c>
      <c r="G103" s="29" t="s">
        <v>375</v>
      </c>
    </row>
    <row r="104" spans="1:7" ht="15.75">
      <c r="A104" s="28" t="s">
        <v>388</v>
      </c>
      <c r="B104" s="29"/>
      <c r="C104" s="29"/>
      <c r="D104" s="29"/>
      <c r="E104" s="30"/>
      <c r="F104" s="29" t="s">
        <v>373</v>
      </c>
      <c r="G104" s="29" t="s">
        <v>377</v>
      </c>
    </row>
    <row r="105" spans="1:7" ht="15.75">
      <c r="A105" s="28" t="s">
        <v>389</v>
      </c>
      <c r="B105" s="29"/>
      <c r="C105" s="29"/>
      <c r="D105" s="29"/>
      <c r="E105" s="30"/>
      <c r="F105" s="29" t="s">
        <v>373</v>
      </c>
      <c r="G105" s="29" t="s">
        <v>377</v>
      </c>
    </row>
    <row r="106" spans="1:7" ht="15.75">
      <c r="A106" s="28" t="s">
        <v>390</v>
      </c>
      <c r="B106" s="29"/>
      <c r="C106" s="29"/>
      <c r="D106" s="29"/>
      <c r="E106" s="30"/>
      <c r="F106" s="29" t="s">
        <v>373</v>
      </c>
      <c r="G106" s="29" t="s">
        <v>377</v>
      </c>
    </row>
    <row r="107" spans="1:7" ht="15.75">
      <c r="A107" s="28" t="s">
        <v>384</v>
      </c>
      <c r="B107" s="29"/>
      <c r="C107" s="29"/>
      <c r="D107" s="29"/>
      <c r="E107" s="30"/>
      <c r="F107" s="29" t="s">
        <v>373</v>
      </c>
      <c r="G107" s="29" t="s">
        <v>377</v>
      </c>
    </row>
    <row r="108" spans="1:7" ht="15.75">
      <c r="A108" s="28" t="s">
        <v>391</v>
      </c>
      <c r="B108" s="29"/>
      <c r="C108" s="29"/>
      <c r="D108" s="29"/>
      <c r="E108" s="30"/>
      <c r="F108" s="29" t="s">
        <v>373</v>
      </c>
      <c r="G108" s="29" t="s">
        <v>375</v>
      </c>
    </row>
    <row r="109" spans="1:7" ht="15.75">
      <c r="A109" s="28" t="s">
        <v>392</v>
      </c>
      <c r="B109" s="29"/>
      <c r="C109" s="29"/>
      <c r="D109" s="29"/>
      <c r="E109" s="30"/>
      <c r="F109" s="29" t="s">
        <v>373</v>
      </c>
      <c r="G109" s="29" t="s">
        <v>375</v>
      </c>
    </row>
    <row r="110" spans="1:7" ht="15.75">
      <c r="A110" s="28" t="s">
        <v>389</v>
      </c>
      <c r="B110" s="29"/>
      <c r="C110" s="29"/>
      <c r="D110" s="29"/>
      <c r="E110" s="30"/>
      <c r="F110" s="29" t="s">
        <v>373</v>
      </c>
      <c r="G110" s="29" t="s">
        <v>377</v>
      </c>
    </row>
    <row r="111" spans="1:7" ht="15.75">
      <c r="A111" s="28" t="s">
        <v>393</v>
      </c>
      <c r="B111" s="29"/>
      <c r="C111" s="29"/>
      <c r="D111" s="29"/>
      <c r="E111" s="30"/>
      <c r="F111" s="29" t="s">
        <v>373</v>
      </c>
      <c r="G111" s="29" t="s">
        <v>377</v>
      </c>
    </row>
    <row r="112" spans="1:7" ht="15.75">
      <c r="A112" s="28" t="s">
        <v>394</v>
      </c>
      <c r="B112" s="29"/>
      <c r="C112" s="29"/>
      <c r="D112" s="29"/>
      <c r="E112" s="30"/>
      <c r="F112" s="29" t="s">
        <v>373</v>
      </c>
      <c r="G112" s="29" t="s">
        <v>395</v>
      </c>
    </row>
    <row r="113" spans="1:7" ht="15.75">
      <c r="A113" s="28" t="s">
        <v>396</v>
      </c>
      <c r="B113" s="29"/>
      <c r="C113" s="29"/>
      <c r="D113" s="29"/>
      <c r="E113" s="30"/>
      <c r="F113" s="29" t="s">
        <v>373</v>
      </c>
      <c r="G113" s="29" t="s">
        <v>377</v>
      </c>
    </row>
    <row r="114" spans="1:7" ht="15.75">
      <c r="A114" s="28" t="s">
        <v>397</v>
      </c>
      <c r="B114" s="29"/>
      <c r="C114" s="29"/>
      <c r="D114" s="29"/>
      <c r="E114" s="30"/>
      <c r="F114" s="29" t="s">
        <v>373</v>
      </c>
      <c r="G114" s="29" t="s">
        <v>398</v>
      </c>
    </row>
    <row r="115" spans="1:7" ht="15.75">
      <c r="A115" s="28" t="s">
        <v>399</v>
      </c>
      <c r="B115" s="29"/>
      <c r="C115" s="29"/>
      <c r="D115" s="29"/>
      <c r="E115" s="30"/>
      <c r="F115" s="29" t="s">
        <v>373</v>
      </c>
      <c r="G115" s="29" t="s">
        <v>400</v>
      </c>
    </row>
    <row r="116" spans="1:7" ht="15.75">
      <c r="A116" s="28" t="s">
        <v>401</v>
      </c>
      <c r="B116" s="29"/>
      <c r="C116" s="29"/>
      <c r="D116" s="29"/>
      <c r="E116" s="30"/>
      <c r="F116" s="29" t="s">
        <v>373</v>
      </c>
      <c r="G116" s="29" t="s">
        <v>400</v>
      </c>
    </row>
    <row r="117" spans="1:7" ht="15.75">
      <c r="A117" s="28" t="s">
        <v>402</v>
      </c>
      <c r="B117" s="29"/>
      <c r="C117" s="29"/>
      <c r="D117" s="29"/>
      <c r="E117" s="30"/>
      <c r="F117" s="29" t="s">
        <v>373</v>
      </c>
      <c r="G117" s="29" t="s">
        <v>377</v>
      </c>
    </row>
    <row r="118" spans="1:7" ht="15.75">
      <c r="A118" s="28" t="s">
        <v>403</v>
      </c>
      <c r="B118" s="29"/>
      <c r="C118" s="29"/>
      <c r="D118" s="29"/>
      <c r="E118" s="30"/>
      <c r="F118" s="29" t="s">
        <v>373</v>
      </c>
      <c r="G118" s="29" t="s">
        <v>377</v>
      </c>
    </row>
    <row r="119" spans="1:7" ht="15.75">
      <c r="A119" s="28" t="s">
        <v>377</v>
      </c>
      <c r="B119" s="29"/>
      <c r="C119" s="29"/>
      <c r="D119" s="29"/>
      <c r="E119" s="30"/>
      <c r="F119" s="29" t="s">
        <v>373</v>
      </c>
      <c r="G119" s="29" t="s">
        <v>377</v>
      </c>
    </row>
    <row r="120" spans="1:7" ht="15.75">
      <c r="A120" s="28" t="s">
        <v>404</v>
      </c>
      <c r="B120" s="29"/>
      <c r="C120" s="29"/>
      <c r="D120" s="29"/>
      <c r="E120" s="30"/>
      <c r="F120" s="29" t="s">
        <v>373</v>
      </c>
      <c r="G120" s="29" t="s">
        <v>377</v>
      </c>
    </row>
    <row r="121" spans="1:7" ht="15.75">
      <c r="A121" s="28" t="s">
        <v>410</v>
      </c>
      <c r="B121" s="71">
        <v>2.5</v>
      </c>
      <c r="C121" s="29">
        <v>0</v>
      </c>
      <c r="D121" s="29"/>
      <c r="E121" s="30"/>
      <c r="F121" s="29" t="s">
        <v>373</v>
      </c>
      <c r="G121" s="29" t="s">
        <v>418</v>
      </c>
    </row>
    <row r="122" spans="1:7" ht="15.75">
      <c r="A122" s="28" t="s">
        <v>411</v>
      </c>
      <c r="B122" s="71">
        <v>2.5</v>
      </c>
      <c r="C122" s="29">
        <v>0</v>
      </c>
      <c r="D122" s="29"/>
      <c r="E122" s="30"/>
      <c r="F122" s="29" t="s">
        <v>373</v>
      </c>
      <c r="G122" s="29" t="s">
        <v>418</v>
      </c>
    </row>
    <row r="123" spans="1:7" ht="15.75">
      <c r="A123" s="28" t="s">
        <v>412</v>
      </c>
      <c r="B123" s="71">
        <v>2.5</v>
      </c>
      <c r="C123" s="29">
        <v>0</v>
      </c>
      <c r="D123" s="29"/>
      <c r="E123" s="30"/>
      <c r="F123" s="29" t="s">
        <v>373</v>
      </c>
      <c r="G123" s="29" t="s">
        <v>418</v>
      </c>
    </row>
    <row r="124" spans="1:7" ht="15.75">
      <c r="A124" s="68" t="s">
        <v>413</v>
      </c>
      <c r="B124" s="71">
        <v>2.5</v>
      </c>
      <c r="C124" s="29">
        <v>0</v>
      </c>
      <c r="D124" s="29"/>
      <c r="E124" s="30"/>
      <c r="F124" s="29" t="s">
        <v>373</v>
      </c>
      <c r="G124" s="29" t="s">
        <v>418</v>
      </c>
    </row>
    <row r="125" spans="1:7" ht="15.75">
      <c r="A125" s="68" t="s">
        <v>414</v>
      </c>
      <c r="B125" s="71">
        <v>2.5</v>
      </c>
      <c r="C125" s="29">
        <v>0</v>
      </c>
      <c r="D125" s="29"/>
      <c r="E125" s="30"/>
      <c r="F125" s="29" t="s">
        <v>373</v>
      </c>
      <c r="G125" s="29" t="s">
        <v>418</v>
      </c>
    </row>
    <row r="126" spans="1:7" ht="15.75">
      <c r="A126" s="68" t="s">
        <v>417</v>
      </c>
      <c r="B126" s="71">
        <v>2.5</v>
      </c>
      <c r="C126" s="29">
        <v>0</v>
      </c>
      <c r="D126" s="29"/>
      <c r="E126" s="30"/>
      <c r="F126" s="29" t="s">
        <v>373</v>
      </c>
      <c r="G126" s="29" t="s">
        <v>418</v>
      </c>
    </row>
    <row r="127" spans="1:7" ht="15.75">
      <c r="A127" s="68" t="s">
        <v>415</v>
      </c>
      <c r="B127" s="71">
        <v>2.5</v>
      </c>
      <c r="C127" s="29">
        <v>0</v>
      </c>
      <c r="D127" s="69"/>
      <c r="E127" s="70"/>
      <c r="F127" s="29" t="s">
        <v>373</v>
      </c>
      <c r="G127" s="29" t="s">
        <v>418</v>
      </c>
    </row>
    <row r="128" spans="1:7" ht="15.75">
      <c r="A128" s="68" t="s">
        <v>416</v>
      </c>
      <c r="B128" s="71">
        <v>2.5</v>
      </c>
      <c r="C128" s="29">
        <v>0</v>
      </c>
      <c r="D128" s="69"/>
      <c r="E128" s="70"/>
      <c r="F128" s="29" t="s">
        <v>373</v>
      </c>
      <c r="G128" s="29" t="s">
        <v>418</v>
      </c>
    </row>
    <row r="129" spans="1:7" ht="15.75">
      <c r="A129" s="68"/>
      <c r="B129" s="69"/>
      <c r="C129" s="69"/>
      <c r="D129" s="69"/>
      <c r="E129" s="70"/>
      <c r="F129" s="69"/>
      <c r="G129" s="69"/>
    </row>
    <row r="130" spans="1:7" ht="15.75">
      <c r="A130" s="68"/>
      <c r="B130" s="69"/>
      <c r="C130" s="69"/>
      <c r="D130" s="69"/>
      <c r="E130" s="70"/>
      <c r="F130" s="69"/>
      <c r="G130" s="69"/>
    </row>
    <row r="131" spans="1:7" ht="15.75">
      <c r="A131" s="68"/>
      <c r="B131" s="69"/>
      <c r="C131" s="69"/>
      <c r="D131" s="69"/>
      <c r="E131" s="70"/>
      <c r="F131" s="69"/>
      <c r="G131" s="69"/>
    </row>
    <row r="132" spans="1:7" ht="15.75">
      <c r="A132" s="68"/>
      <c r="B132" s="69"/>
      <c r="C132" s="69"/>
      <c r="D132" s="69"/>
      <c r="E132" s="70"/>
      <c r="F132" s="69"/>
      <c r="G132" s="69"/>
    </row>
    <row r="133" spans="1:7" ht="15.75">
      <c r="A133" s="68"/>
      <c r="B133" s="69"/>
      <c r="C133" s="69"/>
      <c r="D133" s="69"/>
      <c r="E133" s="70"/>
      <c r="F133" s="69"/>
      <c r="G133" s="69"/>
    </row>
    <row r="134" spans="1:7" ht="15.75">
      <c r="A134" s="68"/>
      <c r="B134" s="69"/>
      <c r="C134" s="69"/>
      <c r="D134" s="69"/>
      <c r="E134" s="70"/>
      <c r="F134" s="69"/>
      <c r="G134" s="69"/>
    </row>
    <row r="135" spans="1:7" ht="15.75">
      <c r="A135" s="68"/>
      <c r="B135" s="69"/>
      <c r="C135" s="69"/>
      <c r="D135" s="69"/>
      <c r="E135" s="70"/>
      <c r="F135" s="69"/>
      <c r="G135" s="69"/>
    </row>
  </sheetData>
  <sheetProtection autoFilter="0"/>
  <pageMargins left="0.511811024" right="0.511811024" top="0.78740157499999996" bottom="0.78740157499999996" header="0.31496062000000002" footer="0.31496062000000002"/>
  <pageSetup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1" sqref="F1:F3"/>
    </sheetView>
  </sheetViews>
  <sheetFormatPr defaultColWidth="9.140625" defaultRowHeight="15"/>
  <cols>
    <col min="1" max="1" width="13.5703125" style="12" bestFit="1" customWidth="1"/>
    <col min="2" max="16384" width="9.140625" style="12"/>
  </cols>
  <sheetData>
    <row r="1" spans="1:6">
      <c r="A1" s="12" t="s">
        <v>321</v>
      </c>
      <c r="D1" s="36">
        <v>0.33333333333333331</v>
      </c>
      <c r="F1" s="12" t="s">
        <v>322</v>
      </c>
    </row>
    <row r="2" spans="1:6">
      <c r="A2" s="12" t="s">
        <v>323</v>
      </c>
      <c r="D2" s="36">
        <v>0.35416666666666669</v>
      </c>
      <c r="F2" s="12" t="s">
        <v>324</v>
      </c>
    </row>
    <row r="3" spans="1:6">
      <c r="A3" s="12" t="s">
        <v>325</v>
      </c>
      <c r="D3" s="36">
        <v>0.375</v>
      </c>
      <c r="F3" s="12" t="s">
        <v>326</v>
      </c>
    </row>
    <row r="4" spans="1:6">
      <c r="A4" s="12" t="s">
        <v>327</v>
      </c>
      <c r="D4" s="36">
        <v>0.39583333333333298</v>
      </c>
    </row>
    <row r="5" spans="1:6">
      <c r="A5" s="12" t="s">
        <v>328</v>
      </c>
      <c r="D5" s="36">
        <v>0.41666666666666702</v>
      </c>
    </row>
    <row r="6" spans="1:6">
      <c r="A6" s="12" t="s">
        <v>329</v>
      </c>
      <c r="D6" s="36">
        <v>0.4236111111111111</v>
      </c>
    </row>
    <row r="7" spans="1:6">
      <c r="D7" s="36">
        <v>0.4375</v>
      </c>
    </row>
    <row r="8" spans="1:6">
      <c r="D8" s="36">
        <v>0.45833333333333298</v>
      </c>
    </row>
    <row r="9" spans="1:6">
      <c r="D9" s="36">
        <v>0.46527777777777773</v>
      </c>
    </row>
    <row r="10" spans="1:6">
      <c r="D10" s="36">
        <v>0.47916666666666702</v>
      </c>
    </row>
    <row r="11" spans="1:6">
      <c r="D11" s="36">
        <v>0.5</v>
      </c>
    </row>
    <row r="12" spans="1:6">
      <c r="D12" s="36">
        <v>0.50694444444444442</v>
      </c>
    </row>
    <row r="13" spans="1:6">
      <c r="D13" s="36">
        <v>0.52083333333333304</v>
      </c>
    </row>
    <row r="14" spans="1:6">
      <c r="D14" s="36">
        <v>0.54166666666666696</v>
      </c>
    </row>
    <row r="15" spans="1:6">
      <c r="D15" s="36">
        <v>0.54861111111111105</v>
      </c>
    </row>
    <row r="16" spans="1:6">
      <c r="D16" s="36">
        <v>0.5625</v>
      </c>
    </row>
    <row r="17" spans="4:4">
      <c r="D17" s="36">
        <v>0.58333333333333304</v>
      </c>
    </row>
    <row r="18" spans="4:4">
      <c r="D18" s="36">
        <v>0.60416666666666696</v>
      </c>
    </row>
    <row r="19" spans="4:4">
      <c r="D19" s="36">
        <v>0.625</v>
      </c>
    </row>
    <row r="20" spans="4:4">
      <c r="D20" s="36">
        <v>0.64583333333333404</v>
      </c>
    </row>
    <row r="21" spans="4:4">
      <c r="D21" s="36">
        <v>0.66666666666666696</v>
      </c>
    </row>
    <row r="22" spans="4:4">
      <c r="D22" s="36">
        <v>0.6875</v>
      </c>
    </row>
    <row r="23" spans="4:4">
      <c r="D23" s="36">
        <v>0.70833333333333404</v>
      </c>
    </row>
    <row r="24" spans="4:4">
      <c r="D24" s="36">
        <v>0.72916666666666696</v>
      </c>
    </row>
    <row r="25" spans="4:4">
      <c r="D25" s="36">
        <v>0.75</v>
      </c>
    </row>
    <row r="26" spans="4:4">
      <c r="D26" s="36">
        <v>0.77083333333333404</v>
      </c>
    </row>
    <row r="27" spans="4:4">
      <c r="D27" s="36">
        <v>0.78472222222222221</v>
      </c>
    </row>
    <row r="28" spans="4:4">
      <c r="D28" s="36">
        <v>0.79166666666666696</v>
      </c>
    </row>
    <row r="29" spans="4:4">
      <c r="D29" s="36">
        <v>0.812500000000001</v>
      </c>
    </row>
    <row r="30" spans="4:4">
      <c r="D30" s="36">
        <v>0.83333333333333404</v>
      </c>
    </row>
    <row r="31" spans="4:4">
      <c r="D31" s="36">
        <v>0.85416666666666696</v>
      </c>
    </row>
    <row r="32" spans="4:4">
      <c r="D32" s="36">
        <v>0.86805555555555547</v>
      </c>
    </row>
    <row r="33" spans="4:4">
      <c r="D33" s="36">
        <v>0.875000000000001</v>
      </c>
    </row>
    <row r="34" spans="4:4">
      <c r="D34" s="36">
        <v>0.89583333333333404</v>
      </c>
    </row>
    <row r="35" spans="4:4">
      <c r="D35" s="36">
        <v>0.91666666666666696</v>
      </c>
    </row>
    <row r="36" spans="4:4">
      <c r="D36" s="36">
        <v>0.937500000000001</v>
      </c>
    </row>
    <row r="37" spans="4:4">
      <c r="D37" s="36">
        <v>0.95833333333333404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8</vt:i4>
      </vt:variant>
    </vt:vector>
  </HeadingPairs>
  <TitlesOfParts>
    <vt:vector size="22" baseType="lpstr">
      <vt:lpstr>ORIENTAÇÕES</vt:lpstr>
      <vt:lpstr>Alocação 1q</vt:lpstr>
      <vt:lpstr>Alocação 2q</vt:lpstr>
      <vt:lpstr>Alocação 3q</vt:lpstr>
      <vt:lpstr>Coordenadores disciplinas</vt:lpstr>
      <vt:lpstr>Controle</vt:lpstr>
      <vt:lpstr>Docentes</vt:lpstr>
      <vt:lpstr>Disciplinas</vt:lpstr>
      <vt:lpstr>dias horas</vt:lpstr>
      <vt:lpstr>Prograd 1Q</vt:lpstr>
      <vt:lpstr>Prograd 2Q</vt:lpstr>
      <vt:lpstr>Prograd 3Q</vt:lpstr>
      <vt:lpstr>observações</vt:lpstr>
      <vt:lpstr>Plan1</vt:lpstr>
      <vt:lpstr>dias</vt:lpstr>
      <vt:lpstr>Disciplina</vt:lpstr>
      <vt:lpstr>Docentes</vt:lpstr>
      <vt:lpstr>horas</vt:lpstr>
      <vt:lpstr>sq</vt:lpstr>
      <vt:lpstr>Tabela1q</vt:lpstr>
      <vt:lpstr>Tabela2q</vt:lpstr>
      <vt:lpstr>Tabela3q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Silva</dc:creator>
  <cp:lastModifiedBy>Renne Rodrigues Rocha</cp:lastModifiedBy>
  <dcterms:created xsi:type="dcterms:W3CDTF">2016-08-29T21:21:44Z</dcterms:created>
  <dcterms:modified xsi:type="dcterms:W3CDTF">2019-09-09T17:41:07Z</dcterms:modified>
</cp:coreProperties>
</file>