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570" windowHeight="9780" tabRatio="794"/>
  </bookViews>
  <sheets>
    <sheet name="Colar histórico" sheetId="4" r:id="rId1"/>
    <sheet name="BAC FIL OB 2010" sheetId="13" r:id="rId2"/>
    <sheet name="BAC FIL OL 2010" sheetId="14" r:id="rId3"/>
  </sheets>
  <definedNames>
    <definedName name="_xlnm._FilterDatabase" localSheetId="0" hidden="1">'Colar histórico'!$A$1:$G$97</definedName>
  </definedNames>
  <calcPr calcId="145621"/>
</workbook>
</file>

<file path=xl/calcChain.xml><?xml version="1.0" encoding="utf-8"?>
<calcChain xmlns="http://schemas.openxmlformats.org/spreadsheetml/2006/main">
  <c r="O160" i="4" l="1"/>
  <c r="N160" i="4"/>
  <c r="M160" i="4"/>
  <c r="L160" i="4"/>
  <c r="K160" i="4"/>
  <c r="J160" i="4"/>
  <c r="O159" i="4"/>
  <c r="N159" i="4"/>
  <c r="M159" i="4"/>
  <c r="L159" i="4"/>
  <c r="K159" i="4"/>
  <c r="J159" i="4"/>
  <c r="O158" i="4"/>
  <c r="N158" i="4"/>
  <c r="M158" i="4"/>
  <c r="L158" i="4"/>
  <c r="K158" i="4"/>
  <c r="J158" i="4"/>
  <c r="O157" i="4"/>
  <c r="N157" i="4"/>
  <c r="M157" i="4"/>
  <c r="L157" i="4"/>
  <c r="K157" i="4"/>
  <c r="J157" i="4"/>
  <c r="O156" i="4"/>
  <c r="N156" i="4"/>
  <c r="M156" i="4"/>
  <c r="L156" i="4"/>
  <c r="K156" i="4"/>
  <c r="J156" i="4"/>
  <c r="O155" i="4"/>
  <c r="N155" i="4"/>
  <c r="M155" i="4"/>
  <c r="L155" i="4"/>
  <c r="K155" i="4"/>
  <c r="J155" i="4"/>
  <c r="O154" i="4"/>
  <c r="N154" i="4"/>
  <c r="M154" i="4"/>
  <c r="L154" i="4"/>
  <c r="K154" i="4"/>
  <c r="J154" i="4"/>
  <c r="O153" i="4"/>
  <c r="N153" i="4"/>
  <c r="M153" i="4"/>
  <c r="L153" i="4"/>
  <c r="K153" i="4"/>
  <c r="J153" i="4"/>
  <c r="O152" i="4"/>
  <c r="N152" i="4"/>
  <c r="M152" i="4"/>
  <c r="L152" i="4"/>
  <c r="K152" i="4"/>
  <c r="J152" i="4"/>
  <c r="O151" i="4"/>
  <c r="N151" i="4"/>
  <c r="M151" i="4"/>
  <c r="L151" i="4"/>
  <c r="K151" i="4"/>
  <c r="J151" i="4"/>
  <c r="O150" i="4"/>
  <c r="N150" i="4"/>
  <c r="M150" i="4"/>
  <c r="L150" i="4"/>
  <c r="K150" i="4"/>
  <c r="J150" i="4"/>
  <c r="O149" i="4"/>
  <c r="N149" i="4"/>
  <c r="M149" i="4"/>
  <c r="L149" i="4"/>
  <c r="K149" i="4"/>
  <c r="J149" i="4"/>
  <c r="O148" i="4"/>
  <c r="N148" i="4"/>
  <c r="M148" i="4"/>
  <c r="L148" i="4"/>
  <c r="K148" i="4"/>
  <c r="J148" i="4"/>
  <c r="O147" i="4"/>
  <c r="N147" i="4"/>
  <c r="M147" i="4"/>
  <c r="L147" i="4"/>
  <c r="K147" i="4"/>
  <c r="J147" i="4"/>
  <c r="O146" i="4"/>
  <c r="N146" i="4"/>
  <c r="M146" i="4"/>
  <c r="L146" i="4"/>
  <c r="K146" i="4"/>
  <c r="J146" i="4"/>
  <c r="O145" i="4"/>
  <c r="N145" i="4"/>
  <c r="M145" i="4"/>
  <c r="L145" i="4"/>
  <c r="K145" i="4"/>
  <c r="J145" i="4"/>
  <c r="O144" i="4"/>
  <c r="N144" i="4"/>
  <c r="M144" i="4"/>
  <c r="L144" i="4"/>
  <c r="K144" i="4"/>
  <c r="J144" i="4"/>
  <c r="O143" i="4"/>
  <c r="N143" i="4"/>
  <c r="M143" i="4"/>
  <c r="L143" i="4"/>
  <c r="K143" i="4"/>
  <c r="J143" i="4"/>
  <c r="O142" i="4"/>
  <c r="N142" i="4"/>
  <c r="M142" i="4"/>
  <c r="L142" i="4"/>
  <c r="K142" i="4"/>
  <c r="J142" i="4"/>
  <c r="O141" i="4"/>
  <c r="N141" i="4"/>
  <c r="M141" i="4"/>
  <c r="L141" i="4"/>
  <c r="K141" i="4"/>
  <c r="J141" i="4"/>
  <c r="O140" i="4"/>
  <c r="N140" i="4"/>
  <c r="M140" i="4"/>
  <c r="L140" i="4"/>
  <c r="K140" i="4"/>
  <c r="J140" i="4"/>
  <c r="O139" i="4"/>
  <c r="N139" i="4"/>
  <c r="M139" i="4"/>
  <c r="L139" i="4"/>
  <c r="K139" i="4"/>
  <c r="J139" i="4"/>
  <c r="O138" i="4"/>
  <c r="N138" i="4"/>
  <c r="M138" i="4"/>
  <c r="L138" i="4"/>
  <c r="K138" i="4"/>
  <c r="J138" i="4"/>
  <c r="O137" i="4"/>
  <c r="N137" i="4"/>
  <c r="M137" i="4"/>
  <c r="L137" i="4"/>
  <c r="K137" i="4"/>
  <c r="J137" i="4"/>
  <c r="O136" i="4"/>
  <c r="N136" i="4"/>
  <c r="M136" i="4"/>
  <c r="L136" i="4"/>
  <c r="K136" i="4"/>
  <c r="J136" i="4"/>
  <c r="O135" i="4"/>
  <c r="N135" i="4"/>
  <c r="M135" i="4"/>
  <c r="L135" i="4"/>
  <c r="K135" i="4"/>
  <c r="J135" i="4"/>
  <c r="O134" i="4"/>
  <c r="N134" i="4"/>
  <c r="M134" i="4"/>
  <c r="L134" i="4"/>
  <c r="K134" i="4"/>
  <c r="J134" i="4"/>
  <c r="O133" i="4"/>
  <c r="N133" i="4"/>
  <c r="M133" i="4"/>
  <c r="L133" i="4"/>
  <c r="K133" i="4"/>
  <c r="J133" i="4"/>
  <c r="O132" i="4"/>
  <c r="N132" i="4"/>
  <c r="M132" i="4"/>
  <c r="L132" i="4"/>
  <c r="K132" i="4"/>
  <c r="J132" i="4"/>
  <c r="O131" i="4"/>
  <c r="N131" i="4"/>
  <c r="M131" i="4"/>
  <c r="L131" i="4"/>
  <c r="K131" i="4"/>
  <c r="J131" i="4"/>
  <c r="O130" i="4"/>
  <c r="N130" i="4"/>
  <c r="M130" i="4"/>
  <c r="L130" i="4"/>
  <c r="K130" i="4"/>
  <c r="J130" i="4"/>
  <c r="O129" i="4"/>
  <c r="N129" i="4"/>
  <c r="M129" i="4"/>
  <c r="L129" i="4"/>
  <c r="K129" i="4"/>
  <c r="J129" i="4"/>
  <c r="O128" i="4"/>
  <c r="N128" i="4"/>
  <c r="M128" i="4"/>
  <c r="L128" i="4"/>
  <c r="K128" i="4"/>
  <c r="J128" i="4"/>
  <c r="O127" i="4"/>
  <c r="N127" i="4"/>
  <c r="M127" i="4"/>
  <c r="L127" i="4"/>
  <c r="K127" i="4"/>
  <c r="J127" i="4"/>
  <c r="O126" i="4"/>
  <c r="N126" i="4"/>
  <c r="M126" i="4"/>
  <c r="L126" i="4"/>
  <c r="K126" i="4"/>
  <c r="J126" i="4"/>
  <c r="O125" i="4"/>
  <c r="N125" i="4"/>
  <c r="M125" i="4"/>
  <c r="L125" i="4"/>
  <c r="K125" i="4"/>
  <c r="J125" i="4"/>
  <c r="O124" i="4"/>
  <c r="N124" i="4"/>
  <c r="M124" i="4"/>
  <c r="L124" i="4"/>
  <c r="K124" i="4"/>
  <c r="J124" i="4"/>
  <c r="O123" i="4"/>
  <c r="N123" i="4"/>
  <c r="M123" i="4"/>
  <c r="L123" i="4"/>
  <c r="K123" i="4"/>
  <c r="J123" i="4"/>
  <c r="O122" i="4"/>
  <c r="N122" i="4"/>
  <c r="M122" i="4"/>
  <c r="L122" i="4"/>
  <c r="K122" i="4"/>
  <c r="J122" i="4"/>
  <c r="O121" i="4"/>
  <c r="N121" i="4"/>
  <c r="M121" i="4"/>
  <c r="L121" i="4"/>
  <c r="K121" i="4"/>
  <c r="J121" i="4"/>
  <c r="O120" i="4"/>
  <c r="N120" i="4"/>
  <c r="M120" i="4"/>
  <c r="L120" i="4"/>
  <c r="K120" i="4"/>
  <c r="J120" i="4"/>
  <c r="O119" i="4"/>
  <c r="N119" i="4"/>
  <c r="M119" i="4"/>
  <c r="L119" i="4"/>
  <c r="K119" i="4"/>
  <c r="J119" i="4"/>
  <c r="O118" i="4"/>
  <c r="N118" i="4"/>
  <c r="M118" i="4"/>
  <c r="L118" i="4"/>
  <c r="K118" i="4"/>
  <c r="J118" i="4"/>
  <c r="O117" i="4"/>
  <c r="N117" i="4"/>
  <c r="M117" i="4"/>
  <c r="L117" i="4"/>
  <c r="K117" i="4"/>
  <c r="J117" i="4"/>
  <c r="O116" i="4"/>
  <c r="N116" i="4"/>
  <c r="M116" i="4"/>
  <c r="L116" i="4"/>
  <c r="K116" i="4"/>
  <c r="J116" i="4"/>
  <c r="O115" i="4"/>
  <c r="N115" i="4"/>
  <c r="M115" i="4"/>
  <c r="L115" i="4"/>
  <c r="K115" i="4"/>
  <c r="J115" i="4"/>
  <c r="O114" i="4"/>
  <c r="N114" i="4"/>
  <c r="M114" i="4"/>
  <c r="L114" i="4"/>
  <c r="K114" i="4"/>
  <c r="J114" i="4"/>
  <c r="O113" i="4"/>
  <c r="N113" i="4"/>
  <c r="M113" i="4"/>
  <c r="L113" i="4"/>
  <c r="K113" i="4"/>
  <c r="J113" i="4"/>
  <c r="O112" i="4"/>
  <c r="N112" i="4"/>
  <c r="M112" i="4"/>
  <c r="L112" i="4"/>
  <c r="K112" i="4"/>
  <c r="J112" i="4"/>
  <c r="O111" i="4"/>
  <c r="N111" i="4"/>
  <c r="M111" i="4"/>
  <c r="L111" i="4"/>
  <c r="K111" i="4"/>
  <c r="J111" i="4"/>
  <c r="O110" i="4"/>
  <c r="N110" i="4"/>
  <c r="M110" i="4"/>
  <c r="L110" i="4"/>
  <c r="K110" i="4"/>
  <c r="J110" i="4"/>
  <c r="O109" i="4"/>
  <c r="N109" i="4"/>
  <c r="M109" i="4"/>
  <c r="L109" i="4"/>
  <c r="K109" i="4"/>
  <c r="J109" i="4"/>
  <c r="O108" i="4"/>
  <c r="N108" i="4"/>
  <c r="M108" i="4"/>
  <c r="L108" i="4"/>
  <c r="K108" i="4"/>
  <c r="J108" i="4"/>
  <c r="O107" i="4"/>
  <c r="N107" i="4"/>
  <c r="M107" i="4"/>
  <c r="L107" i="4"/>
  <c r="K107" i="4"/>
  <c r="J107" i="4"/>
  <c r="O106" i="4"/>
  <c r="N106" i="4"/>
  <c r="M106" i="4"/>
  <c r="L106" i="4"/>
  <c r="K106" i="4"/>
  <c r="J106" i="4"/>
  <c r="O105" i="4"/>
  <c r="N105" i="4"/>
  <c r="M105" i="4"/>
  <c r="L105" i="4"/>
  <c r="K105" i="4"/>
  <c r="J105" i="4"/>
  <c r="O104" i="4"/>
  <c r="N104" i="4"/>
  <c r="M104" i="4"/>
  <c r="L104" i="4"/>
  <c r="K104" i="4"/>
  <c r="J104" i="4"/>
  <c r="O103" i="4"/>
  <c r="N103" i="4"/>
  <c r="M103" i="4"/>
  <c r="L103" i="4"/>
  <c r="K103" i="4"/>
  <c r="J103" i="4"/>
  <c r="O102" i="4"/>
  <c r="N102" i="4"/>
  <c r="M102" i="4"/>
  <c r="L102" i="4"/>
  <c r="K102" i="4"/>
  <c r="J102" i="4"/>
  <c r="O101" i="4"/>
  <c r="N101" i="4"/>
  <c r="M101" i="4"/>
  <c r="L101" i="4"/>
  <c r="K101" i="4"/>
  <c r="J101" i="4"/>
  <c r="O100" i="4"/>
  <c r="N100" i="4"/>
  <c r="M100" i="4"/>
  <c r="L100" i="4"/>
  <c r="K100" i="4"/>
  <c r="J100" i="4"/>
  <c r="O99" i="4"/>
  <c r="N99" i="4"/>
  <c r="M99" i="4"/>
  <c r="L99" i="4"/>
  <c r="K99" i="4"/>
  <c r="J99" i="4"/>
  <c r="O98" i="4"/>
  <c r="N98" i="4"/>
  <c r="M98" i="4"/>
  <c r="L98" i="4"/>
  <c r="K98" i="4"/>
  <c r="J98" i="4"/>
  <c r="O97" i="4"/>
  <c r="N97" i="4"/>
  <c r="M97" i="4"/>
  <c r="L97" i="4"/>
  <c r="K97" i="4"/>
  <c r="J97" i="4"/>
  <c r="O96" i="4"/>
  <c r="N96" i="4"/>
  <c r="M96" i="4"/>
  <c r="L96" i="4"/>
  <c r="K96" i="4"/>
  <c r="J96" i="4"/>
  <c r="O95" i="4"/>
  <c r="N95" i="4"/>
  <c r="M95" i="4"/>
  <c r="L95" i="4"/>
  <c r="K95" i="4"/>
  <c r="J95" i="4"/>
  <c r="O94" i="4"/>
  <c r="N94" i="4"/>
  <c r="M94" i="4"/>
  <c r="L94" i="4"/>
  <c r="K94" i="4"/>
  <c r="J94" i="4"/>
  <c r="O93" i="4"/>
  <c r="N93" i="4"/>
  <c r="M93" i="4"/>
  <c r="L93" i="4"/>
  <c r="K93" i="4"/>
  <c r="J93" i="4"/>
  <c r="O92" i="4"/>
  <c r="N92" i="4"/>
  <c r="M92" i="4"/>
  <c r="L92" i="4"/>
  <c r="K92" i="4"/>
  <c r="J92" i="4"/>
  <c r="O91" i="4"/>
  <c r="N91" i="4"/>
  <c r="M91" i="4"/>
  <c r="L91" i="4"/>
  <c r="K91" i="4"/>
  <c r="J91" i="4"/>
  <c r="O90" i="4"/>
  <c r="N90" i="4"/>
  <c r="M90" i="4"/>
  <c r="L90" i="4"/>
  <c r="K90" i="4"/>
  <c r="J90" i="4"/>
  <c r="O89" i="4"/>
  <c r="N89" i="4"/>
  <c r="M89" i="4"/>
  <c r="L89" i="4"/>
  <c r="K89" i="4"/>
  <c r="J89" i="4"/>
  <c r="O88" i="4"/>
  <c r="N88" i="4"/>
  <c r="M88" i="4"/>
  <c r="L88" i="4"/>
  <c r="K88" i="4"/>
  <c r="J88" i="4"/>
  <c r="O87" i="4"/>
  <c r="N87" i="4"/>
  <c r="M87" i="4"/>
  <c r="L87" i="4"/>
  <c r="K87" i="4"/>
  <c r="J87" i="4"/>
  <c r="O86" i="4"/>
  <c r="N86" i="4"/>
  <c r="M86" i="4"/>
  <c r="L86" i="4"/>
  <c r="K86" i="4"/>
  <c r="J86" i="4"/>
  <c r="O85" i="4"/>
  <c r="N85" i="4"/>
  <c r="M85" i="4"/>
  <c r="L85" i="4"/>
  <c r="K85" i="4"/>
  <c r="J85" i="4"/>
  <c r="O84" i="4"/>
  <c r="N84" i="4"/>
  <c r="M84" i="4"/>
  <c r="L84" i="4"/>
  <c r="K84" i="4"/>
  <c r="J84" i="4"/>
  <c r="O83" i="4"/>
  <c r="N83" i="4"/>
  <c r="M83" i="4"/>
  <c r="L83" i="4"/>
  <c r="K83" i="4"/>
  <c r="J83" i="4"/>
  <c r="O82" i="4"/>
  <c r="N82" i="4"/>
  <c r="M82" i="4"/>
  <c r="L82" i="4"/>
  <c r="K82" i="4"/>
  <c r="J82" i="4"/>
  <c r="O81" i="4"/>
  <c r="N81" i="4"/>
  <c r="M81" i="4"/>
  <c r="L81" i="4"/>
  <c r="K81" i="4"/>
  <c r="J81" i="4"/>
  <c r="O80" i="4"/>
  <c r="N80" i="4"/>
  <c r="M80" i="4"/>
  <c r="L80" i="4"/>
  <c r="K80" i="4"/>
  <c r="J80" i="4"/>
  <c r="O79" i="4"/>
  <c r="N79" i="4"/>
  <c r="M79" i="4"/>
  <c r="L79" i="4"/>
  <c r="K79" i="4"/>
  <c r="J79" i="4"/>
  <c r="O78" i="4"/>
  <c r="N78" i="4"/>
  <c r="M78" i="4"/>
  <c r="L78" i="4"/>
  <c r="K78" i="4"/>
  <c r="J78" i="4"/>
  <c r="O77" i="4"/>
  <c r="N77" i="4"/>
  <c r="M77" i="4"/>
  <c r="L77" i="4"/>
  <c r="K77" i="4"/>
  <c r="J77" i="4"/>
  <c r="O76" i="4"/>
  <c r="N76" i="4"/>
  <c r="M76" i="4"/>
  <c r="L76" i="4"/>
  <c r="K76" i="4"/>
  <c r="J76" i="4"/>
  <c r="O75" i="4"/>
  <c r="N75" i="4"/>
  <c r="M75" i="4"/>
  <c r="L75" i="4"/>
  <c r="K75" i="4"/>
  <c r="J75" i="4"/>
  <c r="O74" i="4"/>
  <c r="N74" i="4"/>
  <c r="M74" i="4"/>
  <c r="L74" i="4"/>
  <c r="K74" i="4"/>
  <c r="J74" i="4"/>
  <c r="O73" i="4"/>
  <c r="N73" i="4"/>
  <c r="M73" i="4"/>
  <c r="L73" i="4"/>
  <c r="K73" i="4"/>
  <c r="J73" i="4"/>
  <c r="O72" i="4"/>
  <c r="N72" i="4"/>
  <c r="M72" i="4"/>
  <c r="L72" i="4"/>
  <c r="K72" i="4"/>
  <c r="J72" i="4"/>
  <c r="O71" i="4"/>
  <c r="N71" i="4"/>
  <c r="M71" i="4"/>
  <c r="L71" i="4"/>
  <c r="K71" i="4"/>
  <c r="J71" i="4"/>
  <c r="O70" i="4"/>
  <c r="N70" i="4"/>
  <c r="M70" i="4"/>
  <c r="L70" i="4"/>
  <c r="K70" i="4"/>
  <c r="J70" i="4"/>
  <c r="O69" i="4"/>
  <c r="N69" i="4"/>
  <c r="M69" i="4"/>
  <c r="L69" i="4"/>
  <c r="K69" i="4"/>
  <c r="J69" i="4"/>
  <c r="O68" i="4"/>
  <c r="N68" i="4"/>
  <c r="M68" i="4"/>
  <c r="L68" i="4"/>
  <c r="K68" i="4"/>
  <c r="J68" i="4"/>
  <c r="O67" i="4"/>
  <c r="N67" i="4"/>
  <c r="M67" i="4"/>
  <c r="L67" i="4"/>
  <c r="K67" i="4"/>
  <c r="J67" i="4"/>
  <c r="O66" i="4"/>
  <c r="N66" i="4"/>
  <c r="M66" i="4"/>
  <c r="L66" i="4"/>
  <c r="K66" i="4"/>
  <c r="J66" i="4"/>
  <c r="O65" i="4"/>
  <c r="N65" i="4"/>
  <c r="M65" i="4"/>
  <c r="L65" i="4"/>
  <c r="K65" i="4"/>
  <c r="J65" i="4"/>
  <c r="O64" i="4"/>
  <c r="N64" i="4"/>
  <c r="M64" i="4"/>
  <c r="L64" i="4"/>
  <c r="K64" i="4"/>
  <c r="J64" i="4"/>
  <c r="O63" i="4"/>
  <c r="N63" i="4"/>
  <c r="M63" i="4"/>
  <c r="L63" i="4"/>
  <c r="K63" i="4"/>
  <c r="J63" i="4"/>
  <c r="O62" i="4"/>
  <c r="N62" i="4"/>
  <c r="M62" i="4"/>
  <c r="L62" i="4"/>
  <c r="K62" i="4"/>
  <c r="J62" i="4"/>
  <c r="O61" i="4"/>
  <c r="N61" i="4"/>
  <c r="M61" i="4"/>
  <c r="L61" i="4"/>
  <c r="K61" i="4"/>
  <c r="J61" i="4"/>
  <c r="O60" i="4"/>
  <c r="N60" i="4"/>
  <c r="M60" i="4"/>
  <c r="L60" i="4"/>
  <c r="K60" i="4"/>
  <c r="J60" i="4"/>
  <c r="O59" i="4"/>
  <c r="N59" i="4"/>
  <c r="M59" i="4"/>
  <c r="L59" i="4"/>
  <c r="K59" i="4"/>
  <c r="J59" i="4"/>
  <c r="O58" i="4"/>
  <c r="N58" i="4"/>
  <c r="M58" i="4"/>
  <c r="L58" i="4"/>
  <c r="K58" i="4"/>
  <c r="J58" i="4"/>
  <c r="O57" i="4"/>
  <c r="N57" i="4"/>
  <c r="M57" i="4"/>
  <c r="L57" i="4"/>
  <c r="K57" i="4"/>
  <c r="J57" i="4"/>
  <c r="O56" i="4"/>
  <c r="N56" i="4"/>
  <c r="M56" i="4"/>
  <c r="L56" i="4"/>
  <c r="K56" i="4"/>
  <c r="J56" i="4"/>
  <c r="O55" i="4"/>
  <c r="N55" i="4"/>
  <c r="M55" i="4"/>
  <c r="L55" i="4"/>
  <c r="K55" i="4"/>
  <c r="J55" i="4"/>
  <c r="O54" i="4"/>
  <c r="N54" i="4"/>
  <c r="M54" i="4"/>
  <c r="L54" i="4"/>
  <c r="K54" i="4"/>
  <c r="J54" i="4"/>
  <c r="O53" i="4"/>
  <c r="N53" i="4"/>
  <c r="M53" i="4"/>
  <c r="L53" i="4"/>
  <c r="K53" i="4"/>
  <c r="J53" i="4"/>
  <c r="O52" i="4"/>
  <c r="N52" i="4"/>
  <c r="M52" i="4"/>
  <c r="L52" i="4"/>
  <c r="K52" i="4"/>
  <c r="J52" i="4"/>
  <c r="O51" i="4"/>
  <c r="N51" i="4"/>
  <c r="M51" i="4"/>
  <c r="L51" i="4"/>
  <c r="K51" i="4"/>
  <c r="J51" i="4"/>
  <c r="O50" i="4"/>
  <c r="N50" i="4"/>
  <c r="M50" i="4"/>
  <c r="L50" i="4"/>
  <c r="K50" i="4"/>
  <c r="J50" i="4"/>
  <c r="O49" i="4"/>
  <c r="N49" i="4"/>
  <c r="M49" i="4"/>
  <c r="L49" i="4"/>
  <c r="K49" i="4"/>
  <c r="J49" i="4"/>
  <c r="O48" i="4"/>
  <c r="N48" i="4"/>
  <c r="M48" i="4"/>
  <c r="L48" i="4"/>
  <c r="K48" i="4"/>
  <c r="J48" i="4"/>
  <c r="O47" i="4"/>
  <c r="N47" i="4"/>
  <c r="M47" i="4"/>
  <c r="L47" i="4"/>
  <c r="K47" i="4"/>
  <c r="J47" i="4"/>
  <c r="O46" i="4"/>
  <c r="N46" i="4"/>
  <c r="M46" i="4"/>
  <c r="L46" i="4"/>
  <c r="K46" i="4"/>
  <c r="J46" i="4"/>
  <c r="O45" i="4"/>
  <c r="N45" i="4"/>
  <c r="M45" i="4"/>
  <c r="L45" i="4"/>
  <c r="K45" i="4"/>
  <c r="J45" i="4"/>
  <c r="O44" i="4"/>
  <c r="N44" i="4"/>
  <c r="M44" i="4"/>
  <c r="L44" i="4"/>
  <c r="K44" i="4"/>
  <c r="J44" i="4"/>
  <c r="O43" i="4"/>
  <c r="N43" i="4"/>
  <c r="M43" i="4"/>
  <c r="L43" i="4"/>
  <c r="K43" i="4"/>
  <c r="J43" i="4"/>
  <c r="O42" i="4"/>
  <c r="N42" i="4"/>
  <c r="M42" i="4"/>
  <c r="L42" i="4"/>
  <c r="K42" i="4"/>
  <c r="J42" i="4"/>
  <c r="O41" i="4"/>
  <c r="N41" i="4"/>
  <c r="M41" i="4"/>
  <c r="L41" i="4"/>
  <c r="K41" i="4"/>
  <c r="J41" i="4"/>
  <c r="O40" i="4"/>
  <c r="N40" i="4"/>
  <c r="M40" i="4"/>
  <c r="L40" i="4"/>
  <c r="K40" i="4"/>
  <c r="J40" i="4"/>
  <c r="O39" i="4"/>
  <c r="N39" i="4"/>
  <c r="M39" i="4"/>
  <c r="L39" i="4"/>
  <c r="K39" i="4"/>
  <c r="J39" i="4"/>
  <c r="O38" i="4"/>
  <c r="N38" i="4"/>
  <c r="M38" i="4"/>
  <c r="L38" i="4"/>
  <c r="K38" i="4"/>
  <c r="J38" i="4"/>
  <c r="O37" i="4"/>
  <c r="N37" i="4"/>
  <c r="M37" i="4"/>
  <c r="L37" i="4"/>
  <c r="K37" i="4"/>
  <c r="J37" i="4"/>
  <c r="O36" i="4"/>
  <c r="N36" i="4"/>
  <c r="M36" i="4"/>
  <c r="L36" i="4"/>
  <c r="K36" i="4"/>
  <c r="J36" i="4"/>
  <c r="O35" i="4"/>
  <c r="N35" i="4"/>
  <c r="M35" i="4"/>
  <c r="L35" i="4"/>
  <c r="K35" i="4"/>
  <c r="J35" i="4"/>
  <c r="O34" i="4"/>
  <c r="N34" i="4"/>
  <c r="M34" i="4"/>
  <c r="L34" i="4"/>
  <c r="K34" i="4"/>
  <c r="J34" i="4"/>
  <c r="O33" i="4"/>
  <c r="N33" i="4"/>
  <c r="M33" i="4"/>
  <c r="L33" i="4"/>
  <c r="K33" i="4"/>
  <c r="J33" i="4"/>
  <c r="O32" i="4"/>
  <c r="N32" i="4"/>
  <c r="M32" i="4"/>
  <c r="L32" i="4"/>
  <c r="K32" i="4"/>
  <c r="J32" i="4"/>
  <c r="O31" i="4"/>
  <c r="N31" i="4"/>
  <c r="M31" i="4"/>
  <c r="L31" i="4"/>
  <c r="K31" i="4"/>
  <c r="J31" i="4"/>
  <c r="O30" i="4"/>
  <c r="N30" i="4"/>
  <c r="M30" i="4"/>
  <c r="L30" i="4"/>
  <c r="K30" i="4"/>
  <c r="J30" i="4"/>
  <c r="O29" i="4"/>
  <c r="N29" i="4"/>
  <c r="M29" i="4"/>
  <c r="L29" i="4"/>
  <c r="K29" i="4"/>
  <c r="J29" i="4"/>
  <c r="O28" i="4"/>
  <c r="N28" i="4"/>
  <c r="M28" i="4"/>
  <c r="L28" i="4"/>
  <c r="K28" i="4"/>
  <c r="J28" i="4"/>
  <c r="O27" i="4"/>
  <c r="N27" i="4"/>
  <c r="M27" i="4"/>
  <c r="L27" i="4"/>
  <c r="K27" i="4"/>
  <c r="J27" i="4"/>
  <c r="O26" i="4"/>
  <c r="N26" i="4"/>
  <c r="M26" i="4"/>
  <c r="L26" i="4"/>
  <c r="K26" i="4"/>
  <c r="J26" i="4"/>
  <c r="O25" i="4"/>
  <c r="N25" i="4"/>
  <c r="M25" i="4"/>
  <c r="L25" i="4"/>
  <c r="K25" i="4"/>
  <c r="J25" i="4"/>
  <c r="O24" i="4"/>
  <c r="N24" i="4"/>
  <c r="M24" i="4"/>
  <c r="L24" i="4"/>
  <c r="K24" i="4"/>
  <c r="J24" i="4"/>
  <c r="O23" i="4"/>
  <c r="N23" i="4"/>
  <c r="M23" i="4"/>
  <c r="L23" i="4"/>
  <c r="K23" i="4"/>
  <c r="J23" i="4"/>
  <c r="O22" i="4"/>
  <c r="N22" i="4"/>
  <c r="M22" i="4"/>
  <c r="L22" i="4"/>
  <c r="K22" i="4"/>
  <c r="J22" i="4"/>
  <c r="O21" i="4"/>
  <c r="N21" i="4"/>
  <c r="M21" i="4"/>
  <c r="L21" i="4"/>
  <c r="K21" i="4"/>
  <c r="J21" i="4"/>
  <c r="O20" i="4"/>
  <c r="N20" i="4"/>
  <c r="M20" i="4"/>
  <c r="L20" i="4"/>
  <c r="K20" i="4"/>
  <c r="J20" i="4"/>
  <c r="O19" i="4"/>
  <c r="N19" i="4"/>
  <c r="M19" i="4"/>
  <c r="L19" i="4"/>
  <c r="K19" i="4"/>
  <c r="J19" i="4"/>
  <c r="O18" i="4"/>
  <c r="N18" i="4"/>
  <c r="M18" i="4"/>
  <c r="L18" i="4"/>
  <c r="K18" i="4"/>
  <c r="J18" i="4"/>
  <c r="O17" i="4"/>
  <c r="N17" i="4"/>
  <c r="M17" i="4"/>
  <c r="L17" i="4"/>
  <c r="K17" i="4"/>
  <c r="J17" i="4"/>
  <c r="O16" i="4"/>
  <c r="N16" i="4"/>
  <c r="M16" i="4"/>
  <c r="L16" i="4"/>
  <c r="K16" i="4"/>
  <c r="J16" i="4"/>
  <c r="O15" i="4"/>
  <c r="N15" i="4"/>
  <c r="M15" i="4"/>
  <c r="L15" i="4"/>
  <c r="K15" i="4"/>
  <c r="J15" i="4"/>
  <c r="O14" i="4"/>
  <c r="N14" i="4"/>
  <c r="M14" i="4"/>
  <c r="L14" i="4"/>
  <c r="K14" i="4"/>
  <c r="J14" i="4"/>
  <c r="O13" i="4"/>
  <c r="N13" i="4"/>
  <c r="M13" i="4"/>
  <c r="L13" i="4"/>
  <c r="K13" i="4"/>
  <c r="J13" i="4"/>
  <c r="O12" i="4"/>
  <c r="N12" i="4"/>
  <c r="M12" i="4"/>
  <c r="L12" i="4"/>
  <c r="K12" i="4"/>
  <c r="J12" i="4"/>
  <c r="O11" i="4"/>
  <c r="N11" i="4"/>
  <c r="M11" i="4"/>
  <c r="L11" i="4"/>
  <c r="K11" i="4"/>
  <c r="J11" i="4"/>
  <c r="O10" i="4"/>
  <c r="N10" i="4"/>
  <c r="M10" i="4"/>
  <c r="L10" i="4"/>
  <c r="K10" i="4"/>
  <c r="J10" i="4"/>
  <c r="O9" i="4"/>
  <c r="N9" i="4"/>
  <c r="M9" i="4"/>
  <c r="L9" i="4"/>
  <c r="K9" i="4"/>
  <c r="J9" i="4"/>
  <c r="O8" i="4"/>
  <c r="N8" i="4"/>
  <c r="M8" i="4"/>
  <c r="L8" i="4"/>
  <c r="K8" i="4"/>
  <c r="J8" i="4"/>
  <c r="O7" i="4"/>
  <c r="N7" i="4"/>
  <c r="M7" i="4"/>
  <c r="L7" i="4"/>
  <c r="K7" i="4"/>
  <c r="J7" i="4"/>
  <c r="O6" i="4"/>
  <c r="N6" i="4"/>
  <c r="M6" i="4"/>
  <c r="L6" i="4"/>
  <c r="K6" i="4"/>
  <c r="J6" i="4"/>
  <c r="O5" i="4"/>
  <c r="N5" i="4"/>
  <c r="M5" i="4"/>
  <c r="L5" i="4"/>
  <c r="K5" i="4"/>
  <c r="J5" i="4"/>
  <c r="O4" i="4"/>
  <c r="N4" i="4"/>
  <c r="M4" i="4"/>
  <c r="L4" i="4"/>
  <c r="K4" i="4"/>
  <c r="J4" i="4"/>
  <c r="O3" i="4"/>
  <c r="N3" i="4"/>
  <c r="M3" i="4"/>
  <c r="L3" i="4"/>
  <c r="K3" i="4"/>
  <c r="J3" i="4"/>
  <c r="H2" i="14" l="1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F27" i="13" l="1"/>
  <c r="G27" i="13"/>
  <c r="K27" i="13"/>
  <c r="I25" i="13"/>
  <c r="I26" i="13"/>
  <c r="I24" i="13"/>
  <c r="K45" i="14"/>
  <c r="I43" i="14"/>
  <c r="I44" i="14"/>
  <c r="I36" i="14" l="1"/>
  <c r="I37" i="14"/>
  <c r="I38" i="14"/>
  <c r="I40" i="14"/>
  <c r="I41" i="14"/>
  <c r="I42" i="14"/>
  <c r="I39" i="14"/>
  <c r="I35" i="14"/>
  <c r="I34" i="14"/>
  <c r="I33" i="14"/>
  <c r="I32" i="14"/>
  <c r="I31" i="14"/>
  <c r="I28" i="14"/>
  <c r="I29" i="14"/>
  <c r="I30" i="14"/>
  <c r="I25" i="14"/>
  <c r="I26" i="14"/>
  <c r="I27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" i="13"/>
  <c r="H27" i="13" l="1"/>
  <c r="I27" i="13"/>
  <c r="H45" i="14"/>
  <c r="I2" i="14"/>
  <c r="I45" i="14" s="1"/>
</calcChain>
</file>

<file path=xl/sharedStrings.xml><?xml version="1.0" encoding="utf-8"?>
<sst xmlns="http://schemas.openxmlformats.org/spreadsheetml/2006/main" count="181" uniqueCount="169">
  <si>
    <t>Livres</t>
  </si>
  <si>
    <t>BCT</t>
  </si>
  <si>
    <t>Limitadas</t>
  </si>
  <si>
    <t>Espec. ob</t>
  </si>
  <si>
    <t>Estágio</t>
  </si>
  <si>
    <t>Atv. Complementar BCT</t>
  </si>
  <si>
    <t>Atv. Complementar Específico</t>
  </si>
  <si>
    <t>Créditos</t>
  </si>
  <si>
    <t>Código Novo</t>
  </si>
  <si>
    <t>Nome</t>
  </si>
  <si>
    <t>T</t>
  </si>
  <si>
    <t>P</t>
  </si>
  <si>
    <t>I</t>
  </si>
  <si>
    <t>Horas</t>
  </si>
  <si>
    <t>Cred Cursados</t>
  </si>
  <si>
    <t>Horas Cursadas</t>
  </si>
  <si>
    <t>Disciplina Convalidada</t>
  </si>
  <si>
    <t>Crédito</t>
  </si>
  <si>
    <t>Total</t>
  </si>
  <si>
    <t>NHZ2001-11</t>
  </si>
  <si>
    <t>Antropologia Filosófica</t>
  </si>
  <si>
    <t>NHZ2002-11</t>
  </si>
  <si>
    <t>Ceticismo</t>
  </si>
  <si>
    <t>NHZ2011-11</t>
  </si>
  <si>
    <t>Existencialismo</t>
  </si>
  <si>
    <t>NHZ2013-11</t>
  </si>
  <si>
    <t>Filosofia Brasileira: História e Problemas</t>
  </si>
  <si>
    <t>NHZ2014-11</t>
  </si>
  <si>
    <t>Filosofia da Ciência Pós-kuhniana</t>
  </si>
  <si>
    <t>NHH2017-13</t>
  </si>
  <si>
    <t>Filosofia da Educação</t>
  </si>
  <si>
    <t>NHZ2018-11</t>
  </si>
  <si>
    <t>Filosofia da Educação: perspectivas contemporâneas</t>
  </si>
  <si>
    <t>NHZ2021-11</t>
  </si>
  <si>
    <t>Filosofia da Mente</t>
  </si>
  <si>
    <t>NHZ2022-11</t>
  </si>
  <si>
    <t>Filosofia da Natureza, Mecanicismo e Cosmologia</t>
  </si>
  <si>
    <t>NHH2023-13</t>
  </si>
  <si>
    <t>Filosofia do Ensino de Filosofia</t>
  </si>
  <si>
    <t>NHZ2024-11</t>
  </si>
  <si>
    <t>Filosofia Experimental e Mecanicismo</t>
  </si>
  <si>
    <t>NHZ2025-11</t>
  </si>
  <si>
    <t>Filosofia Latino-Americana: História e Problemas</t>
  </si>
  <si>
    <t>NHZ2027-11</t>
  </si>
  <si>
    <t>Filosofia no Ensino Fundamental</t>
  </si>
  <si>
    <t>NHZ2030-11</t>
  </si>
  <si>
    <t>Fundamentos da Lógica Modal</t>
  </si>
  <si>
    <t>NHZ2031-11</t>
  </si>
  <si>
    <t>História da Astronomia</t>
  </si>
  <si>
    <t>NHZ2036-11</t>
  </si>
  <si>
    <t>História da Filosofia da Antiguidade Tardia</t>
  </si>
  <si>
    <t>NHZ2037-11</t>
  </si>
  <si>
    <t>História da Filosofia Medieval: Escolas Franciscanas e Nominalismo</t>
  </si>
  <si>
    <t>NHZ2039-11</t>
  </si>
  <si>
    <t>História da Filosofia Moderna: o Idealismo alemão</t>
  </si>
  <si>
    <t>NHZ2042-11</t>
  </si>
  <si>
    <t>História da Linguagem</t>
  </si>
  <si>
    <t>NHZ2043-11</t>
  </si>
  <si>
    <t>História da Sociedade Contemporânea</t>
  </si>
  <si>
    <t>NHZ2044-11</t>
  </si>
  <si>
    <t>História das Ciências no Brasil</t>
  </si>
  <si>
    <t>NHZ2045-11</t>
  </si>
  <si>
    <t>História e Filosofia da Ciência</t>
  </si>
  <si>
    <t>NHZ2046-11</t>
  </si>
  <si>
    <t>História Social da Tecnologia na América Latina</t>
  </si>
  <si>
    <t>NHZ2048-11</t>
  </si>
  <si>
    <t>Interposições da Linguagem à Filosofia Contemporânea</t>
  </si>
  <si>
    <t>NHZ2050-11</t>
  </si>
  <si>
    <t>Lógica e os Fundamentos da Matemática</t>
  </si>
  <si>
    <t>NHZ2051-11</t>
  </si>
  <si>
    <t>Pensamento Hegeliano e seus Desdobramentos Contemporâneos</t>
  </si>
  <si>
    <t>NHZ2052-11</t>
  </si>
  <si>
    <t>Pensamento Kantiano e seus Desdobramentos Contemporâneos</t>
  </si>
  <si>
    <t>NHZ2053-11</t>
  </si>
  <si>
    <t>Pensamento Marxista e seus Desdobramentos Contemporâneos</t>
  </si>
  <si>
    <t>NHZ2054-11</t>
  </si>
  <si>
    <t>Pensamento Nietzcheano e seus Desdobramentos Contemporâneos</t>
  </si>
  <si>
    <t>NHZ2055-11</t>
  </si>
  <si>
    <t>Perspectivas Críticas da Filosofia Contemporânea</t>
  </si>
  <si>
    <t>NHZ2056-11</t>
  </si>
  <si>
    <t>Pesquisa em Filosofia</t>
  </si>
  <si>
    <t>NHZ2057-11</t>
  </si>
  <si>
    <t>Poder e Cultura na Sociedade da Informação</t>
  </si>
  <si>
    <t>NHZ2058-11</t>
  </si>
  <si>
    <t>Pragmatismo</t>
  </si>
  <si>
    <t>NHZ2066-11</t>
  </si>
  <si>
    <t>Temas da Filosofia Antiga</t>
  </si>
  <si>
    <t>NHZ2067-11</t>
  </si>
  <si>
    <t>Temas da Filosofia Contemporânea</t>
  </si>
  <si>
    <t>NHZ2068-11</t>
  </si>
  <si>
    <t>Temas da Filosofia Medieval</t>
  </si>
  <si>
    <t>NHZ2069-11</t>
  </si>
  <si>
    <t>Temas da Filosofia Moderna</t>
  </si>
  <si>
    <t>NHZ2070-11</t>
  </si>
  <si>
    <t>Temas de Lógica</t>
  </si>
  <si>
    <t>NHZ2071-11</t>
  </si>
  <si>
    <t>Teoria crítica e Escola de Frankfurt</t>
  </si>
  <si>
    <t>NHZ2074-11</t>
  </si>
  <si>
    <t>Tópicos Avançados em Modalidades: Lógica Deôntica e Lógica Epistêmica</t>
  </si>
  <si>
    <t>NHZ2075-11</t>
  </si>
  <si>
    <t>Tópicos de História da Ciência</t>
  </si>
  <si>
    <t>NHZ2076-11</t>
  </si>
  <si>
    <t>Tópicos de Lógicas Não-Clássicas</t>
  </si>
  <si>
    <t>NHZ2077-11</t>
  </si>
  <si>
    <t>Tópicos em Teoria do Conhecimento</t>
  </si>
  <si>
    <t>NHH2007-13</t>
  </si>
  <si>
    <t>Estética</t>
  </si>
  <si>
    <t>NHH2008-13</t>
  </si>
  <si>
    <t>Estética: Perspectivas Contemporâneas</t>
  </si>
  <si>
    <t>NHH2009-13</t>
  </si>
  <si>
    <t>Ética</t>
  </si>
  <si>
    <t>NHH2010-13</t>
  </si>
  <si>
    <t>Ética: perspectivas contemporâneas</t>
  </si>
  <si>
    <t>NHH2012-13</t>
  </si>
  <si>
    <t>Fenomenologia e Filosofia Hermenêutica</t>
  </si>
  <si>
    <t>NHH2015-13</t>
  </si>
  <si>
    <t>Filosofia da Ciência: em torno à concepção ortodoxa</t>
  </si>
  <si>
    <t>NHH2016-13</t>
  </si>
  <si>
    <t>Filosofia da Ciência: o debate Popper-Kuhn e seus desdobramentos</t>
  </si>
  <si>
    <t>NHH2019-13</t>
  </si>
  <si>
    <t>Filosofia da Linguagem</t>
  </si>
  <si>
    <t>NHH2020-13</t>
  </si>
  <si>
    <t>Filosofia da Lógica</t>
  </si>
  <si>
    <t>NHH2026-13</t>
  </si>
  <si>
    <t>Filosofia no Brasil e na América Latina</t>
  </si>
  <si>
    <t>NHH2028-13</t>
  </si>
  <si>
    <t>Filosofia Política</t>
  </si>
  <si>
    <t>NHH2029-13</t>
  </si>
  <si>
    <t>Filosofia Política: perspectivas contemporâneas</t>
  </si>
  <si>
    <t>NHH2032-13</t>
  </si>
  <si>
    <t>História da Filosofia Antiga: Aristóteles e o aristotelismo</t>
  </si>
  <si>
    <t>NHH2033-13</t>
  </si>
  <si>
    <t>História da Filosofia Antiga: Platão e o platonismo</t>
  </si>
  <si>
    <t>NHH2034-13</t>
  </si>
  <si>
    <t>História da Filosofia Contemporânea: o Século XIX</t>
  </si>
  <si>
    <t>NHH2035-13</t>
  </si>
  <si>
    <t>História da Filosofia Contemporânea: o Século XX</t>
  </si>
  <si>
    <t>NHH2038-13</t>
  </si>
  <si>
    <t>História da Filosofia Medieval: Patrística e Escolástica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</si>
  <si>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</si>
  <si>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</si>
  <si>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</si>
  <si>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</si>
  <si>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NHH2047-13</t>
  </si>
  <si>
    <t>Historiografia e História das Ciências</t>
  </si>
  <si>
    <t>NHI2049-13</t>
  </si>
  <si>
    <t>Lógica Básica</t>
  </si>
  <si>
    <t>NHH2064-13</t>
  </si>
  <si>
    <t>Problemas Metafísicos: Perspectivas Contemporâneas</t>
  </si>
  <si>
    <t>NHH2065-13</t>
  </si>
  <si>
    <t>Problemas Metafísicos: Perspectivas Modernas</t>
  </si>
  <si>
    <t>NHH2072-13</t>
  </si>
  <si>
    <t>Teoria do Conhecimento: a epistemologia contemporânea</t>
  </si>
  <si>
    <t>NHH2073-13</t>
  </si>
  <si>
    <t>Teoria do Conhecimento: Empirismo versus Racionalismo</t>
  </si>
  <si>
    <t>CÓDIGO</t>
  </si>
  <si>
    <t xml:space="preserve">                      DISCIPLINA</t>
  </si>
  <si>
    <t>CRÉDITO</t>
  </si>
  <si>
    <t>CONCEITO</t>
  </si>
  <si>
    <t>SITUAÇÃO</t>
  </si>
  <si>
    <t>CATEGORIA</t>
  </si>
  <si>
    <t>Orientações Importantes</t>
  </si>
  <si>
    <t>Obter o histórico escolar no portal do aluno, selecionar com o mouse a tabela do histórico</t>
  </si>
  <si>
    <t>Colar o Histórico Especial "Como Texto" (Crtl+Alt+V+t+t+Enter) a partir da célula A1</t>
  </si>
  <si>
    <t>Usar o filtro de Situação - Selecionar "reprovado", "reprovado por frequência" e "incompleto" e Excluir os créditos e  destas linhas</t>
  </si>
  <si>
    <t xml:space="preserve">Nas abas de Obrigatórias e Opção Limitadas de cada versão do Projeto Pedagógico, consultar as disciplinas </t>
  </si>
  <si>
    <t>Caso a disciplina não tenha sido cursada, verificar se a convalidada foi.</t>
  </si>
  <si>
    <t>Esta planilha é somente para auxiliar na verificação do cumprimento dos créditos em disciplinas, não ensejando aprovação em solicitação de colação de grau</t>
  </si>
  <si>
    <t>Os requisitos para integralização dos cursos devem ser consultados nos Projetos Pedagógicos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</si>
</sst>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3" applyNumberFormat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3" xfId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3" xfId="1" applyNumberFormat="1"/>
    <xf numFmtId="0" fontId="2" fillId="2" borderId="4" xfId="1" applyNumberFormat="1" applyBorder="1"/>
    <xf numFmtId="0" fontId="2" fillId="2" borderId="4" xfId="1" applyBorder="1"/>
    <xf numFmtId="0" fontId="0" fillId="0" borderId="0" xfId="0" applyFont="1" applyBorder="1" applyAlignme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3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7" fillId="0" borderId="5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7" xfId="0" applyFont="1" applyFill="1" applyBorder="1"/>
    <xf numFmtId="0" fontId="9" fillId="0" borderId="1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</cellXfs>
  <cellStyles count="2">
    <cellStyle name="Normal" xfId="0" builtinId="0"/>
    <cellStyle name="Saída" xfId="1" builtinId="21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ill>
        <patternFill>
          <bgColor theme="9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F127" totalsRowShown="0" headerRowDxfId="11" dataDxfId="10" headerRowBorderDxfId="8" tableBorderDxfId="9" totalsRowBorderDxfId="7">
  <autoFilter ref="A1:F127"/>
  <tableColumns count="6">
    <tableColumn id="1" name="CÓDIGO" dataDxfId="6"/>
    <tableColumn id="2" name="                      DISCIPLINA" dataDxfId="5"/>
    <tableColumn id="4" name="CRÉDITO" dataDxfId="4"/>
    <tableColumn id="5" name="CONCEITO" dataDxfId="3"/>
    <tableColumn id="6" name="SITUAÇÃO" dataDxfId="2"/>
    <tableColumn id="7" name="CATEGORIA" dataDxfId="1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H2:H9" totalsRowShown="0" headerRowDxfId="0">
  <autoFilter ref="H2:H9"/>
  <tableColumns count="1">
    <tableColumn id="1" name="Orientações Important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K27" totalsRowCount="1">
  <autoFilter ref="A1:K26"/>
  <tableColumns count="11">
    <tableColumn id="1" name="Código Novo" totalsRowLabel="Total"/>
    <tableColumn id="2" name="Nome"/>
    <tableColumn id="3" name="T"/>
    <tableColumn id="4" name="P"/>
    <tableColumn id="5" name="I"/>
    <tableColumn id="6" name="Créditos" totalsRowFunction="sum"/>
    <tableColumn id="7" name="Horas" totalsRowFunction="sum"/>
    <tableColumn id="8" name="Cred Cursados" totalsRowFunction="sum" dataDxfId="30" totalsRowDxfId="29" dataCellStyle="Saída">
      <calculatedColumnFormula>IFERROR(VLOOKUP(Tabela3[[#This Row],[Código Novo]],'Colar histórico'!A:G,3,0),0)</calculatedColumnFormula>
    </tableColumn>
    <tableColumn id="9" name="Horas Cursadas" totalsRowFunction="sum" dataDxfId="28" totalsRowDxfId="27" dataCellStyle="Saída">
      <calculatedColumnFormula>Tabela3[[#This Row],[Cred Cursados]]*12</calculatedColumnFormula>
    </tableColumn>
    <tableColumn id="10" name="Disciplina Convalidada" totalsRowDxfId="26" dataCellStyle="Saída"/>
    <tableColumn id="11" name="Crédito" totalsRowFunction="count" totalsRowDxfId="25" dataCellStyle="Saída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ela35" displayName="Tabela35" ref="A1:K45" totalsRowCount="1">
  <autoFilter ref="A1:K44"/>
  <tableColumns count="11">
    <tableColumn id="1" name="Código Novo" totalsRowLabel="Total"/>
    <tableColumn id="2" name="Nome"/>
    <tableColumn id="3" name="T" dataDxfId="22"/>
    <tableColumn id="4" name="P" dataDxfId="21"/>
    <tableColumn id="5" name="I" dataDxfId="20"/>
    <tableColumn id="6" name="Créditos" dataDxfId="19"/>
    <tableColumn id="7" name="Horas" dataDxfId="18"/>
    <tableColumn id="8" name="Cred Cursados" totalsRowFunction="sum" dataDxfId="17" totalsRowDxfId="16" dataCellStyle="Saída">
      <calculatedColumnFormula>IFERROR(VLOOKUP(Tabela35[[#This Row],[Código Novo]],'Colar histórico'!A:G,3,0),0)</calculatedColumnFormula>
    </tableColumn>
    <tableColumn id="9" name="Horas Cursadas" totalsRowFunction="sum" dataDxfId="15" totalsRowDxfId="14" dataCellStyle="Saída">
      <calculatedColumnFormula>Tabela35[[#This Row],[Cred Cursados]]*12</calculatedColumnFormula>
    </tableColumn>
    <tableColumn id="10" name="Disciplina Convalidada" totalsRowDxfId="13" dataCellStyle="Saída"/>
    <tableColumn id="11" name="Crédito" totalsRowFunction="count" totalsRowDxfId="12" dataCellStyle="Saíd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workbookViewId="0">
      <selection activeCell="B22" sqref="B22"/>
    </sheetView>
  </sheetViews>
  <sheetFormatPr defaultRowHeight="15" x14ac:dyDescent="0.25"/>
  <cols>
    <col min="2" max="2" width="62.5703125" bestFit="1" customWidth="1"/>
    <col min="8" max="8" width="123.5703125" bestFit="1" customWidth="1"/>
    <col min="10" max="14" width="9.140625" hidden="1" customWidth="1"/>
    <col min="15" max="15" width="20.85546875" hidden="1" customWidth="1"/>
    <col min="16" max="16" width="31.42578125" hidden="1" customWidth="1"/>
  </cols>
  <sheetData>
    <row r="1" spans="1:16" x14ac:dyDescent="0.25">
      <c r="A1" s="18" t="s">
        <v>155</v>
      </c>
      <c r="B1" s="19" t="s">
        <v>156</v>
      </c>
      <c r="C1" s="20" t="s">
        <v>157</v>
      </c>
      <c r="D1" s="20" t="s">
        <v>158</v>
      </c>
      <c r="E1" s="20" t="s">
        <v>159</v>
      </c>
      <c r="F1" s="21" t="s">
        <v>160</v>
      </c>
    </row>
    <row r="2" spans="1:16" ht="18.75" x14ac:dyDescent="0.3">
      <c r="A2" s="22"/>
      <c r="B2" s="23"/>
      <c r="C2" s="24"/>
      <c r="D2" s="24"/>
      <c r="E2" s="24"/>
      <c r="F2" s="25"/>
      <c r="H2" s="2" t="s">
        <v>161</v>
      </c>
      <c r="J2" s="1" t="s">
        <v>1</v>
      </c>
      <c r="K2" s="1" t="s">
        <v>3</v>
      </c>
      <c r="L2" s="1" t="s">
        <v>2</v>
      </c>
      <c r="M2" s="1" t="s">
        <v>0</v>
      </c>
      <c r="N2" s="1" t="s">
        <v>4</v>
      </c>
      <c r="O2" s="1" t="s">
        <v>5</v>
      </c>
      <c r="P2" s="1" t="s">
        <v>6</v>
      </c>
    </row>
    <row r="3" spans="1:16" x14ac:dyDescent="0.25">
      <c r="A3" s="26"/>
      <c r="B3" s="27"/>
      <c r="C3" s="28"/>
      <c r="D3" s="28"/>
      <c r="E3" s="28"/>
      <c r="F3" s="29"/>
      <c r="H3" t="s">
        <v>162</v>
      </c>
      <c r="J3">
        <f t="shared" ref="J3:J66" si="0">IF((LEFT(A4,3)="BC0")*AND(F4="Obrigatória")*AND(E4&lt;&gt;"Reprovado"),C4,0)</f>
        <v>0</v>
      </c>
      <c r="K3">
        <f t="shared" ref="K3:K66" si="1">IF((LEFT(A4,3)&lt;&gt;"BC0")*AND(F4="Obrigatória")*AND(E4&lt;&gt;"Reprovado"),C4,0)</f>
        <v>0</v>
      </c>
      <c r="L3">
        <f>IF((F4="Opção limitada")*AND(E4&lt;&gt;"Reprovado"),C4,0)</f>
        <v>0</v>
      </c>
      <c r="M3">
        <f>IF((F4="Livre escolha")*AND(E4&lt;&gt;"Reprovado"),C4,0)</f>
        <v>0</v>
      </c>
      <c r="N3">
        <f>IF((F4="Estágio Obr.")*AND(E4&lt;&gt;"Reprovado"),#REF!,0)</f>
        <v>0</v>
      </c>
      <c r="O3">
        <f>IF(A4="ATC-BCT",#REF!,0)</f>
        <v>0</v>
      </c>
    </row>
    <row r="4" spans="1:16" x14ac:dyDescent="0.25">
      <c r="A4" s="30"/>
      <c r="B4" s="31"/>
      <c r="C4" s="28"/>
      <c r="D4" s="28"/>
      <c r="E4" s="28"/>
      <c r="F4" s="29"/>
      <c r="H4" t="s">
        <v>163</v>
      </c>
      <c r="J4">
        <f t="shared" si="0"/>
        <v>0</v>
      </c>
      <c r="K4">
        <f t="shared" si="1"/>
        <v>0</v>
      </c>
      <c r="L4">
        <f t="shared" ref="L4:L67" si="2">IF((F5="Opção limitada")*AND(E5&lt;&gt;"Reprovado"),C5,0)</f>
        <v>0</v>
      </c>
      <c r="M4">
        <f t="shared" ref="M4:M67" si="3">IF((F5="Livre escolha")*AND(E5&lt;&gt;"Reprovado"),C5,0)</f>
        <v>0</v>
      </c>
      <c r="N4">
        <f>IF((F5="Estágio Obr.")*AND(E5&lt;&gt;"Reprovado"),#REF!,0)</f>
        <v>0</v>
      </c>
      <c r="O4">
        <f>IF(A5="ATC-BCT",#REF!,0)</f>
        <v>0</v>
      </c>
    </row>
    <row r="5" spans="1:16" x14ac:dyDescent="0.25">
      <c r="A5" s="30"/>
      <c r="B5" s="31"/>
      <c r="C5" s="28"/>
      <c r="D5" s="28"/>
      <c r="E5" s="28"/>
      <c r="F5" s="29"/>
      <c r="H5" t="s">
        <v>164</v>
      </c>
      <c r="J5">
        <f t="shared" si="0"/>
        <v>0</v>
      </c>
      <c r="K5">
        <f t="shared" si="1"/>
        <v>0</v>
      </c>
      <c r="L5">
        <f t="shared" si="2"/>
        <v>0</v>
      </c>
      <c r="M5">
        <f t="shared" si="3"/>
        <v>0</v>
      </c>
      <c r="N5">
        <f>IF((F6="Estágio Obr.")*AND(E6&lt;&gt;"Reprovado"),#REF!,0)</f>
        <v>0</v>
      </c>
      <c r="O5">
        <f>IF(A6="ATC-BCT",#REF!,0)</f>
        <v>0</v>
      </c>
    </row>
    <row r="6" spans="1:16" x14ac:dyDescent="0.25">
      <c r="A6" s="30"/>
      <c r="B6" s="31"/>
      <c r="C6" s="28"/>
      <c r="D6" s="28"/>
      <c r="E6" s="28"/>
      <c r="F6" s="29"/>
      <c r="H6" t="s">
        <v>165</v>
      </c>
      <c r="J6">
        <f t="shared" si="0"/>
        <v>0</v>
      </c>
      <c r="K6">
        <f t="shared" si="1"/>
        <v>0</v>
      </c>
      <c r="L6">
        <f t="shared" si="2"/>
        <v>0</v>
      </c>
      <c r="M6">
        <f t="shared" si="3"/>
        <v>0</v>
      </c>
      <c r="N6">
        <f>IF((F7="Estágio Obr.")*AND(E7&lt;&gt;"Reprovado"),#REF!,0)</f>
        <v>0</v>
      </c>
      <c r="O6">
        <f>IF(A7="ATC-BCT",#REF!,0)</f>
        <v>0</v>
      </c>
    </row>
    <row r="7" spans="1:16" x14ac:dyDescent="0.25">
      <c r="A7" s="30"/>
      <c r="B7" s="31"/>
      <c r="C7" s="28"/>
      <c r="D7" s="28"/>
      <c r="E7" s="28"/>
      <c r="F7" s="29"/>
      <c r="H7" t="s">
        <v>166</v>
      </c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>IF((F8="Estágio Obr.")*AND(E8&lt;&gt;"Reprovado"),#REF!,0)</f>
        <v>0</v>
      </c>
      <c r="O7">
        <f>IF(A8="ATC-BCT",#REF!,0)</f>
        <v>0</v>
      </c>
    </row>
    <row r="8" spans="1:16" x14ac:dyDescent="0.25">
      <c r="A8" s="30"/>
      <c r="B8" s="31"/>
      <c r="C8" s="28"/>
      <c r="D8" s="28"/>
      <c r="E8" s="28"/>
      <c r="F8" s="29"/>
      <c r="H8" t="s">
        <v>167</v>
      </c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>IF((F9="Estágio Obr.")*AND(E9&lt;&gt;"Reprovado"),#REF!,0)</f>
        <v>0</v>
      </c>
      <c r="O8">
        <f>IF(A9="ATC-BCT",#REF!,0)</f>
        <v>0</v>
      </c>
    </row>
    <row r="9" spans="1:16" x14ac:dyDescent="0.25">
      <c r="A9" s="30"/>
      <c r="B9" s="31"/>
      <c r="C9" s="28"/>
      <c r="D9" s="28"/>
      <c r="E9" s="28"/>
      <c r="F9" s="29"/>
      <c r="H9" t="s">
        <v>168</v>
      </c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>IF((F10="Estágio Obr.")*AND(E10&lt;&gt;"Reprovado"),#REF!,0)</f>
        <v>0</v>
      </c>
      <c r="O9">
        <f>IF(A10="ATC-BCT",#REF!,0)</f>
        <v>0</v>
      </c>
    </row>
    <row r="10" spans="1:16" x14ac:dyDescent="0.25">
      <c r="A10" s="30"/>
      <c r="B10" s="31"/>
      <c r="C10" s="28"/>
      <c r="D10" s="28"/>
      <c r="E10" s="28"/>
      <c r="F10" s="29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>IF((F11="Estágio Obr.")*AND(E11&lt;&gt;"Reprovado"),#REF!,0)</f>
        <v>0</v>
      </c>
      <c r="O10">
        <f>IF(A11="ATC-BCT",#REF!,0)</f>
        <v>0</v>
      </c>
    </row>
    <row r="11" spans="1:16" x14ac:dyDescent="0.25">
      <c r="A11" s="30"/>
      <c r="B11" s="31"/>
      <c r="C11" s="28"/>
      <c r="D11" s="28"/>
      <c r="E11" s="28"/>
      <c r="F11" s="29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>IF((F12="Estágio Obr.")*AND(E12&lt;&gt;"Reprovado"),#REF!,0)</f>
        <v>0</v>
      </c>
      <c r="O11">
        <f>IF(A12="ATC-BCT",#REF!,0)</f>
        <v>0</v>
      </c>
    </row>
    <row r="12" spans="1:16" x14ac:dyDescent="0.25">
      <c r="A12" s="30"/>
      <c r="B12" s="31"/>
      <c r="C12" s="28"/>
      <c r="D12" s="28"/>
      <c r="E12" s="28"/>
      <c r="F12" s="29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>IF((F13="Estágio Obr.")*AND(E13&lt;&gt;"Reprovado"),#REF!,0)</f>
        <v>0</v>
      </c>
      <c r="O12">
        <f>IF(A13="ATC-BCT",#REF!,0)</f>
        <v>0</v>
      </c>
    </row>
    <row r="13" spans="1:16" x14ac:dyDescent="0.25">
      <c r="A13" s="30"/>
      <c r="B13" s="31"/>
      <c r="C13" s="28"/>
      <c r="D13" s="28"/>
      <c r="E13" s="28"/>
      <c r="F13" s="29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>IF((F14="Estágio Obr.")*AND(E14&lt;&gt;"Reprovado"),#REF!,0)</f>
        <v>0</v>
      </c>
      <c r="O13">
        <f>IF(A14="ATC-BCT",#REF!,0)</f>
        <v>0</v>
      </c>
    </row>
    <row r="14" spans="1:16" x14ac:dyDescent="0.25">
      <c r="A14" s="30"/>
      <c r="B14" s="31"/>
      <c r="C14" s="28"/>
      <c r="D14" s="28"/>
      <c r="E14" s="28"/>
      <c r="F14" s="29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>IF((F15="Estágio Obr.")*AND(E15&lt;&gt;"Reprovado"),#REF!,0)</f>
        <v>0</v>
      </c>
      <c r="O14">
        <f>IF(A15="ATC-BCT",#REF!,0)</f>
        <v>0</v>
      </c>
    </row>
    <row r="15" spans="1:16" x14ac:dyDescent="0.25">
      <c r="A15" s="30"/>
      <c r="B15" s="31"/>
      <c r="C15" s="28"/>
      <c r="D15" s="28"/>
      <c r="E15" s="28"/>
      <c r="F15" s="29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>IF((F16="Estágio Obr.")*AND(E16&lt;&gt;"Reprovado"),#REF!,0)</f>
        <v>0</v>
      </c>
      <c r="O15">
        <f>IF(A16="ATC-BCT",#REF!,0)</f>
        <v>0</v>
      </c>
    </row>
    <row r="16" spans="1:16" x14ac:dyDescent="0.25">
      <c r="A16" s="30"/>
      <c r="B16" s="31"/>
      <c r="C16" s="28"/>
      <c r="D16" s="28"/>
      <c r="E16" s="28"/>
      <c r="F16" s="29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>IF((F17="Estágio Obr.")*AND(E17&lt;&gt;"Reprovado"),#REF!,0)</f>
        <v>0</v>
      </c>
      <c r="O16">
        <f>IF(A17="ATC-BCT",#REF!,0)</f>
        <v>0</v>
      </c>
    </row>
    <row r="17" spans="1:15" x14ac:dyDescent="0.25">
      <c r="A17" s="26"/>
      <c r="B17" s="27"/>
      <c r="C17" s="28"/>
      <c r="D17" s="28"/>
      <c r="E17" s="28"/>
      <c r="F17" s="29"/>
      <c r="J17">
        <f t="shared" si="0"/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>IF((F18="Estágio Obr.")*AND(E18&lt;&gt;"Reprovado"),#REF!,0)</f>
        <v>0</v>
      </c>
      <c r="O17">
        <f>IF(A18="ATC-BCT",#REF!,0)</f>
        <v>0</v>
      </c>
    </row>
    <row r="18" spans="1:15" x14ac:dyDescent="0.25">
      <c r="A18" s="30"/>
      <c r="B18" s="31"/>
      <c r="C18" s="28"/>
      <c r="D18" s="28"/>
      <c r="E18" s="28"/>
      <c r="F18" s="29"/>
      <c r="J18">
        <f t="shared" si="0"/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>IF((F19="Estágio Obr.")*AND(E19&lt;&gt;"Reprovado"),#REF!,0)</f>
        <v>0</v>
      </c>
      <c r="O18">
        <f>IF(A19="ATC-BCT",#REF!,0)</f>
        <v>0</v>
      </c>
    </row>
    <row r="19" spans="1:15" x14ac:dyDescent="0.25">
      <c r="A19" s="30"/>
      <c r="B19" s="31"/>
      <c r="C19" s="28"/>
      <c r="D19" s="28"/>
      <c r="E19" s="28"/>
      <c r="F19" s="29"/>
      <c r="J19">
        <f t="shared" si="0"/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>IF((F20="Estágio Obr.")*AND(E20&lt;&gt;"Reprovado"),#REF!,0)</f>
        <v>0</v>
      </c>
      <c r="O19">
        <f>IF(A20="ATC-BCT",#REF!,0)</f>
        <v>0</v>
      </c>
    </row>
    <row r="20" spans="1:15" x14ac:dyDescent="0.25">
      <c r="A20" s="30"/>
      <c r="B20" s="31"/>
      <c r="C20" s="28"/>
      <c r="D20" s="28"/>
      <c r="E20" s="28"/>
      <c r="F20" s="29"/>
      <c r="J20">
        <f t="shared" si="0"/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>IF((F21="Estágio Obr.")*AND(E21&lt;&gt;"Reprovado"),#REF!,0)</f>
        <v>0</v>
      </c>
      <c r="O20">
        <f>IF(A21="ATC-BCT",#REF!,0)</f>
        <v>0</v>
      </c>
    </row>
    <row r="21" spans="1:15" x14ac:dyDescent="0.25">
      <c r="A21" s="30"/>
      <c r="B21" s="31"/>
      <c r="C21" s="28"/>
      <c r="D21" s="28"/>
      <c r="E21" s="28"/>
      <c r="F21" s="29"/>
      <c r="J21">
        <f t="shared" si="0"/>
        <v>0</v>
      </c>
      <c r="K21">
        <f t="shared" si="1"/>
        <v>0</v>
      </c>
      <c r="L21">
        <f t="shared" si="2"/>
        <v>0</v>
      </c>
      <c r="M21">
        <f t="shared" si="3"/>
        <v>0</v>
      </c>
      <c r="N21">
        <f>IF((F22="Estágio Obr.")*AND(E22&lt;&gt;"Reprovado"),#REF!,0)</f>
        <v>0</v>
      </c>
      <c r="O21">
        <f>IF(A22="ATC-BCT",#REF!,0)</f>
        <v>0</v>
      </c>
    </row>
    <row r="22" spans="1:15" x14ac:dyDescent="0.25">
      <c r="A22" s="26"/>
      <c r="B22" s="27"/>
      <c r="C22" s="28"/>
      <c r="D22" s="28"/>
      <c r="E22" s="28"/>
      <c r="F22" s="29"/>
      <c r="J22">
        <f t="shared" si="0"/>
        <v>0</v>
      </c>
      <c r="K22">
        <f t="shared" si="1"/>
        <v>0</v>
      </c>
      <c r="L22">
        <f t="shared" si="2"/>
        <v>0</v>
      </c>
      <c r="M22">
        <f t="shared" si="3"/>
        <v>0</v>
      </c>
      <c r="N22">
        <f>IF((F23="Estágio Obr.")*AND(E23&lt;&gt;"Reprovado"),#REF!,0)</f>
        <v>0</v>
      </c>
      <c r="O22">
        <f>IF(A23="ATC-BCT",#REF!,0)</f>
        <v>0</v>
      </c>
    </row>
    <row r="23" spans="1:15" x14ac:dyDescent="0.25">
      <c r="A23" s="30"/>
      <c r="B23" s="31"/>
      <c r="C23" s="28"/>
      <c r="D23" s="28"/>
      <c r="E23" s="28"/>
      <c r="F23" s="29"/>
      <c r="J23">
        <f t="shared" si="0"/>
        <v>0</v>
      </c>
      <c r="K23">
        <f t="shared" si="1"/>
        <v>0</v>
      </c>
      <c r="L23">
        <f t="shared" si="2"/>
        <v>0</v>
      </c>
      <c r="M23">
        <f t="shared" si="3"/>
        <v>0</v>
      </c>
      <c r="N23">
        <f>IF((F24="Estágio Obr.")*AND(E24&lt;&gt;"Reprovado"),#REF!,0)</f>
        <v>0</v>
      </c>
      <c r="O23">
        <f>IF(A24="ATC-BCT",#REF!,0)</f>
        <v>0</v>
      </c>
    </row>
    <row r="24" spans="1:15" x14ac:dyDescent="0.25">
      <c r="A24" s="30"/>
      <c r="B24" s="31"/>
      <c r="C24" s="28"/>
      <c r="D24" s="28"/>
      <c r="E24" s="28"/>
      <c r="F24" s="29"/>
      <c r="J24">
        <f t="shared" si="0"/>
        <v>0</v>
      </c>
      <c r="K24">
        <f t="shared" si="1"/>
        <v>0</v>
      </c>
      <c r="L24">
        <f t="shared" si="2"/>
        <v>0</v>
      </c>
      <c r="M24">
        <f t="shared" si="3"/>
        <v>0</v>
      </c>
      <c r="N24">
        <f>IF((F25="Estágio Obr.")*AND(E25&lt;&gt;"Reprovado"),#REF!,0)</f>
        <v>0</v>
      </c>
      <c r="O24">
        <f>IF(A25="ATC-BCT",#REF!,0)</f>
        <v>0</v>
      </c>
    </row>
    <row r="25" spans="1:15" x14ac:dyDescent="0.25">
      <c r="A25" s="30"/>
      <c r="B25" s="31"/>
      <c r="C25" s="28"/>
      <c r="D25" s="28"/>
      <c r="E25" s="28"/>
      <c r="F25" s="29"/>
      <c r="J25">
        <f t="shared" si="0"/>
        <v>0</v>
      </c>
      <c r="K25">
        <f t="shared" si="1"/>
        <v>0</v>
      </c>
      <c r="L25">
        <f t="shared" si="2"/>
        <v>0</v>
      </c>
      <c r="M25">
        <f t="shared" si="3"/>
        <v>0</v>
      </c>
      <c r="N25">
        <f>IF((F26="Estágio Obr.")*AND(E26&lt;&gt;"Reprovado"),#REF!,0)</f>
        <v>0</v>
      </c>
      <c r="O25">
        <f>IF(A26="ATC-BCT",#REF!,0)</f>
        <v>0</v>
      </c>
    </row>
    <row r="26" spans="1:15" x14ac:dyDescent="0.25">
      <c r="A26" s="30"/>
      <c r="B26" s="31"/>
      <c r="C26" s="28"/>
      <c r="D26" s="28"/>
      <c r="E26" s="28"/>
      <c r="F26" s="29"/>
      <c r="J26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  <c r="N26">
        <f>IF((F27="Estágio Obr.")*AND(E27&lt;&gt;"Reprovado"),#REF!,0)</f>
        <v>0</v>
      </c>
      <c r="O26">
        <f>IF(A27="ATC-BCT",#REF!,0)</f>
        <v>0</v>
      </c>
    </row>
    <row r="27" spans="1:15" x14ac:dyDescent="0.25">
      <c r="A27" s="26"/>
      <c r="B27" s="27"/>
      <c r="C27" s="28"/>
      <c r="D27" s="28"/>
      <c r="E27" s="28"/>
      <c r="F27" s="29"/>
      <c r="J27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>IF((F28="Estágio Obr.")*AND(E28&lt;&gt;"Reprovado"),#REF!,0)</f>
        <v>0</v>
      </c>
      <c r="O27">
        <f>IF(A28="ATC-BCT",#REF!,0)</f>
        <v>0</v>
      </c>
    </row>
    <row r="28" spans="1:15" x14ac:dyDescent="0.25">
      <c r="A28" s="30"/>
      <c r="B28" s="31"/>
      <c r="C28" s="28"/>
      <c r="D28" s="28"/>
      <c r="E28" s="28"/>
      <c r="F28" s="29"/>
      <c r="J28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>IF((F29="Estágio Obr.")*AND(E29&lt;&gt;"Reprovado"),#REF!,0)</f>
        <v>0</v>
      </c>
      <c r="O28">
        <f>IF(A29="ATC-BCT",#REF!,0)</f>
        <v>0</v>
      </c>
    </row>
    <row r="29" spans="1:15" x14ac:dyDescent="0.25">
      <c r="A29" s="30"/>
      <c r="B29" s="31"/>
      <c r="C29" s="28"/>
      <c r="D29" s="28"/>
      <c r="E29" s="28"/>
      <c r="F29" s="29"/>
      <c r="J29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>IF((F30="Estágio Obr.")*AND(E30&lt;&gt;"Reprovado"),#REF!,0)</f>
        <v>0</v>
      </c>
      <c r="O29">
        <f>IF(A30="ATC-BCT",#REF!,0)</f>
        <v>0</v>
      </c>
    </row>
    <row r="30" spans="1:15" x14ac:dyDescent="0.25">
      <c r="A30" s="30"/>
      <c r="B30" s="31"/>
      <c r="C30" s="28"/>
      <c r="D30" s="28"/>
      <c r="E30" s="28"/>
      <c r="F30" s="29"/>
      <c r="J30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>IF((F31="Estágio Obr.")*AND(E31&lt;&gt;"Reprovado"),#REF!,0)</f>
        <v>0</v>
      </c>
      <c r="O30">
        <f>IF(A31="ATC-BCT",#REF!,0)</f>
        <v>0</v>
      </c>
    </row>
    <row r="31" spans="1:15" x14ac:dyDescent="0.25">
      <c r="A31" s="30"/>
      <c r="B31" s="31"/>
      <c r="C31" s="28"/>
      <c r="D31" s="28"/>
      <c r="E31" s="28"/>
      <c r="F31" s="29"/>
      <c r="J31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>IF((F32="Estágio Obr.")*AND(E32&lt;&gt;"Reprovado"),#REF!,0)</f>
        <v>0</v>
      </c>
      <c r="O31">
        <f>IF(A32="ATC-BCT",#REF!,0)</f>
        <v>0</v>
      </c>
    </row>
    <row r="32" spans="1:15" x14ac:dyDescent="0.25">
      <c r="A32" s="30"/>
      <c r="B32" s="31"/>
      <c r="C32" s="28"/>
      <c r="D32" s="28"/>
      <c r="E32" s="28"/>
      <c r="F32" s="29"/>
      <c r="J32">
        <f t="shared" si="0"/>
        <v>0</v>
      </c>
      <c r="K32">
        <f t="shared" si="1"/>
        <v>0</v>
      </c>
      <c r="L32">
        <f t="shared" si="2"/>
        <v>0</v>
      </c>
      <c r="M32">
        <f t="shared" si="3"/>
        <v>0</v>
      </c>
      <c r="N32">
        <f>IF((F33="Estágio Obr.")*AND(E33&lt;&gt;"Reprovado"),#REF!,0)</f>
        <v>0</v>
      </c>
      <c r="O32">
        <f>IF(A33="ATC-BCT",#REF!,0)</f>
        <v>0</v>
      </c>
    </row>
    <row r="33" spans="1:15" x14ac:dyDescent="0.25">
      <c r="A33" s="26"/>
      <c r="B33" s="27"/>
      <c r="C33" s="28"/>
      <c r="D33" s="28"/>
      <c r="E33" s="28"/>
      <c r="F33" s="29"/>
      <c r="J33">
        <f t="shared" si="0"/>
        <v>0</v>
      </c>
      <c r="K33">
        <f t="shared" si="1"/>
        <v>0</v>
      </c>
      <c r="L33">
        <f t="shared" si="2"/>
        <v>0</v>
      </c>
      <c r="M33">
        <f t="shared" si="3"/>
        <v>0</v>
      </c>
      <c r="N33">
        <f>IF((F34="Estágio Obr.")*AND(E34&lt;&gt;"Reprovado"),#REF!,0)</f>
        <v>0</v>
      </c>
      <c r="O33">
        <f>IF(A34="ATC-BCT",#REF!,0)</f>
        <v>0</v>
      </c>
    </row>
    <row r="34" spans="1:15" x14ac:dyDescent="0.25">
      <c r="A34" s="30"/>
      <c r="B34" s="31"/>
      <c r="C34" s="28"/>
      <c r="D34" s="28"/>
      <c r="E34" s="28"/>
      <c r="F34" s="29"/>
      <c r="J34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>IF((F35="Estágio Obr.")*AND(E35&lt;&gt;"Reprovado"),#REF!,0)</f>
        <v>0</v>
      </c>
      <c r="O34">
        <f>IF(A35="ATC-BCT",#REF!,0)</f>
        <v>0</v>
      </c>
    </row>
    <row r="35" spans="1:15" x14ac:dyDescent="0.25">
      <c r="A35" s="30"/>
      <c r="B35" s="31"/>
      <c r="C35" s="28"/>
      <c r="D35" s="28"/>
      <c r="E35" s="28"/>
      <c r="F35" s="29"/>
      <c r="J35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>IF((F36="Estágio Obr.")*AND(E36&lt;&gt;"Reprovado"),#REF!,0)</f>
        <v>0</v>
      </c>
      <c r="O35">
        <f>IF(A36="ATC-BCT",#REF!,0)</f>
        <v>0</v>
      </c>
    </row>
    <row r="36" spans="1:15" x14ac:dyDescent="0.25">
      <c r="A36" s="30"/>
      <c r="B36" s="31"/>
      <c r="C36" s="28"/>
      <c r="D36" s="28"/>
      <c r="E36" s="28"/>
      <c r="F36" s="29"/>
      <c r="J36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>IF((F37="Estágio Obr.")*AND(E37&lt;&gt;"Reprovado"),#REF!,0)</f>
        <v>0</v>
      </c>
      <c r="O36">
        <f>IF(A37="ATC-BCT",#REF!,0)</f>
        <v>0</v>
      </c>
    </row>
    <row r="37" spans="1:15" x14ac:dyDescent="0.25">
      <c r="A37" s="30"/>
      <c r="B37" s="31"/>
      <c r="C37" s="28"/>
      <c r="D37" s="28"/>
      <c r="E37" s="28"/>
      <c r="F37" s="29"/>
      <c r="J37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>IF((F38="Estágio Obr.")*AND(E38&lt;&gt;"Reprovado"),#REF!,0)</f>
        <v>0</v>
      </c>
      <c r="O37">
        <f>IF(A38="ATC-BCT",#REF!,0)</f>
        <v>0</v>
      </c>
    </row>
    <row r="38" spans="1:15" x14ac:dyDescent="0.25">
      <c r="A38" s="30"/>
      <c r="B38" s="31"/>
      <c r="C38" s="28"/>
      <c r="D38" s="28"/>
      <c r="E38" s="28"/>
      <c r="F38" s="29"/>
      <c r="J38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>IF((F39="Estágio Obr.")*AND(E39&lt;&gt;"Reprovado"),#REF!,0)</f>
        <v>0</v>
      </c>
      <c r="O38">
        <f>IF(A39="ATC-BCT",#REF!,0)</f>
        <v>0</v>
      </c>
    </row>
    <row r="39" spans="1:15" x14ac:dyDescent="0.25">
      <c r="A39" s="30"/>
      <c r="B39" s="31"/>
      <c r="C39" s="28"/>
      <c r="D39" s="28"/>
      <c r="E39" s="28"/>
      <c r="F39" s="29"/>
      <c r="J39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>IF((F40="Estágio Obr.")*AND(E40&lt;&gt;"Reprovado"),#REF!,0)</f>
        <v>0</v>
      </c>
      <c r="O39">
        <f>IF(A40="ATC-BCT",#REF!,0)</f>
        <v>0</v>
      </c>
    </row>
    <row r="40" spans="1:15" x14ac:dyDescent="0.25">
      <c r="A40" s="30"/>
      <c r="B40" s="31"/>
      <c r="C40" s="28"/>
      <c r="D40" s="28"/>
      <c r="E40" s="28"/>
      <c r="F40" s="29"/>
      <c r="J40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>IF((F41="Estágio Obr.")*AND(E41&lt;&gt;"Reprovado"),#REF!,0)</f>
        <v>0</v>
      </c>
      <c r="O40">
        <f>IF(A41="ATC-BCT",#REF!,0)</f>
        <v>0</v>
      </c>
    </row>
    <row r="41" spans="1:15" x14ac:dyDescent="0.25">
      <c r="A41" s="30"/>
      <c r="B41" s="31"/>
      <c r="C41" s="28"/>
      <c r="D41" s="28"/>
      <c r="E41" s="28"/>
      <c r="F41" s="29"/>
      <c r="J41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>IF((F42="Estágio Obr.")*AND(E42&lt;&gt;"Reprovado"),#REF!,0)</f>
        <v>0</v>
      </c>
      <c r="O41">
        <f>IF(A42="ATC-BCT",#REF!,0)</f>
        <v>0</v>
      </c>
    </row>
    <row r="42" spans="1:15" x14ac:dyDescent="0.25">
      <c r="A42" s="30"/>
      <c r="B42" s="31"/>
      <c r="C42" s="28"/>
      <c r="D42" s="28"/>
      <c r="E42" s="28"/>
      <c r="F42" s="29"/>
      <c r="J42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>IF((F43="Estágio Obr.")*AND(E43&lt;&gt;"Reprovado"),#REF!,0)</f>
        <v>0</v>
      </c>
      <c r="O42">
        <f>IF(A43="ATC-BCT",#REF!,0)</f>
        <v>0</v>
      </c>
    </row>
    <row r="43" spans="1:15" x14ac:dyDescent="0.25">
      <c r="A43" s="30"/>
      <c r="B43" s="31"/>
      <c r="C43" s="28"/>
      <c r="D43" s="28"/>
      <c r="E43" s="28"/>
      <c r="F43" s="29"/>
      <c r="J43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  <c r="N43">
        <f>IF((F44="Estágio Obr.")*AND(E44&lt;&gt;"Reprovado"),#REF!,0)</f>
        <v>0</v>
      </c>
      <c r="O43">
        <f>IF(A44="ATC-BCT",#REF!,0)</f>
        <v>0</v>
      </c>
    </row>
    <row r="44" spans="1:15" x14ac:dyDescent="0.25">
      <c r="A44" s="30"/>
      <c r="B44" s="31"/>
      <c r="C44" s="28"/>
      <c r="D44" s="28"/>
      <c r="E44" s="28"/>
      <c r="F44" s="29"/>
      <c r="J44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  <c r="N44">
        <f>IF((F45="Estágio Obr.")*AND(E45&lt;&gt;"Reprovado"),#REF!,0)</f>
        <v>0</v>
      </c>
      <c r="O44">
        <f>IF(A45="ATC-BCT",#REF!,0)</f>
        <v>0</v>
      </c>
    </row>
    <row r="45" spans="1:15" x14ac:dyDescent="0.25">
      <c r="A45" s="26"/>
      <c r="B45" s="27"/>
      <c r="C45" s="28"/>
      <c r="D45" s="28"/>
      <c r="E45" s="28"/>
      <c r="F45" s="29"/>
      <c r="J45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  <c r="N45">
        <f>IF((F46="Estágio Obr.")*AND(E46&lt;&gt;"Reprovado"),#REF!,0)</f>
        <v>0</v>
      </c>
      <c r="O45">
        <f>IF(A46="ATC-BCT",#REF!,0)</f>
        <v>0</v>
      </c>
    </row>
    <row r="46" spans="1:15" x14ac:dyDescent="0.25">
      <c r="A46" s="30"/>
      <c r="B46" s="31"/>
      <c r="C46" s="28"/>
      <c r="D46" s="28"/>
      <c r="E46" s="28"/>
      <c r="F46" s="29"/>
      <c r="J46">
        <f t="shared" si="0"/>
        <v>0</v>
      </c>
      <c r="K46">
        <f t="shared" si="1"/>
        <v>0</v>
      </c>
      <c r="L46">
        <f t="shared" si="2"/>
        <v>0</v>
      </c>
      <c r="M46">
        <f t="shared" si="3"/>
        <v>0</v>
      </c>
      <c r="N46">
        <f>IF((F47="Estágio Obr.")*AND(E47&lt;&gt;"Reprovado"),#REF!,0)</f>
        <v>0</v>
      </c>
      <c r="O46">
        <f>IF(A47="ATC-BCT",#REF!,0)</f>
        <v>0</v>
      </c>
    </row>
    <row r="47" spans="1:15" x14ac:dyDescent="0.25">
      <c r="A47" s="30"/>
      <c r="B47" s="31"/>
      <c r="C47" s="28"/>
      <c r="D47" s="28"/>
      <c r="E47" s="28"/>
      <c r="F47" s="29"/>
      <c r="J47">
        <f t="shared" si="0"/>
        <v>0</v>
      </c>
      <c r="K47">
        <f t="shared" si="1"/>
        <v>0</v>
      </c>
      <c r="L47">
        <f t="shared" si="2"/>
        <v>0</v>
      </c>
      <c r="M47">
        <f t="shared" si="3"/>
        <v>0</v>
      </c>
      <c r="N47">
        <f>IF((F48="Estágio Obr.")*AND(E48&lt;&gt;"Reprovado"),#REF!,0)</f>
        <v>0</v>
      </c>
      <c r="O47">
        <f>IF(A48="ATC-BCT",#REF!,0)</f>
        <v>0</v>
      </c>
    </row>
    <row r="48" spans="1:15" x14ac:dyDescent="0.25">
      <c r="A48" s="30"/>
      <c r="B48" s="31"/>
      <c r="C48" s="28"/>
      <c r="D48" s="28"/>
      <c r="E48" s="28"/>
      <c r="F48" s="29"/>
      <c r="J48">
        <f t="shared" si="0"/>
        <v>0</v>
      </c>
      <c r="K48">
        <f t="shared" si="1"/>
        <v>0</v>
      </c>
      <c r="L48">
        <f t="shared" si="2"/>
        <v>0</v>
      </c>
      <c r="M48">
        <f t="shared" si="3"/>
        <v>0</v>
      </c>
      <c r="N48">
        <f>IF((F49="Estágio Obr.")*AND(E49&lt;&gt;"Reprovado"),#REF!,0)</f>
        <v>0</v>
      </c>
      <c r="O48">
        <f>IF(A49="ATC-BCT",#REF!,0)</f>
        <v>0</v>
      </c>
    </row>
    <row r="49" spans="1:15" x14ac:dyDescent="0.25">
      <c r="A49" s="30"/>
      <c r="B49" s="31"/>
      <c r="C49" s="28"/>
      <c r="D49" s="28"/>
      <c r="E49" s="28"/>
      <c r="F49" s="29"/>
      <c r="J49">
        <f t="shared" si="0"/>
        <v>0</v>
      </c>
      <c r="K49">
        <f t="shared" si="1"/>
        <v>0</v>
      </c>
      <c r="L49">
        <f t="shared" si="2"/>
        <v>0</v>
      </c>
      <c r="M49">
        <f t="shared" si="3"/>
        <v>0</v>
      </c>
      <c r="N49">
        <f>IF((F50="Estágio Obr.")*AND(E50&lt;&gt;"Reprovado"),#REF!,0)</f>
        <v>0</v>
      </c>
      <c r="O49">
        <f>IF(A50="ATC-BCT",#REF!,0)</f>
        <v>0</v>
      </c>
    </row>
    <row r="50" spans="1:15" x14ac:dyDescent="0.25">
      <c r="A50" s="30"/>
      <c r="B50" s="31"/>
      <c r="C50" s="28"/>
      <c r="D50" s="28"/>
      <c r="E50" s="28"/>
      <c r="F50" s="29"/>
      <c r="J50">
        <f t="shared" si="0"/>
        <v>0</v>
      </c>
      <c r="K50">
        <f t="shared" si="1"/>
        <v>0</v>
      </c>
      <c r="L50">
        <f t="shared" si="2"/>
        <v>0</v>
      </c>
      <c r="M50">
        <f t="shared" si="3"/>
        <v>0</v>
      </c>
      <c r="N50">
        <f>IF((F51="Estágio Obr.")*AND(E51&lt;&gt;"Reprovado"),#REF!,0)</f>
        <v>0</v>
      </c>
      <c r="O50">
        <f>IF(A51="ATC-BCT",#REF!,0)</f>
        <v>0</v>
      </c>
    </row>
    <row r="51" spans="1:15" x14ac:dyDescent="0.25">
      <c r="A51" s="30"/>
      <c r="B51" s="31"/>
      <c r="C51" s="28"/>
      <c r="D51" s="28"/>
      <c r="E51" s="28"/>
      <c r="F51" s="29"/>
      <c r="J51">
        <f t="shared" si="0"/>
        <v>0</v>
      </c>
      <c r="K51">
        <f t="shared" si="1"/>
        <v>0</v>
      </c>
      <c r="L51">
        <f t="shared" si="2"/>
        <v>0</v>
      </c>
      <c r="M51">
        <f t="shared" si="3"/>
        <v>0</v>
      </c>
      <c r="N51">
        <f>IF((F52="Estágio Obr.")*AND(E52&lt;&gt;"Reprovado"),#REF!,0)</f>
        <v>0</v>
      </c>
      <c r="O51">
        <f>IF(A52="ATC-BCT",#REF!,0)</f>
        <v>0</v>
      </c>
    </row>
    <row r="52" spans="1:15" x14ac:dyDescent="0.25">
      <c r="A52" s="26"/>
      <c r="B52" s="27"/>
      <c r="C52" s="28"/>
      <c r="D52" s="28"/>
      <c r="E52" s="28"/>
      <c r="F52" s="29"/>
      <c r="J52">
        <f t="shared" si="0"/>
        <v>0</v>
      </c>
      <c r="K52">
        <f t="shared" si="1"/>
        <v>0</v>
      </c>
      <c r="L52">
        <f t="shared" si="2"/>
        <v>0</v>
      </c>
      <c r="M52">
        <f t="shared" si="3"/>
        <v>0</v>
      </c>
      <c r="N52">
        <f>IF((F53="Estágio Obr.")*AND(E53&lt;&gt;"Reprovado"),#REF!,0)</f>
        <v>0</v>
      </c>
      <c r="O52">
        <f>IF(A53="ATC-BCT",#REF!,0)</f>
        <v>0</v>
      </c>
    </row>
    <row r="53" spans="1:15" x14ac:dyDescent="0.25">
      <c r="A53" s="30"/>
      <c r="B53" s="31"/>
      <c r="C53" s="28"/>
      <c r="D53" s="28"/>
      <c r="E53" s="28"/>
      <c r="F53" s="29"/>
      <c r="J53">
        <f t="shared" si="0"/>
        <v>0</v>
      </c>
      <c r="K53">
        <f t="shared" si="1"/>
        <v>0</v>
      </c>
      <c r="L53">
        <f t="shared" si="2"/>
        <v>0</v>
      </c>
      <c r="M53">
        <f t="shared" si="3"/>
        <v>0</v>
      </c>
      <c r="N53">
        <f>IF((F54="Estágio Obr.")*AND(E54&lt;&gt;"Reprovado"),#REF!,0)</f>
        <v>0</v>
      </c>
      <c r="O53">
        <f>IF(A54="ATC-BCT",#REF!,0)</f>
        <v>0</v>
      </c>
    </row>
    <row r="54" spans="1:15" x14ac:dyDescent="0.25">
      <c r="A54" s="30"/>
      <c r="B54" s="31"/>
      <c r="C54" s="28"/>
      <c r="D54" s="28"/>
      <c r="E54" s="28"/>
      <c r="F54" s="29"/>
      <c r="J54">
        <f t="shared" si="0"/>
        <v>0</v>
      </c>
      <c r="K54">
        <f t="shared" si="1"/>
        <v>0</v>
      </c>
      <c r="L54">
        <f t="shared" si="2"/>
        <v>0</v>
      </c>
      <c r="M54">
        <f t="shared" si="3"/>
        <v>0</v>
      </c>
      <c r="N54">
        <f>IF((F55="Estágio Obr.")*AND(E55&lt;&gt;"Reprovado"),#REF!,0)</f>
        <v>0</v>
      </c>
      <c r="O54">
        <f>IF(A55="ATC-BCT",#REF!,0)</f>
        <v>0</v>
      </c>
    </row>
    <row r="55" spans="1:15" x14ac:dyDescent="0.25">
      <c r="A55" s="30"/>
      <c r="B55" s="31"/>
      <c r="C55" s="28"/>
      <c r="D55" s="28"/>
      <c r="E55" s="28"/>
      <c r="F55" s="29"/>
      <c r="J55">
        <f t="shared" si="0"/>
        <v>0</v>
      </c>
      <c r="K55">
        <f t="shared" si="1"/>
        <v>0</v>
      </c>
      <c r="L55">
        <f t="shared" si="2"/>
        <v>0</v>
      </c>
      <c r="M55">
        <f t="shared" si="3"/>
        <v>0</v>
      </c>
      <c r="N55">
        <f>IF((F56="Estágio Obr.")*AND(E56&lt;&gt;"Reprovado"),#REF!,0)</f>
        <v>0</v>
      </c>
      <c r="O55">
        <f>IF(A56="ATC-BCT",#REF!,0)</f>
        <v>0</v>
      </c>
    </row>
    <row r="56" spans="1:15" x14ac:dyDescent="0.25">
      <c r="A56" s="30"/>
      <c r="B56" s="31"/>
      <c r="C56" s="28"/>
      <c r="D56" s="28"/>
      <c r="E56" s="28"/>
      <c r="F56" s="29"/>
      <c r="J56">
        <f t="shared" si="0"/>
        <v>0</v>
      </c>
      <c r="K56">
        <f t="shared" si="1"/>
        <v>0</v>
      </c>
      <c r="L56">
        <f t="shared" si="2"/>
        <v>0</v>
      </c>
      <c r="M56">
        <f t="shared" si="3"/>
        <v>0</v>
      </c>
      <c r="N56">
        <f>IF((F57="Estágio Obr.")*AND(E57&lt;&gt;"Reprovado"),#REF!,0)</f>
        <v>0</v>
      </c>
      <c r="O56">
        <f>IF(A57="ATC-BCT",#REF!,0)</f>
        <v>0</v>
      </c>
    </row>
    <row r="57" spans="1:15" x14ac:dyDescent="0.25">
      <c r="A57" s="26"/>
      <c r="B57" s="27"/>
      <c r="C57" s="28"/>
      <c r="D57" s="28"/>
      <c r="E57" s="28"/>
      <c r="F57" s="29"/>
      <c r="J57">
        <f t="shared" si="0"/>
        <v>0</v>
      </c>
      <c r="K57">
        <f t="shared" si="1"/>
        <v>0</v>
      </c>
      <c r="L57">
        <f t="shared" si="2"/>
        <v>0</v>
      </c>
      <c r="M57">
        <f t="shared" si="3"/>
        <v>0</v>
      </c>
      <c r="N57">
        <f>IF((F58="Estágio Obr.")*AND(E58&lt;&gt;"Reprovado"),#REF!,0)</f>
        <v>0</v>
      </c>
      <c r="O57">
        <f>IF(A58="ATC-BCT",#REF!,0)</f>
        <v>0</v>
      </c>
    </row>
    <row r="58" spans="1:15" x14ac:dyDescent="0.25">
      <c r="A58" s="30"/>
      <c r="B58" s="31"/>
      <c r="C58" s="28"/>
      <c r="D58" s="28"/>
      <c r="E58" s="28"/>
      <c r="F58" s="29"/>
      <c r="J58">
        <f t="shared" si="0"/>
        <v>0</v>
      </c>
      <c r="K58">
        <f t="shared" si="1"/>
        <v>0</v>
      </c>
      <c r="L58">
        <f t="shared" si="2"/>
        <v>0</v>
      </c>
      <c r="M58">
        <f t="shared" si="3"/>
        <v>0</v>
      </c>
      <c r="N58">
        <f>IF((F59="Estágio Obr.")*AND(E59&lt;&gt;"Reprovado"),#REF!,0)</f>
        <v>0</v>
      </c>
      <c r="O58">
        <f>IF(A59="ATC-BCT",#REF!,0)</f>
        <v>0</v>
      </c>
    </row>
    <row r="59" spans="1:15" x14ac:dyDescent="0.25">
      <c r="A59" s="30"/>
      <c r="B59" s="31"/>
      <c r="C59" s="28"/>
      <c r="D59" s="28"/>
      <c r="E59" s="28"/>
      <c r="F59" s="29"/>
      <c r="J59">
        <f t="shared" si="0"/>
        <v>0</v>
      </c>
      <c r="K59">
        <f t="shared" si="1"/>
        <v>0</v>
      </c>
      <c r="L59">
        <f t="shared" si="2"/>
        <v>0</v>
      </c>
      <c r="M59">
        <f t="shared" si="3"/>
        <v>0</v>
      </c>
      <c r="N59">
        <f>IF((F60="Estágio Obr.")*AND(E60&lt;&gt;"Reprovado"),#REF!,0)</f>
        <v>0</v>
      </c>
      <c r="O59">
        <f>IF(A60="ATC-BCT",#REF!,0)</f>
        <v>0</v>
      </c>
    </row>
    <row r="60" spans="1:15" x14ac:dyDescent="0.25">
      <c r="A60" s="26"/>
      <c r="B60" s="27"/>
      <c r="C60" s="28"/>
      <c r="D60" s="28"/>
      <c r="E60" s="28"/>
      <c r="F60" s="29"/>
      <c r="J60">
        <f t="shared" si="0"/>
        <v>0</v>
      </c>
      <c r="K60">
        <f t="shared" si="1"/>
        <v>0</v>
      </c>
      <c r="L60">
        <f t="shared" si="2"/>
        <v>0</v>
      </c>
      <c r="M60">
        <f t="shared" si="3"/>
        <v>0</v>
      </c>
      <c r="N60">
        <f>IF((F61="Estágio Obr.")*AND(E61&lt;&gt;"Reprovado"),#REF!,0)</f>
        <v>0</v>
      </c>
      <c r="O60">
        <f>IF(A61="ATC-BCT",#REF!,0)</f>
        <v>0</v>
      </c>
    </row>
    <row r="61" spans="1:15" x14ac:dyDescent="0.25">
      <c r="A61" s="30"/>
      <c r="B61" s="31"/>
      <c r="C61" s="28"/>
      <c r="D61" s="28"/>
      <c r="E61" s="28"/>
      <c r="F61" s="29"/>
      <c r="J61">
        <f t="shared" si="0"/>
        <v>0</v>
      </c>
      <c r="K61">
        <f t="shared" si="1"/>
        <v>0</v>
      </c>
      <c r="L61">
        <f t="shared" si="2"/>
        <v>0</v>
      </c>
      <c r="M61">
        <f t="shared" si="3"/>
        <v>0</v>
      </c>
      <c r="N61">
        <f>IF((F62="Estágio Obr.")*AND(E62&lt;&gt;"Reprovado"),#REF!,0)</f>
        <v>0</v>
      </c>
      <c r="O61">
        <f>IF(A62="ATC-BCT",#REF!,0)</f>
        <v>0</v>
      </c>
    </row>
    <row r="62" spans="1:15" x14ac:dyDescent="0.25">
      <c r="A62" s="30"/>
      <c r="B62" s="31"/>
      <c r="C62" s="28"/>
      <c r="D62" s="28"/>
      <c r="E62" s="28"/>
      <c r="F62" s="29"/>
      <c r="J62">
        <f t="shared" si="0"/>
        <v>0</v>
      </c>
      <c r="K62">
        <f t="shared" si="1"/>
        <v>0</v>
      </c>
      <c r="L62">
        <f t="shared" si="2"/>
        <v>0</v>
      </c>
      <c r="M62">
        <f t="shared" si="3"/>
        <v>0</v>
      </c>
      <c r="N62">
        <f>IF((F63="Estágio Obr.")*AND(E63&lt;&gt;"Reprovado"),#REF!,0)</f>
        <v>0</v>
      </c>
      <c r="O62">
        <f>IF(A63="ATC-BCT",#REF!,0)</f>
        <v>0</v>
      </c>
    </row>
    <row r="63" spans="1:15" x14ac:dyDescent="0.25">
      <c r="A63" s="26"/>
      <c r="B63" s="27"/>
      <c r="C63" s="28"/>
      <c r="D63" s="28"/>
      <c r="E63" s="28"/>
      <c r="F63" s="29"/>
      <c r="J63">
        <f t="shared" si="0"/>
        <v>0</v>
      </c>
      <c r="K63">
        <f t="shared" si="1"/>
        <v>0</v>
      </c>
      <c r="L63">
        <f t="shared" si="2"/>
        <v>0</v>
      </c>
      <c r="M63">
        <f t="shared" si="3"/>
        <v>0</v>
      </c>
      <c r="N63">
        <f>IF((F64="Estágio Obr.")*AND(E64&lt;&gt;"Reprovado"),#REF!,0)</f>
        <v>0</v>
      </c>
      <c r="O63">
        <f>IF(A64="ATC-BCT",#REF!,0)</f>
        <v>0</v>
      </c>
    </row>
    <row r="64" spans="1:15" x14ac:dyDescent="0.25">
      <c r="A64" s="30"/>
      <c r="B64" s="31"/>
      <c r="C64" s="28"/>
      <c r="D64" s="28"/>
      <c r="E64" s="28"/>
      <c r="F64" s="29"/>
      <c r="J64">
        <f t="shared" si="0"/>
        <v>0</v>
      </c>
      <c r="K64">
        <f t="shared" si="1"/>
        <v>0</v>
      </c>
      <c r="L64">
        <f t="shared" si="2"/>
        <v>0</v>
      </c>
      <c r="M64">
        <f t="shared" si="3"/>
        <v>0</v>
      </c>
      <c r="N64">
        <f>IF((F65="Estágio Obr.")*AND(E65&lt;&gt;"Reprovado"),#REF!,0)</f>
        <v>0</v>
      </c>
      <c r="O64">
        <f>IF(A65="ATC-BCT",#REF!,0)</f>
        <v>0</v>
      </c>
    </row>
    <row r="65" spans="1:15" x14ac:dyDescent="0.25">
      <c r="A65" s="32"/>
      <c r="B65" s="33"/>
      <c r="C65" s="33"/>
      <c r="D65" s="33"/>
      <c r="E65" s="33"/>
      <c r="F65" s="34"/>
      <c r="J65">
        <f t="shared" si="0"/>
        <v>0</v>
      </c>
      <c r="K65">
        <f t="shared" si="1"/>
        <v>0</v>
      </c>
      <c r="L65">
        <f t="shared" si="2"/>
        <v>0</v>
      </c>
      <c r="M65">
        <f t="shared" si="3"/>
        <v>0</v>
      </c>
      <c r="N65">
        <f>IF((F66="Estágio Obr.")*AND(E66&lt;&gt;"Reprovado"),#REF!,0)</f>
        <v>0</v>
      </c>
      <c r="O65">
        <f>IF(A66="ATC-BCT",#REF!,0)</f>
        <v>0</v>
      </c>
    </row>
    <row r="66" spans="1:15" x14ac:dyDescent="0.25">
      <c r="A66" s="32"/>
      <c r="B66" s="33"/>
      <c r="C66" s="33"/>
      <c r="D66" s="33"/>
      <c r="E66" s="33"/>
      <c r="F66" s="34"/>
      <c r="J66">
        <f t="shared" si="0"/>
        <v>0</v>
      </c>
      <c r="K66">
        <f t="shared" si="1"/>
        <v>0</v>
      </c>
      <c r="L66">
        <f t="shared" si="2"/>
        <v>0</v>
      </c>
      <c r="M66">
        <f t="shared" si="3"/>
        <v>0</v>
      </c>
      <c r="N66">
        <f>IF((F67="Estágio Obr.")*AND(E67&lt;&gt;"Reprovado"),#REF!,0)</f>
        <v>0</v>
      </c>
      <c r="O66">
        <f>IF(A67="ATC-BCT",#REF!,0)</f>
        <v>0</v>
      </c>
    </row>
    <row r="67" spans="1:15" x14ac:dyDescent="0.25">
      <c r="A67" s="32"/>
      <c r="B67" s="33"/>
      <c r="C67" s="33"/>
      <c r="D67" s="33"/>
      <c r="E67" s="33"/>
      <c r="F67" s="34"/>
      <c r="J67">
        <f t="shared" ref="J67:J130" si="4">IF((LEFT(A68,3)="BC0")*AND(F68="Obrigatória")*AND(E68&lt;&gt;"Reprovado"),C68,0)</f>
        <v>0</v>
      </c>
      <c r="K67">
        <f t="shared" ref="K67:K130" si="5">IF((LEFT(A68,3)&lt;&gt;"BC0")*AND(F68="Obrigatória")*AND(E68&lt;&gt;"Reprovado"),C68,0)</f>
        <v>0</v>
      </c>
      <c r="L67">
        <f t="shared" si="2"/>
        <v>0</v>
      </c>
      <c r="M67">
        <f t="shared" si="3"/>
        <v>0</v>
      </c>
      <c r="N67">
        <f>IF((F68="Estágio Obr.")*AND(E68&lt;&gt;"Reprovado"),#REF!,0)</f>
        <v>0</v>
      </c>
      <c r="O67">
        <f>IF(A68="ATC-BCT",#REF!,0)</f>
        <v>0</v>
      </c>
    </row>
    <row r="68" spans="1:15" x14ac:dyDescent="0.25">
      <c r="A68" s="32"/>
      <c r="B68" s="33"/>
      <c r="C68" s="33"/>
      <c r="D68" s="33"/>
      <c r="E68" s="33"/>
      <c r="F68" s="34"/>
      <c r="J68">
        <f t="shared" si="4"/>
        <v>0</v>
      </c>
      <c r="K68">
        <f t="shared" si="5"/>
        <v>0</v>
      </c>
      <c r="L68">
        <f t="shared" ref="L68:L131" si="6">IF((F69="Opção limitada")*AND(E69&lt;&gt;"Reprovado"),C69,0)</f>
        <v>0</v>
      </c>
      <c r="M68">
        <f t="shared" ref="M68:M131" si="7">IF((F69="Livre escolha")*AND(E69&lt;&gt;"Reprovado"),C69,0)</f>
        <v>0</v>
      </c>
      <c r="N68">
        <f>IF((F69="Estágio Obr.")*AND(E69&lt;&gt;"Reprovado"),#REF!,0)</f>
        <v>0</v>
      </c>
      <c r="O68">
        <f>IF(A69="ATC-BCT",#REF!,0)</f>
        <v>0</v>
      </c>
    </row>
    <row r="69" spans="1:15" x14ac:dyDescent="0.25">
      <c r="A69" s="32"/>
      <c r="B69" s="33"/>
      <c r="C69" s="33"/>
      <c r="D69" s="33"/>
      <c r="E69" s="33"/>
      <c r="F69" s="34"/>
      <c r="J69">
        <f t="shared" si="4"/>
        <v>0</v>
      </c>
      <c r="K69">
        <f t="shared" si="5"/>
        <v>0</v>
      </c>
      <c r="L69">
        <f t="shared" si="6"/>
        <v>0</v>
      </c>
      <c r="M69">
        <f t="shared" si="7"/>
        <v>0</v>
      </c>
      <c r="N69">
        <f>IF((F70="Estágio Obr.")*AND(E70&lt;&gt;"Reprovado"),#REF!,0)</f>
        <v>0</v>
      </c>
      <c r="O69">
        <f>IF(A70="ATC-BCT",#REF!,0)</f>
        <v>0</v>
      </c>
    </row>
    <row r="70" spans="1:15" x14ac:dyDescent="0.25">
      <c r="A70" s="32"/>
      <c r="B70" s="33"/>
      <c r="C70" s="33"/>
      <c r="D70" s="33"/>
      <c r="E70" s="33"/>
      <c r="F70" s="34"/>
      <c r="J70">
        <f t="shared" si="4"/>
        <v>0</v>
      </c>
      <c r="K70">
        <f t="shared" si="5"/>
        <v>0</v>
      </c>
      <c r="L70">
        <f t="shared" si="6"/>
        <v>0</v>
      </c>
      <c r="M70">
        <f t="shared" si="7"/>
        <v>0</v>
      </c>
      <c r="N70">
        <f>IF((F71="Estágio Obr.")*AND(E71&lt;&gt;"Reprovado"),#REF!,0)</f>
        <v>0</v>
      </c>
      <c r="O70">
        <f>IF(A71="ATC-BCT",#REF!,0)</f>
        <v>0</v>
      </c>
    </row>
    <row r="71" spans="1:15" x14ac:dyDescent="0.25">
      <c r="A71" s="32"/>
      <c r="B71" s="33"/>
      <c r="C71" s="33"/>
      <c r="D71" s="33"/>
      <c r="E71" s="33"/>
      <c r="F71" s="34"/>
      <c r="J71">
        <f t="shared" si="4"/>
        <v>0</v>
      </c>
      <c r="K71">
        <f t="shared" si="5"/>
        <v>0</v>
      </c>
      <c r="L71">
        <f t="shared" si="6"/>
        <v>0</v>
      </c>
      <c r="M71">
        <f t="shared" si="7"/>
        <v>0</v>
      </c>
      <c r="N71">
        <f>IF((F72="Estágio Obr.")*AND(E72&lt;&gt;"Reprovado"),#REF!,0)</f>
        <v>0</v>
      </c>
      <c r="O71">
        <f>IF(A72="ATC-BCT",#REF!,0)</f>
        <v>0</v>
      </c>
    </row>
    <row r="72" spans="1:15" x14ac:dyDescent="0.25">
      <c r="A72" s="32"/>
      <c r="B72" s="33"/>
      <c r="C72" s="33"/>
      <c r="D72" s="33"/>
      <c r="E72" s="33"/>
      <c r="F72" s="34"/>
      <c r="J72">
        <f t="shared" si="4"/>
        <v>0</v>
      </c>
      <c r="K72">
        <f t="shared" si="5"/>
        <v>0</v>
      </c>
      <c r="L72">
        <f t="shared" si="6"/>
        <v>0</v>
      </c>
      <c r="M72">
        <f t="shared" si="7"/>
        <v>0</v>
      </c>
      <c r="N72">
        <f>IF((F73="Estágio Obr.")*AND(E73&lt;&gt;"Reprovado"),#REF!,0)</f>
        <v>0</v>
      </c>
      <c r="O72">
        <f>IF(A73="ATC-BCT",#REF!,0)</f>
        <v>0</v>
      </c>
    </row>
    <row r="73" spans="1:15" x14ac:dyDescent="0.25">
      <c r="A73" s="32"/>
      <c r="B73" s="33"/>
      <c r="C73" s="33"/>
      <c r="D73" s="33"/>
      <c r="E73" s="33"/>
      <c r="F73" s="34"/>
      <c r="J73">
        <f t="shared" si="4"/>
        <v>0</v>
      </c>
      <c r="K73">
        <f t="shared" si="5"/>
        <v>0</v>
      </c>
      <c r="L73">
        <f t="shared" si="6"/>
        <v>0</v>
      </c>
      <c r="M73">
        <f t="shared" si="7"/>
        <v>0</v>
      </c>
      <c r="N73">
        <f>IF((F74="Estágio Obr.")*AND(E74&lt;&gt;"Reprovado"),#REF!,0)</f>
        <v>0</v>
      </c>
      <c r="O73">
        <f>IF(A74="ATC-BCT",#REF!,0)</f>
        <v>0</v>
      </c>
    </row>
    <row r="74" spans="1:15" x14ac:dyDescent="0.25">
      <c r="A74" s="32"/>
      <c r="B74" s="33"/>
      <c r="C74" s="33"/>
      <c r="D74" s="33"/>
      <c r="E74" s="33"/>
      <c r="F74" s="34"/>
      <c r="J74">
        <f t="shared" si="4"/>
        <v>0</v>
      </c>
      <c r="K74">
        <f t="shared" si="5"/>
        <v>0</v>
      </c>
      <c r="L74">
        <f t="shared" si="6"/>
        <v>0</v>
      </c>
      <c r="M74">
        <f t="shared" si="7"/>
        <v>0</v>
      </c>
      <c r="N74">
        <f>IF((F75="Estágio Obr.")*AND(E75&lt;&gt;"Reprovado"),#REF!,0)</f>
        <v>0</v>
      </c>
      <c r="O74">
        <f>IF(A75="ATC-BCT",#REF!,0)</f>
        <v>0</v>
      </c>
    </row>
    <row r="75" spans="1:15" x14ac:dyDescent="0.25">
      <c r="A75" s="32"/>
      <c r="B75" s="33"/>
      <c r="C75" s="33"/>
      <c r="D75" s="33"/>
      <c r="E75" s="33"/>
      <c r="F75" s="34"/>
      <c r="J75">
        <f t="shared" si="4"/>
        <v>0</v>
      </c>
      <c r="K75">
        <f t="shared" si="5"/>
        <v>0</v>
      </c>
      <c r="L75">
        <f t="shared" si="6"/>
        <v>0</v>
      </c>
      <c r="M75">
        <f t="shared" si="7"/>
        <v>0</v>
      </c>
      <c r="N75">
        <f>IF((F76="Estágio Obr.")*AND(E76&lt;&gt;"Reprovado"),#REF!,0)</f>
        <v>0</v>
      </c>
      <c r="O75">
        <f>IF(A76="ATC-BCT",#REF!,0)</f>
        <v>0</v>
      </c>
    </row>
    <row r="76" spans="1:15" x14ac:dyDescent="0.25">
      <c r="A76" s="32"/>
      <c r="B76" s="33"/>
      <c r="C76" s="33"/>
      <c r="D76" s="33"/>
      <c r="E76" s="33"/>
      <c r="F76" s="34"/>
      <c r="J76">
        <f t="shared" si="4"/>
        <v>0</v>
      </c>
      <c r="K76">
        <f t="shared" si="5"/>
        <v>0</v>
      </c>
      <c r="L76">
        <f t="shared" si="6"/>
        <v>0</v>
      </c>
      <c r="M76">
        <f t="shared" si="7"/>
        <v>0</v>
      </c>
      <c r="N76">
        <f>IF((F77="Estágio Obr.")*AND(E77&lt;&gt;"Reprovado"),#REF!,0)</f>
        <v>0</v>
      </c>
      <c r="O76">
        <f>IF(A77="ATC-BCT",#REF!,0)</f>
        <v>0</v>
      </c>
    </row>
    <row r="77" spans="1:15" x14ac:dyDescent="0.25">
      <c r="A77" s="32"/>
      <c r="B77" s="33"/>
      <c r="C77" s="33"/>
      <c r="D77" s="33"/>
      <c r="E77" s="33"/>
      <c r="F77" s="34"/>
      <c r="J77">
        <f t="shared" si="4"/>
        <v>0</v>
      </c>
      <c r="K77">
        <f t="shared" si="5"/>
        <v>0</v>
      </c>
      <c r="L77">
        <f t="shared" si="6"/>
        <v>0</v>
      </c>
      <c r="M77">
        <f t="shared" si="7"/>
        <v>0</v>
      </c>
      <c r="N77">
        <f>IF((F78="Estágio Obr.")*AND(E78&lt;&gt;"Reprovado"),#REF!,0)</f>
        <v>0</v>
      </c>
      <c r="O77">
        <f>IF(A78="ATC-BCT",#REF!,0)</f>
        <v>0</v>
      </c>
    </row>
    <row r="78" spans="1:15" x14ac:dyDescent="0.25">
      <c r="A78" s="32"/>
      <c r="B78" s="33"/>
      <c r="C78" s="33"/>
      <c r="D78" s="33"/>
      <c r="E78" s="33"/>
      <c r="F78" s="34"/>
      <c r="J78">
        <f t="shared" si="4"/>
        <v>0</v>
      </c>
      <c r="K78">
        <f t="shared" si="5"/>
        <v>0</v>
      </c>
      <c r="L78">
        <f t="shared" si="6"/>
        <v>0</v>
      </c>
      <c r="M78">
        <f t="shared" si="7"/>
        <v>0</v>
      </c>
      <c r="N78">
        <f>IF((F79="Estágio Obr.")*AND(E79&lt;&gt;"Reprovado"),#REF!,0)</f>
        <v>0</v>
      </c>
      <c r="O78">
        <f>IF(A79="ATC-BCT",#REF!,0)</f>
        <v>0</v>
      </c>
    </row>
    <row r="79" spans="1:15" x14ac:dyDescent="0.25">
      <c r="A79" s="32"/>
      <c r="B79" s="33"/>
      <c r="C79" s="33"/>
      <c r="D79" s="33"/>
      <c r="E79" s="33"/>
      <c r="F79" s="34"/>
      <c r="J79">
        <f t="shared" si="4"/>
        <v>0</v>
      </c>
      <c r="K79">
        <f t="shared" si="5"/>
        <v>0</v>
      </c>
      <c r="L79">
        <f t="shared" si="6"/>
        <v>0</v>
      </c>
      <c r="M79">
        <f t="shared" si="7"/>
        <v>0</v>
      </c>
      <c r="N79">
        <f>IF((F80="Estágio Obr.")*AND(E80&lt;&gt;"Reprovado"),#REF!,0)</f>
        <v>0</v>
      </c>
      <c r="O79">
        <f>IF(A80="ATC-BCT",#REF!,0)</f>
        <v>0</v>
      </c>
    </row>
    <row r="80" spans="1:15" x14ac:dyDescent="0.25">
      <c r="A80" s="32"/>
      <c r="B80" s="33"/>
      <c r="C80" s="33"/>
      <c r="D80" s="33"/>
      <c r="E80" s="33"/>
      <c r="F80" s="34"/>
      <c r="J80">
        <f t="shared" si="4"/>
        <v>0</v>
      </c>
      <c r="K80">
        <f t="shared" si="5"/>
        <v>0</v>
      </c>
      <c r="L80">
        <f t="shared" si="6"/>
        <v>0</v>
      </c>
      <c r="M80">
        <f t="shared" si="7"/>
        <v>0</v>
      </c>
      <c r="N80">
        <f>IF((F81="Estágio Obr.")*AND(E81&lt;&gt;"Reprovado"),#REF!,0)</f>
        <v>0</v>
      </c>
      <c r="O80">
        <f>IF(A81="ATC-BCT",#REF!,0)</f>
        <v>0</v>
      </c>
    </row>
    <row r="81" spans="1:15" x14ac:dyDescent="0.25">
      <c r="A81" s="32"/>
      <c r="B81" s="33"/>
      <c r="C81" s="33"/>
      <c r="D81" s="33"/>
      <c r="E81" s="33"/>
      <c r="F81" s="34"/>
      <c r="J81">
        <f t="shared" si="4"/>
        <v>0</v>
      </c>
      <c r="K81">
        <f t="shared" si="5"/>
        <v>0</v>
      </c>
      <c r="L81">
        <f t="shared" si="6"/>
        <v>0</v>
      </c>
      <c r="M81">
        <f t="shared" si="7"/>
        <v>0</v>
      </c>
      <c r="N81">
        <f>IF((F82="Estágio Obr.")*AND(E82&lt;&gt;"Reprovado"),#REF!,0)</f>
        <v>0</v>
      </c>
      <c r="O81">
        <f>IF(A82="ATC-BCT",#REF!,0)</f>
        <v>0</v>
      </c>
    </row>
    <row r="82" spans="1:15" x14ac:dyDescent="0.25">
      <c r="A82" s="32"/>
      <c r="B82" s="33"/>
      <c r="C82" s="33"/>
      <c r="D82" s="33"/>
      <c r="E82" s="33"/>
      <c r="F82" s="34"/>
      <c r="J82">
        <f t="shared" si="4"/>
        <v>0</v>
      </c>
      <c r="K82">
        <f t="shared" si="5"/>
        <v>0</v>
      </c>
      <c r="L82">
        <f t="shared" si="6"/>
        <v>0</v>
      </c>
      <c r="M82">
        <f t="shared" si="7"/>
        <v>0</v>
      </c>
      <c r="N82">
        <f>IF((F83="Estágio Obr.")*AND(E83&lt;&gt;"Reprovado"),#REF!,0)</f>
        <v>0</v>
      </c>
      <c r="O82">
        <f>IF(A83="ATC-BCT",#REF!,0)</f>
        <v>0</v>
      </c>
    </row>
    <row r="83" spans="1:15" x14ac:dyDescent="0.25">
      <c r="A83" s="32"/>
      <c r="B83" s="33"/>
      <c r="C83" s="33"/>
      <c r="D83" s="33"/>
      <c r="E83" s="33"/>
      <c r="F83" s="34"/>
      <c r="J83">
        <f t="shared" si="4"/>
        <v>0</v>
      </c>
      <c r="K83">
        <f t="shared" si="5"/>
        <v>0</v>
      </c>
      <c r="L83">
        <f t="shared" si="6"/>
        <v>0</v>
      </c>
      <c r="M83">
        <f t="shared" si="7"/>
        <v>0</v>
      </c>
      <c r="N83">
        <f>IF((F84="Estágio Obr.")*AND(E84&lt;&gt;"Reprovado"),#REF!,0)</f>
        <v>0</v>
      </c>
      <c r="O83">
        <f>IF(A84="ATC-BCT",#REF!,0)</f>
        <v>0</v>
      </c>
    </row>
    <row r="84" spans="1:15" x14ac:dyDescent="0.25">
      <c r="A84" s="32"/>
      <c r="B84" s="33"/>
      <c r="C84" s="33"/>
      <c r="D84" s="33"/>
      <c r="E84" s="33"/>
      <c r="F84" s="34"/>
      <c r="J84">
        <f t="shared" si="4"/>
        <v>0</v>
      </c>
      <c r="K84">
        <f t="shared" si="5"/>
        <v>0</v>
      </c>
      <c r="L84">
        <f t="shared" si="6"/>
        <v>0</v>
      </c>
      <c r="M84">
        <f t="shared" si="7"/>
        <v>0</v>
      </c>
      <c r="N84">
        <f>IF((F85="Estágio Obr.")*AND(E85&lt;&gt;"Reprovado"),#REF!,0)</f>
        <v>0</v>
      </c>
      <c r="O84">
        <f>IF(A85="ATC-BCT",#REF!,0)</f>
        <v>0</v>
      </c>
    </row>
    <row r="85" spans="1:15" x14ac:dyDescent="0.25">
      <c r="A85" s="32"/>
      <c r="B85" s="33"/>
      <c r="C85" s="33"/>
      <c r="D85" s="33"/>
      <c r="E85" s="33"/>
      <c r="F85" s="34"/>
      <c r="J85">
        <f t="shared" si="4"/>
        <v>0</v>
      </c>
      <c r="K85">
        <f t="shared" si="5"/>
        <v>0</v>
      </c>
      <c r="L85">
        <f t="shared" si="6"/>
        <v>0</v>
      </c>
      <c r="M85">
        <f t="shared" si="7"/>
        <v>0</v>
      </c>
      <c r="N85">
        <f>IF((F86="Estágio Obr.")*AND(E86&lt;&gt;"Reprovado"),#REF!,0)</f>
        <v>0</v>
      </c>
      <c r="O85">
        <f>IF(A86="ATC-BCT",#REF!,0)</f>
        <v>0</v>
      </c>
    </row>
    <row r="86" spans="1:15" x14ac:dyDescent="0.25">
      <c r="A86" s="32"/>
      <c r="B86" s="33"/>
      <c r="C86" s="33"/>
      <c r="D86" s="33"/>
      <c r="E86" s="33"/>
      <c r="F86" s="34"/>
      <c r="J86">
        <f t="shared" si="4"/>
        <v>0</v>
      </c>
      <c r="K86">
        <f t="shared" si="5"/>
        <v>0</v>
      </c>
      <c r="L86">
        <f t="shared" si="6"/>
        <v>0</v>
      </c>
      <c r="M86">
        <f t="shared" si="7"/>
        <v>0</v>
      </c>
      <c r="N86">
        <f>IF((F87="Estágio Obr.")*AND(E87&lt;&gt;"Reprovado"),#REF!,0)</f>
        <v>0</v>
      </c>
      <c r="O86">
        <f>IF(A87="ATC-BCT",#REF!,0)</f>
        <v>0</v>
      </c>
    </row>
    <row r="87" spans="1:15" x14ac:dyDescent="0.25">
      <c r="A87" s="32"/>
      <c r="B87" s="33"/>
      <c r="C87" s="33"/>
      <c r="D87" s="33"/>
      <c r="E87" s="33"/>
      <c r="F87" s="34"/>
      <c r="J87">
        <f t="shared" si="4"/>
        <v>0</v>
      </c>
      <c r="K87">
        <f t="shared" si="5"/>
        <v>0</v>
      </c>
      <c r="L87">
        <f t="shared" si="6"/>
        <v>0</v>
      </c>
      <c r="M87">
        <f t="shared" si="7"/>
        <v>0</v>
      </c>
      <c r="N87">
        <f>IF((F88="Estágio Obr.")*AND(E88&lt;&gt;"Reprovado"),#REF!,0)</f>
        <v>0</v>
      </c>
      <c r="O87">
        <f>IF(A88="ATC-BCT",#REF!,0)</f>
        <v>0</v>
      </c>
    </row>
    <row r="88" spans="1:15" x14ac:dyDescent="0.25">
      <c r="A88" s="32"/>
      <c r="B88" s="33"/>
      <c r="C88" s="33"/>
      <c r="D88" s="33"/>
      <c r="E88" s="33"/>
      <c r="F88" s="34"/>
      <c r="J88">
        <f t="shared" si="4"/>
        <v>0</v>
      </c>
      <c r="K88">
        <f t="shared" si="5"/>
        <v>0</v>
      </c>
      <c r="L88">
        <f t="shared" si="6"/>
        <v>0</v>
      </c>
      <c r="M88">
        <f t="shared" si="7"/>
        <v>0</v>
      </c>
      <c r="N88">
        <f>IF((F89="Estágio Obr.")*AND(E89&lt;&gt;"Reprovado"),#REF!,0)</f>
        <v>0</v>
      </c>
      <c r="O88">
        <f>IF(A89="ATC-BCT",#REF!,0)</f>
        <v>0</v>
      </c>
    </row>
    <row r="89" spans="1:15" x14ac:dyDescent="0.25">
      <c r="A89" s="32"/>
      <c r="B89" s="33"/>
      <c r="C89" s="33"/>
      <c r="D89" s="33"/>
      <c r="E89" s="33"/>
      <c r="F89" s="34"/>
      <c r="J89">
        <f t="shared" si="4"/>
        <v>0</v>
      </c>
      <c r="K89">
        <f t="shared" si="5"/>
        <v>0</v>
      </c>
      <c r="L89">
        <f t="shared" si="6"/>
        <v>0</v>
      </c>
      <c r="M89">
        <f t="shared" si="7"/>
        <v>0</v>
      </c>
      <c r="N89">
        <f>IF((F90="Estágio Obr.")*AND(E90&lt;&gt;"Reprovado"),#REF!,0)</f>
        <v>0</v>
      </c>
      <c r="O89">
        <f>IF(A90="ATC-BCT",#REF!,0)</f>
        <v>0</v>
      </c>
    </row>
    <row r="90" spans="1:15" x14ac:dyDescent="0.25">
      <c r="A90" s="32"/>
      <c r="B90" s="33"/>
      <c r="C90" s="33"/>
      <c r="D90" s="33"/>
      <c r="E90" s="33"/>
      <c r="F90" s="34"/>
      <c r="J90">
        <f t="shared" si="4"/>
        <v>0</v>
      </c>
      <c r="K90">
        <f t="shared" si="5"/>
        <v>0</v>
      </c>
      <c r="L90">
        <f t="shared" si="6"/>
        <v>0</v>
      </c>
      <c r="M90">
        <f t="shared" si="7"/>
        <v>0</v>
      </c>
      <c r="N90">
        <f>IF((F91="Estágio Obr.")*AND(E91&lt;&gt;"Reprovado"),#REF!,0)</f>
        <v>0</v>
      </c>
      <c r="O90">
        <f>IF(A91="ATC-BCT",#REF!,0)</f>
        <v>0</v>
      </c>
    </row>
    <row r="91" spans="1:15" x14ac:dyDescent="0.25">
      <c r="A91" s="32"/>
      <c r="B91" s="33"/>
      <c r="C91" s="33"/>
      <c r="D91" s="33"/>
      <c r="E91" s="33"/>
      <c r="F91" s="34"/>
      <c r="J91">
        <f t="shared" si="4"/>
        <v>0</v>
      </c>
      <c r="K91">
        <f t="shared" si="5"/>
        <v>0</v>
      </c>
      <c r="L91">
        <f t="shared" si="6"/>
        <v>0</v>
      </c>
      <c r="M91">
        <f t="shared" si="7"/>
        <v>0</v>
      </c>
      <c r="N91">
        <f>IF((F92="Estágio Obr.")*AND(E92&lt;&gt;"Reprovado"),#REF!,0)</f>
        <v>0</v>
      </c>
      <c r="O91">
        <f>IF(A92="ATC-BCT",#REF!,0)</f>
        <v>0</v>
      </c>
    </row>
    <row r="92" spans="1:15" x14ac:dyDescent="0.25">
      <c r="A92" s="32"/>
      <c r="B92" s="33"/>
      <c r="C92" s="33"/>
      <c r="D92" s="33"/>
      <c r="E92" s="33"/>
      <c r="F92" s="34"/>
      <c r="J92">
        <f t="shared" si="4"/>
        <v>0</v>
      </c>
      <c r="K92">
        <f t="shared" si="5"/>
        <v>0</v>
      </c>
      <c r="L92">
        <f t="shared" si="6"/>
        <v>0</v>
      </c>
      <c r="M92">
        <f t="shared" si="7"/>
        <v>0</v>
      </c>
      <c r="N92">
        <f>IF((F93="Estágio Obr.")*AND(E93&lt;&gt;"Reprovado"),#REF!,0)</f>
        <v>0</v>
      </c>
      <c r="O92">
        <f>IF(A93="ATC-BCT",#REF!,0)</f>
        <v>0</v>
      </c>
    </row>
    <row r="93" spans="1:15" x14ac:dyDescent="0.25">
      <c r="A93" s="32"/>
      <c r="B93" s="33"/>
      <c r="C93" s="33"/>
      <c r="D93" s="33"/>
      <c r="E93" s="33"/>
      <c r="F93" s="34"/>
      <c r="J93">
        <f t="shared" si="4"/>
        <v>0</v>
      </c>
      <c r="K93">
        <f t="shared" si="5"/>
        <v>0</v>
      </c>
      <c r="L93">
        <f t="shared" si="6"/>
        <v>0</v>
      </c>
      <c r="M93">
        <f t="shared" si="7"/>
        <v>0</v>
      </c>
      <c r="N93">
        <f>IF((F94="Estágio Obr.")*AND(E94&lt;&gt;"Reprovado"),#REF!,0)</f>
        <v>0</v>
      </c>
      <c r="O93">
        <f>IF(A94="ATC-BCT",#REF!,0)</f>
        <v>0</v>
      </c>
    </row>
    <row r="94" spans="1:15" x14ac:dyDescent="0.25">
      <c r="A94" s="32"/>
      <c r="B94" s="33"/>
      <c r="C94" s="33"/>
      <c r="D94" s="33"/>
      <c r="E94" s="33"/>
      <c r="F94" s="34"/>
      <c r="J94">
        <f t="shared" si="4"/>
        <v>0</v>
      </c>
      <c r="K94">
        <f t="shared" si="5"/>
        <v>0</v>
      </c>
      <c r="L94">
        <f t="shared" si="6"/>
        <v>0</v>
      </c>
      <c r="M94">
        <f t="shared" si="7"/>
        <v>0</v>
      </c>
      <c r="N94">
        <f>IF((F95="Estágio Obr.")*AND(E95&lt;&gt;"Reprovado"),#REF!,0)</f>
        <v>0</v>
      </c>
      <c r="O94">
        <f>IF(A95="ATC-BCT",#REF!,0)</f>
        <v>0</v>
      </c>
    </row>
    <row r="95" spans="1:15" x14ac:dyDescent="0.25">
      <c r="A95" s="32"/>
      <c r="B95" s="33"/>
      <c r="C95" s="33"/>
      <c r="D95" s="33"/>
      <c r="E95" s="33"/>
      <c r="F95" s="34"/>
      <c r="J95">
        <f t="shared" si="4"/>
        <v>0</v>
      </c>
      <c r="K95">
        <f t="shared" si="5"/>
        <v>0</v>
      </c>
      <c r="L95">
        <f t="shared" si="6"/>
        <v>0</v>
      </c>
      <c r="M95">
        <f t="shared" si="7"/>
        <v>0</v>
      </c>
      <c r="N95">
        <f>IF((F96="Estágio Obr.")*AND(E96&lt;&gt;"Reprovado"),#REF!,0)</f>
        <v>0</v>
      </c>
      <c r="O95">
        <f>IF(A96="ATC-BCT",#REF!,0)</f>
        <v>0</v>
      </c>
    </row>
    <row r="96" spans="1:15" x14ac:dyDescent="0.25">
      <c r="A96" s="32"/>
      <c r="B96" s="33"/>
      <c r="C96" s="33"/>
      <c r="D96" s="33"/>
      <c r="E96" s="33"/>
      <c r="F96" s="34"/>
      <c r="J96">
        <f t="shared" si="4"/>
        <v>0</v>
      </c>
      <c r="K96">
        <f t="shared" si="5"/>
        <v>0</v>
      </c>
      <c r="L96">
        <f t="shared" si="6"/>
        <v>0</v>
      </c>
      <c r="M96">
        <f t="shared" si="7"/>
        <v>0</v>
      </c>
      <c r="N96">
        <f>IF((F97="Estágio Obr.")*AND(E97&lt;&gt;"Reprovado"),#REF!,0)</f>
        <v>0</v>
      </c>
      <c r="O96">
        <f>IF(A97="ATC-BCT",#REF!,0)</f>
        <v>0</v>
      </c>
    </row>
    <row r="97" spans="1:15" x14ac:dyDescent="0.25">
      <c r="A97" s="32"/>
      <c r="B97" s="33"/>
      <c r="C97" s="33"/>
      <c r="D97" s="33"/>
      <c r="E97" s="33"/>
      <c r="F97" s="34"/>
      <c r="J97">
        <f t="shared" si="4"/>
        <v>0</v>
      </c>
      <c r="K97">
        <f t="shared" si="5"/>
        <v>0</v>
      </c>
      <c r="L97">
        <f t="shared" si="6"/>
        <v>0</v>
      </c>
      <c r="M97">
        <f t="shared" si="7"/>
        <v>0</v>
      </c>
      <c r="N97">
        <f>IF((F98="Estágio Obr.")*AND(E98&lt;&gt;"Reprovado"),#REF!,0)</f>
        <v>0</v>
      </c>
      <c r="O97">
        <f>IF(A98="ATC-BCT",#REF!,0)</f>
        <v>0</v>
      </c>
    </row>
    <row r="98" spans="1:15" x14ac:dyDescent="0.25">
      <c r="A98" s="32"/>
      <c r="B98" s="33"/>
      <c r="C98" s="33"/>
      <c r="D98" s="33"/>
      <c r="E98" s="33"/>
      <c r="F98" s="34"/>
      <c r="J98">
        <f t="shared" si="4"/>
        <v>0</v>
      </c>
      <c r="K98">
        <f t="shared" si="5"/>
        <v>0</v>
      </c>
      <c r="L98">
        <f t="shared" si="6"/>
        <v>0</v>
      </c>
      <c r="M98">
        <f t="shared" si="7"/>
        <v>0</v>
      </c>
      <c r="N98">
        <f>IF((F99="Estágio Obr.")*AND(E99&lt;&gt;"Reprovado"),#REF!,0)</f>
        <v>0</v>
      </c>
      <c r="O98">
        <f>IF(A99="ATC-BCT",#REF!,0)</f>
        <v>0</v>
      </c>
    </row>
    <row r="99" spans="1:15" x14ac:dyDescent="0.25">
      <c r="A99" s="32"/>
      <c r="B99" s="33"/>
      <c r="C99" s="33"/>
      <c r="D99" s="33"/>
      <c r="E99" s="33"/>
      <c r="F99" s="34"/>
      <c r="J99">
        <f t="shared" si="4"/>
        <v>0</v>
      </c>
      <c r="K99">
        <f t="shared" si="5"/>
        <v>0</v>
      </c>
      <c r="L99">
        <f t="shared" si="6"/>
        <v>0</v>
      </c>
      <c r="M99">
        <f t="shared" si="7"/>
        <v>0</v>
      </c>
      <c r="N99">
        <f>IF((F100="Estágio Obr.")*AND(E100&lt;&gt;"Reprovado"),#REF!,0)</f>
        <v>0</v>
      </c>
      <c r="O99">
        <f>IF(A100="ATC-BCT",#REF!,0)</f>
        <v>0</v>
      </c>
    </row>
    <row r="100" spans="1:15" x14ac:dyDescent="0.25">
      <c r="A100" s="32"/>
      <c r="B100" s="33"/>
      <c r="C100" s="33"/>
      <c r="D100" s="33"/>
      <c r="E100" s="33"/>
      <c r="F100" s="34"/>
      <c r="J100">
        <f t="shared" si="4"/>
        <v>0</v>
      </c>
      <c r="K100">
        <f t="shared" si="5"/>
        <v>0</v>
      </c>
      <c r="L100">
        <f t="shared" si="6"/>
        <v>0</v>
      </c>
      <c r="M100">
        <f t="shared" si="7"/>
        <v>0</v>
      </c>
      <c r="N100">
        <f>IF((F101="Estágio Obr.")*AND(E101&lt;&gt;"Reprovado"),#REF!,0)</f>
        <v>0</v>
      </c>
      <c r="O100">
        <f>IF(A101="ATC-BCT",#REF!,0)</f>
        <v>0</v>
      </c>
    </row>
    <row r="101" spans="1:15" x14ac:dyDescent="0.25">
      <c r="A101" s="32"/>
      <c r="B101" s="33"/>
      <c r="C101" s="33"/>
      <c r="D101" s="33"/>
      <c r="E101" s="33"/>
      <c r="F101" s="34"/>
      <c r="J101">
        <f t="shared" si="4"/>
        <v>0</v>
      </c>
      <c r="K101">
        <f t="shared" si="5"/>
        <v>0</v>
      </c>
      <c r="L101">
        <f t="shared" si="6"/>
        <v>0</v>
      </c>
      <c r="M101">
        <f t="shared" si="7"/>
        <v>0</v>
      </c>
      <c r="N101">
        <f>IF((F102="Estágio Obr.")*AND(E102&lt;&gt;"Reprovado"),#REF!,0)</f>
        <v>0</v>
      </c>
      <c r="O101">
        <f>IF(A102="ATC-BCT",#REF!,0)</f>
        <v>0</v>
      </c>
    </row>
    <row r="102" spans="1:15" x14ac:dyDescent="0.25">
      <c r="A102" s="32"/>
      <c r="B102" s="33"/>
      <c r="C102" s="33"/>
      <c r="D102" s="33"/>
      <c r="E102" s="33"/>
      <c r="F102" s="34"/>
      <c r="J102">
        <f t="shared" si="4"/>
        <v>0</v>
      </c>
      <c r="K102">
        <f t="shared" si="5"/>
        <v>0</v>
      </c>
      <c r="L102">
        <f t="shared" si="6"/>
        <v>0</v>
      </c>
      <c r="M102">
        <f t="shared" si="7"/>
        <v>0</v>
      </c>
      <c r="N102">
        <f>IF((F103="Estágio Obr.")*AND(E103&lt;&gt;"Reprovado"),#REF!,0)</f>
        <v>0</v>
      </c>
      <c r="O102">
        <f>IF(A103="ATC-BCT",#REF!,0)</f>
        <v>0</v>
      </c>
    </row>
    <row r="103" spans="1:15" x14ac:dyDescent="0.25">
      <c r="A103" s="32"/>
      <c r="B103" s="33"/>
      <c r="C103" s="33"/>
      <c r="D103" s="33"/>
      <c r="E103" s="33"/>
      <c r="F103" s="34"/>
      <c r="J103">
        <f t="shared" si="4"/>
        <v>0</v>
      </c>
      <c r="K103">
        <f t="shared" si="5"/>
        <v>0</v>
      </c>
      <c r="L103">
        <f t="shared" si="6"/>
        <v>0</v>
      </c>
      <c r="M103">
        <f t="shared" si="7"/>
        <v>0</v>
      </c>
      <c r="N103">
        <f>IF((F104="Estágio Obr.")*AND(E104&lt;&gt;"Reprovado"),#REF!,0)</f>
        <v>0</v>
      </c>
      <c r="O103">
        <f>IF(A104="ATC-BCT",#REF!,0)</f>
        <v>0</v>
      </c>
    </row>
    <row r="104" spans="1:15" x14ac:dyDescent="0.25">
      <c r="A104" s="32"/>
      <c r="B104" s="33"/>
      <c r="C104" s="33"/>
      <c r="D104" s="33"/>
      <c r="E104" s="33"/>
      <c r="F104" s="34"/>
      <c r="J104">
        <f t="shared" si="4"/>
        <v>0</v>
      </c>
      <c r="K104">
        <f t="shared" si="5"/>
        <v>0</v>
      </c>
      <c r="L104">
        <f t="shared" si="6"/>
        <v>0</v>
      </c>
      <c r="M104">
        <f t="shared" si="7"/>
        <v>0</v>
      </c>
      <c r="N104">
        <f>IF((F105="Estágio Obr.")*AND(E105&lt;&gt;"Reprovado"),#REF!,0)</f>
        <v>0</v>
      </c>
      <c r="O104">
        <f>IF(A105="ATC-BCT",#REF!,0)</f>
        <v>0</v>
      </c>
    </row>
    <row r="105" spans="1:15" x14ac:dyDescent="0.25">
      <c r="A105" s="32"/>
      <c r="B105" s="33"/>
      <c r="C105" s="33"/>
      <c r="D105" s="33"/>
      <c r="E105" s="33"/>
      <c r="F105" s="34"/>
      <c r="J105">
        <f t="shared" si="4"/>
        <v>0</v>
      </c>
      <c r="K105">
        <f t="shared" si="5"/>
        <v>0</v>
      </c>
      <c r="L105">
        <f t="shared" si="6"/>
        <v>0</v>
      </c>
      <c r="M105">
        <f t="shared" si="7"/>
        <v>0</v>
      </c>
      <c r="N105">
        <f>IF((F106="Estágio Obr.")*AND(E106&lt;&gt;"Reprovado"),#REF!,0)</f>
        <v>0</v>
      </c>
      <c r="O105">
        <f>IF(A106="ATC-BCT",#REF!,0)</f>
        <v>0</v>
      </c>
    </row>
    <row r="106" spans="1:15" x14ac:dyDescent="0.25">
      <c r="A106" s="32"/>
      <c r="B106" s="33"/>
      <c r="C106" s="33"/>
      <c r="D106" s="33"/>
      <c r="E106" s="33"/>
      <c r="F106" s="34"/>
      <c r="J106">
        <f t="shared" si="4"/>
        <v>0</v>
      </c>
      <c r="K106">
        <f t="shared" si="5"/>
        <v>0</v>
      </c>
      <c r="L106">
        <f t="shared" si="6"/>
        <v>0</v>
      </c>
      <c r="M106">
        <f t="shared" si="7"/>
        <v>0</v>
      </c>
      <c r="N106">
        <f>IF((F107="Estágio Obr.")*AND(E107&lt;&gt;"Reprovado"),#REF!,0)</f>
        <v>0</v>
      </c>
      <c r="O106">
        <f>IF(A107="ATC-BCT",#REF!,0)</f>
        <v>0</v>
      </c>
    </row>
    <row r="107" spans="1:15" x14ac:dyDescent="0.25">
      <c r="A107" s="32"/>
      <c r="B107" s="33"/>
      <c r="C107" s="33"/>
      <c r="D107" s="33"/>
      <c r="E107" s="33"/>
      <c r="F107" s="34"/>
      <c r="J107">
        <f t="shared" si="4"/>
        <v>0</v>
      </c>
      <c r="K107">
        <f t="shared" si="5"/>
        <v>0</v>
      </c>
      <c r="L107">
        <f t="shared" si="6"/>
        <v>0</v>
      </c>
      <c r="M107">
        <f t="shared" si="7"/>
        <v>0</v>
      </c>
      <c r="N107">
        <f>IF((F108="Estágio Obr.")*AND(E108&lt;&gt;"Reprovado"),#REF!,0)</f>
        <v>0</v>
      </c>
      <c r="O107">
        <f>IF(A108="ATC-BCT",#REF!,0)</f>
        <v>0</v>
      </c>
    </row>
    <row r="108" spans="1:15" x14ac:dyDescent="0.25">
      <c r="A108" s="32"/>
      <c r="B108" s="33"/>
      <c r="C108" s="33"/>
      <c r="D108" s="33"/>
      <c r="E108" s="33"/>
      <c r="F108" s="34"/>
      <c r="J108">
        <f t="shared" si="4"/>
        <v>0</v>
      </c>
      <c r="K108">
        <f t="shared" si="5"/>
        <v>0</v>
      </c>
      <c r="L108">
        <f t="shared" si="6"/>
        <v>0</v>
      </c>
      <c r="M108">
        <f t="shared" si="7"/>
        <v>0</v>
      </c>
      <c r="N108">
        <f>IF((F109="Estágio Obr.")*AND(E109&lt;&gt;"Reprovado"),#REF!,0)</f>
        <v>0</v>
      </c>
      <c r="O108">
        <f>IF(A109="ATC-BCT",#REF!,0)</f>
        <v>0</v>
      </c>
    </row>
    <row r="109" spans="1:15" x14ac:dyDescent="0.25">
      <c r="A109" s="32"/>
      <c r="B109" s="33"/>
      <c r="C109" s="33"/>
      <c r="D109" s="33"/>
      <c r="E109" s="33"/>
      <c r="F109" s="34"/>
      <c r="J109">
        <f t="shared" si="4"/>
        <v>0</v>
      </c>
      <c r="K109">
        <f t="shared" si="5"/>
        <v>0</v>
      </c>
      <c r="L109">
        <f t="shared" si="6"/>
        <v>0</v>
      </c>
      <c r="M109">
        <f t="shared" si="7"/>
        <v>0</v>
      </c>
      <c r="N109">
        <f>IF((F110="Estágio Obr.")*AND(E110&lt;&gt;"Reprovado"),#REF!,0)</f>
        <v>0</v>
      </c>
      <c r="O109">
        <f>IF(A110="ATC-BCT",#REF!,0)</f>
        <v>0</v>
      </c>
    </row>
    <row r="110" spans="1:15" x14ac:dyDescent="0.25">
      <c r="A110" s="32"/>
      <c r="B110" s="33"/>
      <c r="C110" s="33"/>
      <c r="D110" s="33"/>
      <c r="E110" s="33"/>
      <c r="F110" s="34"/>
      <c r="J110">
        <f t="shared" si="4"/>
        <v>0</v>
      </c>
      <c r="K110">
        <f t="shared" si="5"/>
        <v>0</v>
      </c>
      <c r="L110">
        <f t="shared" si="6"/>
        <v>0</v>
      </c>
      <c r="M110">
        <f t="shared" si="7"/>
        <v>0</v>
      </c>
      <c r="N110">
        <f>IF((F111="Estágio Obr.")*AND(E111&lt;&gt;"Reprovado"),#REF!,0)</f>
        <v>0</v>
      </c>
      <c r="O110">
        <f>IF(A111="ATC-BCT",#REF!,0)</f>
        <v>0</v>
      </c>
    </row>
    <row r="111" spans="1:15" x14ac:dyDescent="0.25">
      <c r="A111" s="32"/>
      <c r="B111" s="33"/>
      <c r="C111" s="33"/>
      <c r="D111" s="33"/>
      <c r="E111" s="33"/>
      <c r="F111" s="34"/>
      <c r="J111">
        <f t="shared" si="4"/>
        <v>0</v>
      </c>
      <c r="K111">
        <f t="shared" si="5"/>
        <v>0</v>
      </c>
      <c r="L111">
        <f t="shared" si="6"/>
        <v>0</v>
      </c>
      <c r="M111">
        <f t="shared" si="7"/>
        <v>0</v>
      </c>
      <c r="N111">
        <f>IF((F112="Estágio Obr.")*AND(E112&lt;&gt;"Reprovado"),#REF!,0)</f>
        <v>0</v>
      </c>
      <c r="O111">
        <f>IF(A112="ATC-BCT",#REF!,0)</f>
        <v>0</v>
      </c>
    </row>
    <row r="112" spans="1:15" x14ac:dyDescent="0.25">
      <c r="A112" s="32"/>
      <c r="B112" s="33"/>
      <c r="C112" s="33"/>
      <c r="D112" s="33"/>
      <c r="E112" s="33"/>
      <c r="F112" s="34"/>
      <c r="J112">
        <f t="shared" si="4"/>
        <v>0</v>
      </c>
      <c r="K112">
        <f t="shared" si="5"/>
        <v>0</v>
      </c>
      <c r="L112">
        <f t="shared" si="6"/>
        <v>0</v>
      </c>
      <c r="M112">
        <f t="shared" si="7"/>
        <v>0</v>
      </c>
      <c r="N112">
        <f>IF((F113="Estágio Obr.")*AND(E113&lt;&gt;"Reprovado"),#REF!,0)</f>
        <v>0</v>
      </c>
      <c r="O112">
        <f>IF(A113="ATC-BCT",#REF!,0)</f>
        <v>0</v>
      </c>
    </row>
    <row r="113" spans="1:15" x14ac:dyDescent="0.25">
      <c r="A113" s="32"/>
      <c r="B113" s="33"/>
      <c r="C113" s="33"/>
      <c r="D113" s="33"/>
      <c r="E113" s="33"/>
      <c r="F113" s="34"/>
      <c r="J113">
        <f t="shared" si="4"/>
        <v>0</v>
      </c>
      <c r="K113">
        <f t="shared" si="5"/>
        <v>0</v>
      </c>
      <c r="L113">
        <f t="shared" si="6"/>
        <v>0</v>
      </c>
      <c r="M113">
        <f t="shared" si="7"/>
        <v>0</v>
      </c>
      <c r="N113">
        <f>IF((F114="Estágio Obr.")*AND(E114&lt;&gt;"Reprovado"),#REF!,0)</f>
        <v>0</v>
      </c>
      <c r="O113">
        <f>IF(A114="ATC-BCT",#REF!,0)</f>
        <v>0</v>
      </c>
    </row>
    <row r="114" spans="1:15" x14ac:dyDescent="0.25">
      <c r="A114" s="32"/>
      <c r="B114" s="33"/>
      <c r="C114" s="33"/>
      <c r="D114" s="33"/>
      <c r="E114" s="33"/>
      <c r="F114" s="34"/>
      <c r="J114">
        <f t="shared" si="4"/>
        <v>0</v>
      </c>
      <c r="K114">
        <f t="shared" si="5"/>
        <v>0</v>
      </c>
      <c r="L114">
        <f t="shared" si="6"/>
        <v>0</v>
      </c>
      <c r="M114">
        <f t="shared" si="7"/>
        <v>0</v>
      </c>
      <c r="N114">
        <f>IF((F115="Estágio Obr.")*AND(E115&lt;&gt;"Reprovado"),#REF!,0)</f>
        <v>0</v>
      </c>
      <c r="O114">
        <f>IF(A115="ATC-BCT",#REF!,0)</f>
        <v>0</v>
      </c>
    </row>
    <row r="115" spans="1:15" x14ac:dyDescent="0.25">
      <c r="A115" s="32"/>
      <c r="B115" s="33"/>
      <c r="C115" s="33"/>
      <c r="D115" s="33"/>
      <c r="E115" s="33"/>
      <c r="F115" s="34"/>
      <c r="J115">
        <f t="shared" si="4"/>
        <v>0</v>
      </c>
      <c r="K115">
        <f t="shared" si="5"/>
        <v>0</v>
      </c>
      <c r="L115">
        <f t="shared" si="6"/>
        <v>0</v>
      </c>
      <c r="M115">
        <f t="shared" si="7"/>
        <v>0</v>
      </c>
      <c r="N115">
        <f>IF((F116="Estágio Obr.")*AND(E116&lt;&gt;"Reprovado"),#REF!,0)</f>
        <v>0</v>
      </c>
      <c r="O115">
        <f>IF(A116="ATC-BCT",#REF!,0)</f>
        <v>0</v>
      </c>
    </row>
    <row r="116" spans="1:15" x14ac:dyDescent="0.25">
      <c r="A116" s="32"/>
      <c r="B116" s="33"/>
      <c r="C116" s="33"/>
      <c r="D116" s="33"/>
      <c r="E116" s="33"/>
      <c r="F116" s="34"/>
      <c r="J116">
        <f t="shared" si="4"/>
        <v>0</v>
      </c>
      <c r="K116">
        <f t="shared" si="5"/>
        <v>0</v>
      </c>
      <c r="L116">
        <f t="shared" si="6"/>
        <v>0</v>
      </c>
      <c r="M116">
        <f t="shared" si="7"/>
        <v>0</v>
      </c>
      <c r="N116">
        <f>IF((F117="Estágio Obr.")*AND(E117&lt;&gt;"Reprovado"),#REF!,0)</f>
        <v>0</v>
      </c>
      <c r="O116">
        <f>IF(A117="ATC-BCT",#REF!,0)</f>
        <v>0</v>
      </c>
    </row>
    <row r="117" spans="1:15" x14ac:dyDescent="0.25">
      <c r="A117" s="32"/>
      <c r="B117" s="33"/>
      <c r="C117" s="33"/>
      <c r="D117" s="33"/>
      <c r="E117" s="33"/>
      <c r="F117" s="34"/>
      <c r="J117">
        <f t="shared" si="4"/>
        <v>0</v>
      </c>
      <c r="K117">
        <f t="shared" si="5"/>
        <v>0</v>
      </c>
      <c r="L117">
        <f t="shared" si="6"/>
        <v>0</v>
      </c>
      <c r="M117">
        <f t="shared" si="7"/>
        <v>0</v>
      </c>
      <c r="N117">
        <f>IF((F118="Estágio Obr.")*AND(E118&lt;&gt;"Reprovado"),#REF!,0)</f>
        <v>0</v>
      </c>
      <c r="O117">
        <f>IF(A118="ATC-BCT",#REF!,0)</f>
        <v>0</v>
      </c>
    </row>
    <row r="118" spans="1:15" x14ac:dyDescent="0.25">
      <c r="A118" s="32"/>
      <c r="B118" s="33"/>
      <c r="C118" s="33"/>
      <c r="D118" s="33"/>
      <c r="E118" s="33"/>
      <c r="F118" s="34"/>
      <c r="J118">
        <f t="shared" si="4"/>
        <v>0</v>
      </c>
      <c r="K118">
        <f t="shared" si="5"/>
        <v>0</v>
      </c>
      <c r="L118">
        <f t="shared" si="6"/>
        <v>0</v>
      </c>
      <c r="M118">
        <f t="shared" si="7"/>
        <v>0</v>
      </c>
      <c r="N118">
        <f>IF((F119="Estágio Obr.")*AND(E119&lt;&gt;"Reprovado"),#REF!,0)</f>
        <v>0</v>
      </c>
      <c r="O118">
        <f>IF(A119="ATC-BCT",#REF!,0)</f>
        <v>0</v>
      </c>
    </row>
    <row r="119" spans="1:15" x14ac:dyDescent="0.25">
      <c r="A119" s="32"/>
      <c r="B119" s="33"/>
      <c r="C119" s="33"/>
      <c r="D119" s="33"/>
      <c r="E119" s="33"/>
      <c r="F119" s="34"/>
      <c r="J119">
        <f t="shared" si="4"/>
        <v>0</v>
      </c>
      <c r="K119">
        <f t="shared" si="5"/>
        <v>0</v>
      </c>
      <c r="L119">
        <f t="shared" si="6"/>
        <v>0</v>
      </c>
      <c r="M119">
        <f t="shared" si="7"/>
        <v>0</v>
      </c>
      <c r="N119">
        <f>IF((F120="Estágio Obr.")*AND(E120&lt;&gt;"Reprovado"),#REF!,0)</f>
        <v>0</v>
      </c>
      <c r="O119">
        <f>IF(A120="ATC-BCT",#REF!,0)</f>
        <v>0</v>
      </c>
    </row>
    <row r="120" spans="1:15" x14ac:dyDescent="0.25">
      <c r="A120" s="32"/>
      <c r="B120" s="33"/>
      <c r="C120" s="33"/>
      <c r="D120" s="33"/>
      <c r="E120" s="33"/>
      <c r="F120" s="34"/>
      <c r="J120">
        <f t="shared" si="4"/>
        <v>0</v>
      </c>
      <c r="K120">
        <f t="shared" si="5"/>
        <v>0</v>
      </c>
      <c r="L120">
        <f t="shared" si="6"/>
        <v>0</v>
      </c>
      <c r="M120">
        <f t="shared" si="7"/>
        <v>0</v>
      </c>
      <c r="N120">
        <f>IF((F121="Estágio Obr.")*AND(E121&lt;&gt;"Reprovado"),#REF!,0)</f>
        <v>0</v>
      </c>
      <c r="O120">
        <f>IF(A121="ATC-BCT",#REF!,0)</f>
        <v>0</v>
      </c>
    </row>
    <row r="121" spans="1:15" x14ac:dyDescent="0.25">
      <c r="A121" s="32"/>
      <c r="B121" s="33"/>
      <c r="C121" s="33"/>
      <c r="D121" s="33"/>
      <c r="E121" s="33"/>
      <c r="F121" s="34"/>
      <c r="J121">
        <f t="shared" si="4"/>
        <v>0</v>
      </c>
      <c r="K121">
        <f t="shared" si="5"/>
        <v>0</v>
      </c>
      <c r="L121">
        <f t="shared" si="6"/>
        <v>0</v>
      </c>
      <c r="M121">
        <f t="shared" si="7"/>
        <v>0</v>
      </c>
      <c r="N121">
        <f>IF((F122="Estágio Obr.")*AND(E122&lt;&gt;"Reprovado"),#REF!,0)</f>
        <v>0</v>
      </c>
      <c r="O121">
        <f>IF(A122="ATC-BCT",#REF!,0)</f>
        <v>0</v>
      </c>
    </row>
    <row r="122" spans="1:15" x14ac:dyDescent="0.25">
      <c r="A122" s="32"/>
      <c r="B122" s="33"/>
      <c r="C122" s="33"/>
      <c r="D122" s="33"/>
      <c r="E122" s="33"/>
      <c r="F122" s="34"/>
      <c r="J122">
        <f t="shared" si="4"/>
        <v>0</v>
      </c>
      <c r="K122">
        <f t="shared" si="5"/>
        <v>0</v>
      </c>
      <c r="L122">
        <f t="shared" si="6"/>
        <v>0</v>
      </c>
      <c r="M122">
        <f t="shared" si="7"/>
        <v>0</v>
      </c>
      <c r="N122">
        <f>IF((F123="Estágio Obr.")*AND(E123&lt;&gt;"Reprovado"),#REF!,0)</f>
        <v>0</v>
      </c>
      <c r="O122">
        <f>IF(A123="ATC-BCT",#REF!,0)</f>
        <v>0</v>
      </c>
    </row>
    <row r="123" spans="1:15" x14ac:dyDescent="0.25">
      <c r="A123" s="32"/>
      <c r="B123" s="33"/>
      <c r="C123" s="33"/>
      <c r="D123" s="33"/>
      <c r="E123" s="33"/>
      <c r="F123" s="34"/>
      <c r="J123">
        <f t="shared" si="4"/>
        <v>0</v>
      </c>
      <c r="K123">
        <f t="shared" si="5"/>
        <v>0</v>
      </c>
      <c r="L123">
        <f t="shared" si="6"/>
        <v>0</v>
      </c>
      <c r="M123">
        <f t="shared" si="7"/>
        <v>0</v>
      </c>
      <c r="N123">
        <f>IF((F124="Estágio Obr.")*AND(E124&lt;&gt;"Reprovado"),#REF!,0)</f>
        <v>0</v>
      </c>
      <c r="O123">
        <f>IF(A124="ATC-BCT",#REF!,0)</f>
        <v>0</v>
      </c>
    </row>
    <row r="124" spans="1:15" x14ac:dyDescent="0.25">
      <c r="A124" s="32"/>
      <c r="B124" s="33"/>
      <c r="C124" s="33"/>
      <c r="D124" s="33"/>
      <c r="E124" s="33"/>
      <c r="F124" s="34"/>
      <c r="J124">
        <f t="shared" si="4"/>
        <v>0</v>
      </c>
      <c r="K124">
        <f t="shared" si="5"/>
        <v>0</v>
      </c>
      <c r="L124">
        <f t="shared" si="6"/>
        <v>0</v>
      </c>
      <c r="M124">
        <f t="shared" si="7"/>
        <v>0</v>
      </c>
      <c r="N124">
        <f>IF((F125="Estágio Obr.")*AND(E125&lt;&gt;"Reprovado"),#REF!,0)</f>
        <v>0</v>
      </c>
      <c r="O124">
        <f>IF(A125="ATC-BCT",#REF!,0)</f>
        <v>0</v>
      </c>
    </row>
    <row r="125" spans="1:15" x14ac:dyDescent="0.25">
      <c r="A125" s="32"/>
      <c r="B125" s="33"/>
      <c r="C125" s="33"/>
      <c r="D125" s="33"/>
      <c r="E125" s="33"/>
      <c r="F125" s="34"/>
      <c r="J125">
        <f t="shared" si="4"/>
        <v>0</v>
      </c>
      <c r="K125">
        <f t="shared" si="5"/>
        <v>0</v>
      </c>
      <c r="L125">
        <f t="shared" si="6"/>
        <v>0</v>
      </c>
      <c r="M125">
        <f t="shared" si="7"/>
        <v>0</v>
      </c>
      <c r="N125">
        <f>IF((F126="Estágio Obr.")*AND(E126&lt;&gt;"Reprovado"),#REF!,0)</f>
        <v>0</v>
      </c>
      <c r="O125">
        <f>IF(A126="ATC-BCT",#REF!,0)</f>
        <v>0</v>
      </c>
    </row>
    <row r="126" spans="1:15" x14ac:dyDescent="0.25">
      <c r="A126" s="32"/>
      <c r="B126" s="33"/>
      <c r="C126" s="33"/>
      <c r="D126" s="33"/>
      <c r="E126" s="33"/>
      <c r="F126" s="34"/>
      <c r="J126">
        <f t="shared" si="4"/>
        <v>0</v>
      </c>
      <c r="K126">
        <f t="shared" si="5"/>
        <v>0</v>
      </c>
      <c r="L126">
        <f t="shared" si="6"/>
        <v>0</v>
      </c>
      <c r="M126">
        <f t="shared" si="7"/>
        <v>0</v>
      </c>
      <c r="N126">
        <f>IF((F127="Estágio Obr.")*AND(E127&lt;&gt;"Reprovado"),#REF!,0)</f>
        <v>0</v>
      </c>
      <c r="O126">
        <f>IF(A127="ATC-BCT",#REF!,0)</f>
        <v>0</v>
      </c>
    </row>
    <row r="127" spans="1:15" x14ac:dyDescent="0.25">
      <c r="A127" s="35"/>
      <c r="B127" s="36"/>
      <c r="C127" s="36"/>
      <c r="D127" s="36"/>
      <c r="E127" s="36"/>
      <c r="F127" s="37"/>
      <c r="J127">
        <f t="shared" si="4"/>
        <v>0</v>
      </c>
      <c r="K127">
        <f t="shared" si="5"/>
        <v>0</v>
      </c>
      <c r="L127">
        <f t="shared" si="6"/>
        <v>0</v>
      </c>
      <c r="M127">
        <f t="shared" si="7"/>
        <v>0</v>
      </c>
      <c r="N127">
        <f>IF((F128="Estágio Obr.")*AND(E128&lt;&gt;"Reprovado"),#REF!,0)</f>
        <v>0</v>
      </c>
      <c r="O127">
        <f>IF(A128="ATC-BCT",#REF!,0)</f>
        <v>0</v>
      </c>
    </row>
    <row r="128" spans="1:15" x14ac:dyDescent="0.25">
      <c r="J128">
        <f t="shared" si="4"/>
        <v>0</v>
      </c>
      <c r="K128">
        <f t="shared" si="5"/>
        <v>0</v>
      </c>
      <c r="L128">
        <f t="shared" si="6"/>
        <v>0</v>
      </c>
      <c r="M128">
        <f t="shared" si="7"/>
        <v>0</v>
      </c>
      <c r="N128">
        <f>IF((F129="Estágio Obr.")*AND(E129&lt;&gt;"Reprovado"),#REF!,0)</f>
        <v>0</v>
      </c>
      <c r="O128">
        <f>IF(A129="ATC-BCT",#REF!,0)</f>
        <v>0</v>
      </c>
    </row>
    <row r="129" spans="10:15" x14ac:dyDescent="0.25">
      <c r="J129">
        <f t="shared" si="4"/>
        <v>0</v>
      </c>
      <c r="K129">
        <f t="shared" si="5"/>
        <v>0</v>
      </c>
      <c r="L129">
        <f t="shared" si="6"/>
        <v>0</v>
      </c>
      <c r="M129">
        <f t="shared" si="7"/>
        <v>0</v>
      </c>
      <c r="N129">
        <f>IF((F130="Estágio Obr.")*AND(E130&lt;&gt;"Reprovado"),#REF!,0)</f>
        <v>0</v>
      </c>
      <c r="O129">
        <f>IF(A130="ATC-BCT",#REF!,0)</f>
        <v>0</v>
      </c>
    </row>
    <row r="130" spans="10:15" x14ac:dyDescent="0.25">
      <c r="J130">
        <f t="shared" si="4"/>
        <v>0</v>
      </c>
      <c r="K130">
        <f t="shared" si="5"/>
        <v>0</v>
      </c>
      <c r="L130">
        <f t="shared" si="6"/>
        <v>0</v>
      </c>
      <c r="M130">
        <f t="shared" si="7"/>
        <v>0</v>
      </c>
      <c r="N130">
        <f>IF((F131="Estágio Obr.")*AND(E131&lt;&gt;"Reprovado"),#REF!,0)</f>
        <v>0</v>
      </c>
      <c r="O130">
        <f>IF(A131="ATC-BCT",#REF!,0)</f>
        <v>0</v>
      </c>
    </row>
    <row r="131" spans="10:15" x14ac:dyDescent="0.25">
      <c r="J131">
        <f t="shared" ref="J131:J160" si="8">IF((LEFT(A132,3)="BC0")*AND(F132="Obrigatória")*AND(E132&lt;&gt;"Reprovado"),C132,0)</f>
        <v>0</v>
      </c>
      <c r="K131">
        <f t="shared" ref="K131:K160" si="9">IF((LEFT(A132,3)&lt;&gt;"BC0")*AND(F132="Obrigatória")*AND(E132&lt;&gt;"Reprovado"),C132,0)</f>
        <v>0</v>
      </c>
      <c r="L131">
        <f t="shared" si="6"/>
        <v>0</v>
      </c>
      <c r="M131">
        <f t="shared" si="7"/>
        <v>0</v>
      </c>
      <c r="N131">
        <f>IF((F132="Estágio Obr.")*AND(E132&lt;&gt;"Reprovado"),#REF!,0)</f>
        <v>0</v>
      </c>
      <c r="O131">
        <f>IF(A132="ATC-BCT",#REF!,0)</f>
        <v>0</v>
      </c>
    </row>
    <row r="132" spans="10:15" x14ac:dyDescent="0.25">
      <c r="J132">
        <f t="shared" si="8"/>
        <v>0</v>
      </c>
      <c r="K132">
        <f t="shared" si="9"/>
        <v>0</v>
      </c>
      <c r="L132">
        <f t="shared" ref="L132:L160" si="10">IF((F133="Opção limitada")*AND(E133&lt;&gt;"Reprovado"),C133,0)</f>
        <v>0</v>
      </c>
      <c r="M132">
        <f t="shared" ref="M132:M160" si="11">IF((F133="Livre escolha")*AND(E133&lt;&gt;"Reprovado"),C133,0)</f>
        <v>0</v>
      </c>
      <c r="N132">
        <f>IF((F133="Estágio Obr.")*AND(E133&lt;&gt;"Reprovado"),#REF!,0)</f>
        <v>0</v>
      </c>
      <c r="O132">
        <f>IF(A133="ATC-BCT",#REF!,0)</f>
        <v>0</v>
      </c>
    </row>
    <row r="133" spans="10:15" x14ac:dyDescent="0.25">
      <c r="J133">
        <f t="shared" si="8"/>
        <v>0</v>
      </c>
      <c r="K133">
        <f t="shared" si="9"/>
        <v>0</v>
      </c>
      <c r="L133">
        <f t="shared" si="10"/>
        <v>0</v>
      </c>
      <c r="M133">
        <f t="shared" si="11"/>
        <v>0</v>
      </c>
      <c r="N133">
        <f>IF((F134="Estágio Obr.")*AND(E134&lt;&gt;"Reprovado"),#REF!,0)</f>
        <v>0</v>
      </c>
      <c r="O133">
        <f>IF(A134="ATC-BCT",#REF!,0)</f>
        <v>0</v>
      </c>
    </row>
    <row r="134" spans="10:15" x14ac:dyDescent="0.25">
      <c r="J134">
        <f t="shared" si="8"/>
        <v>0</v>
      </c>
      <c r="K134">
        <f t="shared" si="9"/>
        <v>0</v>
      </c>
      <c r="L134">
        <f t="shared" si="10"/>
        <v>0</v>
      </c>
      <c r="M134">
        <f t="shared" si="11"/>
        <v>0</v>
      </c>
      <c r="N134">
        <f>IF((F135="Estágio Obr.")*AND(E135&lt;&gt;"Reprovado"),#REF!,0)</f>
        <v>0</v>
      </c>
      <c r="O134">
        <f>IF(A135="ATC-BCT",#REF!,0)</f>
        <v>0</v>
      </c>
    </row>
    <row r="135" spans="10:15" x14ac:dyDescent="0.25">
      <c r="J135">
        <f t="shared" si="8"/>
        <v>0</v>
      </c>
      <c r="K135">
        <f t="shared" si="9"/>
        <v>0</v>
      </c>
      <c r="L135">
        <f t="shared" si="10"/>
        <v>0</v>
      </c>
      <c r="M135">
        <f t="shared" si="11"/>
        <v>0</v>
      </c>
      <c r="N135">
        <f>IF((F136="Estágio Obr.")*AND(E136&lt;&gt;"Reprovado"),#REF!,0)</f>
        <v>0</v>
      </c>
      <c r="O135">
        <f>IF(A136="ATC-BCT",#REF!,0)</f>
        <v>0</v>
      </c>
    </row>
    <row r="136" spans="10:15" x14ac:dyDescent="0.25">
      <c r="J136">
        <f t="shared" si="8"/>
        <v>0</v>
      </c>
      <c r="K136">
        <f t="shared" si="9"/>
        <v>0</v>
      </c>
      <c r="L136">
        <f t="shared" si="10"/>
        <v>0</v>
      </c>
      <c r="M136">
        <f t="shared" si="11"/>
        <v>0</v>
      </c>
      <c r="N136">
        <f>IF((F137="Estágio Obr.")*AND(E137&lt;&gt;"Reprovado"),#REF!,0)</f>
        <v>0</v>
      </c>
      <c r="O136">
        <f>IF(A137="ATC-BCT",#REF!,0)</f>
        <v>0</v>
      </c>
    </row>
    <row r="137" spans="10:15" x14ac:dyDescent="0.25">
      <c r="J137">
        <f t="shared" si="8"/>
        <v>0</v>
      </c>
      <c r="K137">
        <f t="shared" si="9"/>
        <v>0</v>
      </c>
      <c r="L137">
        <f t="shared" si="10"/>
        <v>0</v>
      </c>
      <c r="M137">
        <f t="shared" si="11"/>
        <v>0</v>
      </c>
      <c r="N137">
        <f>IF((F138="Estágio Obr.")*AND(E138&lt;&gt;"Reprovado"),#REF!,0)</f>
        <v>0</v>
      </c>
      <c r="O137">
        <f>IF(A138="ATC-BCT",#REF!,0)</f>
        <v>0</v>
      </c>
    </row>
    <row r="138" spans="10:15" x14ac:dyDescent="0.25">
      <c r="J138">
        <f t="shared" si="8"/>
        <v>0</v>
      </c>
      <c r="K138">
        <f t="shared" si="9"/>
        <v>0</v>
      </c>
      <c r="L138">
        <f t="shared" si="10"/>
        <v>0</v>
      </c>
      <c r="M138">
        <f t="shared" si="11"/>
        <v>0</v>
      </c>
      <c r="N138">
        <f>IF((F139="Estágio Obr.")*AND(E139&lt;&gt;"Reprovado"),#REF!,0)</f>
        <v>0</v>
      </c>
      <c r="O138">
        <f>IF(A139="ATC-BCT",#REF!,0)</f>
        <v>0</v>
      </c>
    </row>
    <row r="139" spans="10:15" x14ac:dyDescent="0.25">
      <c r="J139">
        <f t="shared" si="8"/>
        <v>0</v>
      </c>
      <c r="K139">
        <f t="shared" si="9"/>
        <v>0</v>
      </c>
      <c r="L139">
        <f t="shared" si="10"/>
        <v>0</v>
      </c>
      <c r="M139">
        <f t="shared" si="11"/>
        <v>0</v>
      </c>
      <c r="N139">
        <f>IF((F140="Estágio Obr.")*AND(E140&lt;&gt;"Reprovado"),#REF!,0)</f>
        <v>0</v>
      </c>
      <c r="O139">
        <f>IF(A140="ATC-BCT",#REF!,0)</f>
        <v>0</v>
      </c>
    </row>
    <row r="140" spans="10:15" x14ac:dyDescent="0.25">
      <c r="J140">
        <f t="shared" si="8"/>
        <v>0</v>
      </c>
      <c r="K140">
        <f t="shared" si="9"/>
        <v>0</v>
      </c>
      <c r="L140">
        <f t="shared" si="10"/>
        <v>0</v>
      </c>
      <c r="M140">
        <f t="shared" si="11"/>
        <v>0</v>
      </c>
      <c r="N140">
        <f>IF((F141="Estágio Obr.")*AND(E141&lt;&gt;"Reprovado"),#REF!,0)</f>
        <v>0</v>
      </c>
      <c r="O140">
        <f>IF(A141="ATC-BCT",#REF!,0)</f>
        <v>0</v>
      </c>
    </row>
    <row r="141" spans="10:15" x14ac:dyDescent="0.25">
      <c r="J141">
        <f t="shared" si="8"/>
        <v>0</v>
      </c>
      <c r="K141">
        <f t="shared" si="9"/>
        <v>0</v>
      </c>
      <c r="L141">
        <f t="shared" si="10"/>
        <v>0</v>
      </c>
      <c r="M141">
        <f t="shared" si="11"/>
        <v>0</v>
      </c>
      <c r="N141">
        <f>IF((F142="Estágio Obr.")*AND(E142&lt;&gt;"Reprovado"),#REF!,0)</f>
        <v>0</v>
      </c>
      <c r="O141">
        <f>IF(A142="ATC-BCT",#REF!,0)</f>
        <v>0</v>
      </c>
    </row>
    <row r="142" spans="10:15" x14ac:dyDescent="0.25">
      <c r="J142">
        <f t="shared" si="8"/>
        <v>0</v>
      </c>
      <c r="K142">
        <f t="shared" si="9"/>
        <v>0</v>
      </c>
      <c r="L142">
        <f t="shared" si="10"/>
        <v>0</v>
      </c>
      <c r="M142">
        <f t="shared" si="11"/>
        <v>0</v>
      </c>
      <c r="N142">
        <f>IF((F143="Estágio Obr.")*AND(E143&lt;&gt;"Reprovado"),#REF!,0)</f>
        <v>0</v>
      </c>
      <c r="O142">
        <f>IF(A143="ATC-BCT",#REF!,0)</f>
        <v>0</v>
      </c>
    </row>
    <row r="143" spans="10:15" x14ac:dyDescent="0.25">
      <c r="J143">
        <f t="shared" si="8"/>
        <v>0</v>
      </c>
      <c r="K143">
        <f t="shared" si="9"/>
        <v>0</v>
      </c>
      <c r="L143">
        <f t="shared" si="10"/>
        <v>0</v>
      </c>
      <c r="M143">
        <f t="shared" si="11"/>
        <v>0</v>
      </c>
      <c r="N143">
        <f>IF((F144="Estágio Obr.")*AND(E144&lt;&gt;"Reprovado"),#REF!,0)</f>
        <v>0</v>
      </c>
      <c r="O143">
        <f>IF(A144="ATC-BCT",#REF!,0)</f>
        <v>0</v>
      </c>
    </row>
    <row r="144" spans="10:15" x14ac:dyDescent="0.25">
      <c r="J144">
        <f t="shared" si="8"/>
        <v>0</v>
      </c>
      <c r="K144">
        <f t="shared" si="9"/>
        <v>0</v>
      </c>
      <c r="L144">
        <f t="shared" si="10"/>
        <v>0</v>
      </c>
      <c r="M144">
        <f t="shared" si="11"/>
        <v>0</v>
      </c>
      <c r="N144">
        <f>IF((F145="Estágio Obr.")*AND(E145&lt;&gt;"Reprovado"),#REF!,0)</f>
        <v>0</v>
      </c>
      <c r="O144">
        <f>IF(A145="ATC-BCT",#REF!,0)</f>
        <v>0</v>
      </c>
    </row>
    <row r="145" spans="10:15" x14ac:dyDescent="0.25">
      <c r="J145">
        <f t="shared" si="8"/>
        <v>0</v>
      </c>
      <c r="K145">
        <f t="shared" si="9"/>
        <v>0</v>
      </c>
      <c r="L145">
        <f t="shared" si="10"/>
        <v>0</v>
      </c>
      <c r="M145">
        <f t="shared" si="11"/>
        <v>0</v>
      </c>
      <c r="N145">
        <f>IF((F146="Estágio Obr.")*AND(E146&lt;&gt;"Reprovado"),#REF!,0)</f>
        <v>0</v>
      </c>
      <c r="O145">
        <f>IF(A146="ATC-BCT",#REF!,0)</f>
        <v>0</v>
      </c>
    </row>
    <row r="146" spans="10:15" x14ac:dyDescent="0.25">
      <c r="J146">
        <f t="shared" si="8"/>
        <v>0</v>
      </c>
      <c r="K146">
        <f t="shared" si="9"/>
        <v>0</v>
      </c>
      <c r="L146">
        <f t="shared" si="10"/>
        <v>0</v>
      </c>
      <c r="M146">
        <f t="shared" si="11"/>
        <v>0</v>
      </c>
      <c r="N146">
        <f>IF((F147="Estágio Obr.")*AND(E147&lt;&gt;"Reprovado"),#REF!,0)</f>
        <v>0</v>
      </c>
      <c r="O146">
        <f>IF(A147="ATC-BCT",#REF!,0)</f>
        <v>0</v>
      </c>
    </row>
    <row r="147" spans="10:15" x14ac:dyDescent="0.25">
      <c r="J147">
        <f t="shared" si="8"/>
        <v>0</v>
      </c>
      <c r="K147">
        <f t="shared" si="9"/>
        <v>0</v>
      </c>
      <c r="L147">
        <f t="shared" si="10"/>
        <v>0</v>
      </c>
      <c r="M147">
        <f t="shared" si="11"/>
        <v>0</v>
      </c>
      <c r="N147">
        <f>IF((F148="Estágio Obr.")*AND(E148&lt;&gt;"Reprovado"),#REF!,0)</f>
        <v>0</v>
      </c>
      <c r="O147">
        <f>IF(A148="ATC-BCT",#REF!,0)</f>
        <v>0</v>
      </c>
    </row>
    <row r="148" spans="10:15" x14ac:dyDescent="0.25">
      <c r="J148">
        <f t="shared" si="8"/>
        <v>0</v>
      </c>
      <c r="K148">
        <f t="shared" si="9"/>
        <v>0</v>
      </c>
      <c r="L148">
        <f t="shared" si="10"/>
        <v>0</v>
      </c>
      <c r="M148">
        <f t="shared" si="11"/>
        <v>0</v>
      </c>
      <c r="N148">
        <f>IF((F149="Estágio Obr.")*AND(E149&lt;&gt;"Reprovado"),#REF!,0)</f>
        <v>0</v>
      </c>
      <c r="O148">
        <f>IF(A149="ATC-BCT",#REF!,0)</f>
        <v>0</v>
      </c>
    </row>
    <row r="149" spans="10:15" x14ac:dyDescent="0.25">
      <c r="J149">
        <f t="shared" si="8"/>
        <v>0</v>
      </c>
      <c r="K149">
        <f t="shared" si="9"/>
        <v>0</v>
      </c>
      <c r="L149">
        <f t="shared" si="10"/>
        <v>0</v>
      </c>
      <c r="M149">
        <f t="shared" si="11"/>
        <v>0</v>
      </c>
      <c r="N149">
        <f>IF((F150="Estágio Obr.")*AND(E150&lt;&gt;"Reprovado"),#REF!,0)</f>
        <v>0</v>
      </c>
      <c r="O149">
        <f>IF(A150="ATC-BCT",#REF!,0)</f>
        <v>0</v>
      </c>
    </row>
    <row r="150" spans="10:15" x14ac:dyDescent="0.25">
      <c r="J150">
        <f t="shared" si="8"/>
        <v>0</v>
      </c>
      <c r="K150">
        <f t="shared" si="9"/>
        <v>0</v>
      </c>
      <c r="L150">
        <f t="shared" si="10"/>
        <v>0</v>
      </c>
      <c r="M150">
        <f t="shared" si="11"/>
        <v>0</v>
      </c>
      <c r="N150">
        <f>IF((F151="Estágio Obr.")*AND(E151&lt;&gt;"Reprovado"),#REF!,0)</f>
        <v>0</v>
      </c>
      <c r="O150">
        <f>IF(A151="ATC-BCT",#REF!,0)</f>
        <v>0</v>
      </c>
    </row>
    <row r="151" spans="10:15" x14ac:dyDescent="0.25">
      <c r="J151">
        <f t="shared" si="8"/>
        <v>0</v>
      </c>
      <c r="K151">
        <f t="shared" si="9"/>
        <v>0</v>
      </c>
      <c r="L151">
        <f t="shared" si="10"/>
        <v>0</v>
      </c>
      <c r="M151">
        <f t="shared" si="11"/>
        <v>0</v>
      </c>
      <c r="N151">
        <f>IF((F152="Estágio Obr.")*AND(E152&lt;&gt;"Reprovado"),#REF!,0)</f>
        <v>0</v>
      </c>
      <c r="O151">
        <f>IF(A152="ATC-BCT",#REF!,0)</f>
        <v>0</v>
      </c>
    </row>
    <row r="152" spans="10:15" x14ac:dyDescent="0.25">
      <c r="J152">
        <f t="shared" si="8"/>
        <v>0</v>
      </c>
      <c r="K152">
        <f t="shared" si="9"/>
        <v>0</v>
      </c>
      <c r="L152">
        <f t="shared" si="10"/>
        <v>0</v>
      </c>
      <c r="M152">
        <f t="shared" si="11"/>
        <v>0</v>
      </c>
      <c r="N152">
        <f>IF((F153="Estágio Obr.")*AND(E153&lt;&gt;"Reprovado"),#REF!,0)</f>
        <v>0</v>
      </c>
      <c r="O152">
        <f>IF(A153="ATC-BCT",#REF!,0)</f>
        <v>0</v>
      </c>
    </row>
    <row r="153" spans="10:15" x14ac:dyDescent="0.25">
      <c r="J153">
        <f t="shared" si="8"/>
        <v>0</v>
      </c>
      <c r="K153">
        <f t="shared" si="9"/>
        <v>0</v>
      </c>
      <c r="L153">
        <f t="shared" si="10"/>
        <v>0</v>
      </c>
      <c r="M153">
        <f t="shared" si="11"/>
        <v>0</v>
      </c>
      <c r="N153">
        <f>IF((F154="Estágio Obr.")*AND(E154&lt;&gt;"Reprovado"),#REF!,0)</f>
        <v>0</v>
      </c>
      <c r="O153">
        <f>IF(A154="ATC-BCT",#REF!,0)</f>
        <v>0</v>
      </c>
    </row>
    <row r="154" spans="10:15" x14ac:dyDescent="0.25">
      <c r="J154">
        <f t="shared" si="8"/>
        <v>0</v>
      </c>
      <c r="K154">
        <f t="shared" si="9"/>
        <v>0</v>
      </c>
      <c r="L154">
        <f t="shared" si="10"/>
        <v>0</v>
      </c>
      <c r="M154">
        <f t="shared" si="11"/>
        <v>0</v>
      </c>
      <c r="N154">
        <f>IF((F155="Estágio Obr.")*AND(E155&lt;&gt;"Reprovado"),#REF!,0)</f>
        <v>0</v>
      </c>
      <c r="O154">
        <f>IF(A155="ATC-BCT",#REF!,0)</f>
        <v>0</v>
      </c>
    </row>
    <row r="155" spans="10:15" x14ac:dyDescent="0.25">
      <c r="J155">
        <f t="shared" si="8"/>
        <v>0</v>
      </c>
      <c r="K155">
        <f t="shared" si="9"/>
        <v>0</v>
      </c>
      <c r="L155">
        <f t="shared" si="10"/>
        <v>0</v>
      </c>
      <c r="M155">
        <f t="shared" si="11"/>
        <v>0</v>
      </c>
      <c r="N155">
        <f>IF((F156="Estágio Obr.")*AND(E156&lt;&gt;"Reprovado"),#REF!,0)</f>
        <v>0</v>
      </c>
      <c r="O155">
        <f>IF(A156="ATC-BCT",#REF!,0)</f>
        <v>0</v>
      </c>
    </row>
    <row r="156" spans="10:15" x14ac:dyDescent="0.25">
      <c r="J156">
        <f t="shared" si="8"/>
        <v>0</v>
      </c>
      <c r="K156">
        <f t="shared" si="9"/>
        <v>0</v>
      </c>
      <c r="L156">
        <f t="shared" si="10"/>
        <v>0</v>
      </c>
      <c r="M156">
        <f t="shared" si="11"/>
        <v>0</v>
      </c>
      <c r="N156">
        <f>IF((F157="Estágio Obr.")*AND(E157&lt;&gt;"Reprovado"),#REF!,0)</f>
        <v>0</v>
      </c>
      <c r="O156">
        <f>IF(A157="ATC-BCT",#REF!,0)</f>
        <v>0</v>
      </c>
    </row>
    <row r="157" spans="10:15" x14ac:dyDescent="0.25">
      <c r="J157">
        <f t="shared" si="8"/>
        <v>0</v>
      </c>
      <c r="K157">
        <f t="shared" si="9"/>
        <v>0</v>
      </c>
      <c r="L157">
        <f t="shared" si="10"/>
        <v>0</v>
      </c>
      <c r="M157">
        <f t="shared" si="11"/>
        <v>0</v>
      </c>
      <c r="N157">
        <f>IF((F158="Estágio Obr.")*AND(E158&lt;&gt;"Reprovado"),#REF!,0)</f>
        <v>0</v>
      </c>
      <c r="O157">
        <f>IF(A158="ATC-BCT",#REF!,0)</f>
        <v>0</v>
      </c>
    </row>
    <row r="158" spans="10:15" x14ac:dyDescent="0.25">
      <c r="J158">
        <f t="shared" si="8"/>
        <v>0</v>
      </c>
      <c r="K158">
        <f t="shared" si="9"/>
        <v>0</v>
      </c>
      <c r="L158">
        <f t="shared" si="10"/>
        <v>0</v>
      </c>
      <c r="M158">
        <f t="shared" si="11"/>
        <v>0</v>
      </c>
      <c r="N158">
        <f>IF((F159="Estágio Obr.")*AND(E159&lt;&gt;"Reprovado"),#REF!,0)</f>
        <v>0</v>
      </c>
      <c r="O158">
        <f>IF(A159="ATC-BCT",#REF!,0)</f>
        <v>0</v>
      </c>
    </row>
    <row r="159" spans="10:15" x14ac:dyDescent="0.25">
      <c r="J159">
        <f t="shared" si="8"/>
        <v>0</v>
      </c>
      <c r="K159">
        <f t="shared" si="9"/>
        <v>0</v>
      </c>
      <c r="L159">
        <f t="shared" si="10"/>
        <v>0</v>
      </c>
      <c r="M159">
        <f t="shared" si="11"/>
        <v>0</v>
      </c>
      <c r="N159">
        <f>IF((F160="Estágio Obr.")*AND(E160&lt;&gt;"Reprovado"),#REF!,0)</f>
        <v>0</v>
      </c>
      <c r="O159">
        <f>IF(A160="ATC-BCT",#REF!,0)</f>
        <v>0</v>
      </c>
    </row>
    <row r="160" spans="10:15" x14ac:dyDescent="0.25">
      <c r="J160">
        <f t="shared" si="8"/>
        <v>0</v>
      </c>
      <c r="K160">
        <f t="shared" si="9"/>
        <v>0</v>
      </c>
      <c r="L160">
        <f t="shared" si="10"/>
        <v>0</v>
      </c>
      <c r="M160">
        <f t="shared" si="11"/>
        <v>0</v>
      </c>
      <c r="N160">
        <f>IF((F161="Estágio Obr.")*AND(E161&lt;&gt;"Reprovado"),#REF!,0)</f>
        <v>0</v>
      </c>
      <c r="O160">
        <f>IF(A161="ATC-BCT",#REF!,0)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J14" sqref="J14"/>
    </sheetView>
  </sheetViews>
  <sheetFormatPr defaultRowHeight="15" x14ac:dyDescent="0.25"/>
  <cols>
    <col min="1" max="1" width="14.42578125" customWidth="1"/>
    <col min="2" max="2" width="32.7109375" bestFit="1" customWidth="1"/>
    <col min="6" max="6" width="10.5703125" customWidth="1"/>
    <col min="7" max="7" width="8.140625" customWidth="1"/>
    <col min="8" max="8" width="16" bestFit="1" customWidth="1"/>
    <col min="9" max="9" width="16.7109375" bestFit="1" customWidth="1"/>
    <col min="10" max="10" width="23.42578125" bestFit="1" customWidth="1"/>
    <col min="11" max="11" width="9.85546875" bestFit="1" customWidth="1"/>
  </cols>
  <sheetData>
    <row r="1" spans="1:11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7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</row>
    <row r="2" spans="1:11" x14ac:dyDescent="0.25">
      <c r="A2" s="11" t="s">
        <v>105</v>
      </c>
      <c r="B2" s="12" t="s">
        <v>106</v>
      </c>
      <c r="C2" s="12">
        <v>4</v>
      </c>
      <c r="D2" s="12">
        <v>0</v>
      </c>
      <c r="E2" s="12">
        <v>4</v>
      </c>
      <c r="F2" s="10">
        <v>4</v>
      </c>
      <c r="G2" s="10">
        <v>48</v>
      </c>
      <c r="H2" s="3">
        <f>IFERROR(VLOOKUP(Tabela3[[#This Row],[Código Novo]],'Colar histórico'!A:G,3,0),0)</f>
        <v>0</v>
      </c>
      <c r="I2" s="3">
        <f>Tabela3[[#This Row],[Cred Cursados]]*12</f>
        <v>0</v>
      </c>
      <c r="J2" s="3"/>
      <c r="K2" s="3"/>
    </row>
    <row r="3" spans="1:11" x14ac:dyDescent="0.25">
      <c r="A3" s="11" t="s">
        <v>107</v>
      </c>
      <c r="B3" s="12" t="s">
        <v>108</v>
      </c>
      <c r="C3" s="12">
        <v>4</v>
      </c>
      <c r="D3" s="12">
        <v>0</v>
      </c>
      <c r="E3" s="12">
        <v>4</v>
      </c>
      <c r="F3" s="10">
        <v>4</v>
      </c>
      <c r="G3" s="10">
        <v>48</v>
      </c>
      <c r="H3" s="3">
        <f>IFERROR(VLOOKUP(Tabela3[[#This Row],[Código Novo]],'Colar histórico'!A:G,3,0),0)</f>
        <v>0</v>
      </c>
      <c r="I3" s="3">
        <f>Tabela3[[#This Row],[Cred Cursados]]*12</f>
        <v>0</v>
      </c>
      <c r="J3" s="3"/>
      <c r="K3" s="3"/>
    </row>
    <row r="4" spans="1:11" x14ac:dyDescent="0.25">
      <c r="A4" s="11" t="s">
        <v>109</v>
      </c>
      <c r="B4" s="12" t="s">
        <v>110</v>
      </c>
      <c r="C4" s="12">
        <v>4</v>
      </c>
      <c r="D4" s="12">
        <v>0</v>
      </c>
      <c r="E4" s="12">
        <v>4</v>
      </c>
      <c r="F4" s="10">
        <v>4</v>
      </c>
      <c r="G4" s="10">
        <v>48</v>
      </c>
      <c r="H4" s="3">
        <f>IFERROR(VLOOKUP(Tabela3[[#This Row],[Código Novo]],'Colar histórico'!A:G,3,0),0)</f>
        <v>0</v>
      </c>
      <c r="I4" s="3">
        <f>Tabela3[[#This Row],[Cred Cursados]]*12</f>
        <v>0</v>
      </c>
      <c r="J4" s="3"/>
      <c r="K4" s="3"/>
    </row>
    <row r="5" spans="1:11" x14ac:dyDescent="0.25">
      <c r="A5" s="11" t="s">
        <v>111</v>
      </c>
      <c r="B5" s="12" t="s">
        <v>112</v>
      </c>
      <c r="C5" s="12">
        <v>4</v>
      </c>
      <c r="D5" s="12">
        <v>0</v>
      </c>
      <c r="E5" s="12">
        <v>4</v>
      </c>
      <c r="F5" s="10">
        <v>4</v>
      </c>
      <c r="G5" s="10">
        <v>48</v>
      </c>
      <c r="H5" s="3">
        <f>IFERROR(VLOOKUP(Tabela3[[#This Row],[Código Novo]],'Colar histórico'!A:G,3,0),0)</f>
        <v>0</v>
      </c>
      <c r="I5" s="3">
        <f>Tabela3[[#This Row],[Cred Cursados]]*12</f>
        <v>0</v>
      </c>
      <c r="J5" s="3"/>
      <c r="K5" s="3"/>
    </row>
    <row r="6" spans="1:11" x14ac:dyDescent="0.25">
      <c r="A6" s="11" t="s">
        <v>113</v>
      </c>
      <c r="B6" s="12" t="s">
        <v>114</v>
      </c>
      <c r="C6" s="12">
        <v>4</v>
      </c>
      <c r="D6" s="12">
        <v>0</v>
      </c>
      <c r="E6" s="12">
        <v>4</v>
      </c>
      <c r="F6" s="10">
        <v>4</v>
      </c>
      <c r="G6" s="10">
        <v>48</v>
      </c>
      <c r="H6" s="3">
        <f>IFERROR(VLOOKUP(Tabela3[[#This Row],[Código Novo]],'Colar histórico'!A:G,3,0),0)</f>
        <v>0</v>
      </c>
      <c r="I6" s="3">
        <f>Tabela3[[#This Row],[Cred Cursados]]*12</f>
        <v>0</v>
      </c>
      <c r="J6" s="3"/>
      <c r="K6" s="3"/>
    </row>
    <row r="7" spans="1:11" x14ac:dyDescent="0.25">
      <c r="A7" s="11" t="s">
        <v>115</v>
      </c>
      <c r="B7" s="12" t="s">
        <v>116</v>
      </c>
      <c r="C7" s="12">
        <v>4</v>
      </c>
      <c r="D7" s="12">
        <v>0</v>
      </c>
      <c r="E7" s="12">
        <v>4</v>
      </c>
      <c r="F7" s="10">
        <v>4</v>
      </c>
      <c r="G7" s="10">
        <v>48</v>
      </c>
      <c r="H7" s="3">
        <f>IFERROR(VLOOKUP(Tabela3[[#This Row],[Código Novo]],'Colar histórico'!A:G,3,0),0)</f>
        <v>0</v>
      </c>
      <c r="I7" s="3">
        <f>Tabela3[[#This Row],[Cred Cursados]]*12</f>
        <v>0</v>
      </c>
      <c r="J7" s="3"/>
      <c r="K7" s="3"/>
    </row>
    <row r="8" spans="1:11" x14ac:dyDescent="0.25">
      <c r="A8" s="11" t="s">
        <v>117</v>
      </c>
      <c r="B8" s="12" t="s">
        <v>118</v>
      </c>
      <c r="C8" s="12">
        <v>4</v>
      </c>
      <c r="D8" s="12">
        <v>0</v>
      </c>
      <c r="E8" s="12">
        <v>4</v>
      </c>
      <c r="F8" s="10">
        <v>4</v>
      </c>
      <c r="G8" s="10">
        <v>48</v>
      </c>
      <c r="H8" s="3">
        <f>IFERROR(VLOOKUP(Tabela3[[#This Row],[Código Novo]],'Colar histórico'!A:G,3,0),0)</f>
        <v>0</v>
      </c>
      <c r="I8" s="3">
        <f>Tabela3[[#This Row],[Cred Cursados]]*12</f>
        <v>0</v>
      </c>
      <c r="J8" s="3"/>
      <c r="K8" s="3"/>
    </row>
    <row r="9" spans="1:11" x14ac:dyDescent="0.25">
      <c r="A9" s="11" t="s">
        <v>119</v>
      </c>
      <c r="B9" s="12" t="s">
        <v>120</v>
      </c>
      <c r="C9" s="12">
        <v>4</v>
      </c>
      <c r="D9" s="12">
        <v>0</v>
      </c>
      <c r="E9" s="12">
        <v>4</v>
      </c>
      <c r="F9" s="10">
        <v>4</v>
      </c>
      <c r="G9" s="10">
        <v>48</v>
      </c>
      <c r="H9" s="3">
        <f>IFERROR(VLOOKUP(Tabela3[[#This Row],[Código Novo]],'Colar histórico'!A:G,3,0),0)</f>
        <v>0</v>
      </c>
      <c r="I9" s="3">
        <f>Tabela3[[#This Row],[Cred Cursados]]*12</f>
        <v>0</v>
      </c>
      <c r="J9" s="3"/>
      <c r="K9" s="3"/>
    </row>
    <row r="10" spans="1:11" x14ac:dyDescent="0.25">
      <c r="A10" s="11" t="s">
        <v>121</v>
      </c>
      <c r="B10" s="12" t="s">
        <v>122</v>
      </c>
      <c r="C10" s="12">
        <v>4</v>
      </c>
      <c r="D10" s="12">
        <v>0</v>
      </c>
      <c r="E10" s="12">
        <v>4</v>
      </c>
      <c r="F10" s="10">
        <v>4</v>
      </c>
      <c r="G10" s="10">
        <v>48</v>
      </c>
      <c r="H10" s="3">
        <f>IFERROR(VLOOKUP(Tabela3[[#This Row],[Código Novo]],'Colar histórico'!A:G,3,0),0)</f>
        <v>0</v>
      </c>
      <c r="I10" s="3">
        <f>Tabela3[[#This Row],[Cred Cursados]]*12</f>
        <v>0</v>
      </c>
      <c r="J10" s="3"/>
      <c r="K10" s="3"/>
    </row>
    <row r="11" spans="1:11" x14ac:dyDescent="0.25">
      <c r="A11" s="11" t="s">
        <v>123</v>
      </c>
      <c r="B11" s="12" t="s">
        <v>124</v>
      </c>
      <c r="C11" s="12">
        <v>4</v>
      </c>
      <c r="D11" s="12">
        <v>0</v>
      </c>
      <c r="E11" s="12">
        <v>4</v>
      </c>
      <c r="F11" s="10">
        <v>4</v>
      </c>
      <c r="G11" s="10">
        <v>48</v>
      </c>
      <c r="H11" s="3">
        <f>IFERROR(VLOOKUP(Tabela3[[#This Row],[Código Novo]],'Colar histórico'!A:G,3,0),0)</f>
        <v>0</v>
      </c>
      <c r="I11" s="3">
        <f>Tabela3[[#This Row],[Cred Cursados]]*12</f>
        <v>0</v>
      </c>
      <c r="J11" s="3"/>
      <c r="K11" s="3"/>
    </row>
    <row r="12" spans="1:11" x14ac:dyDescent="0.25">
      <c r="A12" s="11" t="s">
        <v>125</v>
      </c>
      <c r="B12" s="12" t="s">
        <v>126</v>
      </c>
      <c r="C12" s="12">
        <v>4</v>
      </c>
      <c r="D12" s="12">
        <v>0</v>
      </c>
      <c r="E12" s="12">
        <v>4</v>
      </c>
      <c r="F12" s="10">
        <v>4</v>
      </c>
      <c r="G12" s="10">
        <v>48</v>
      </c>
      <c r="H12" s="3">
        <f>IFERROR(VLOOKUP(Tabela3[[#This Row],[Código Novo]],'Colar histórico'!A:G,3,0),0)</f>
        <v>0</v>
      </c>
      <c r="I12" s="3">
        <f>Tabela3[[#This Row],[Cred Cursados]]*12</f>
        <v>0</v>
      </c>
      <c r="J12" s="3"/>
      <c r="K12" s="3"/>
    </row>
    <row r="13" spans="1:11" x14ac:dyDescent="0.25">
      <c r="A13" s="11" t="s">
        <v>127</v>
      </c>
      <c r="B13" s="12" t="s">
        <v>128</v>
      </c>
      <c r="C13" s="12">
        <v>4</v>
      </c>
      <c r="D13" s="12">
        <v>0</v>
      </c>
      <c r="E13" s="12">
        <v>4</v>
      </c>
      <c r="F13" s="10">
        <v>4</v>
      </c>
      <c r="G13" s="10">
        <v>48</v>
      </c>
      <c r="H13" s="3">
        <f>IFERROR(VLOOKUP(Tabela3[[#This Row],[Código Novo]],'Colar histórico'!A:G,3,0),0)</f>
        <v>0</v>
      </c>
      <c r="I13" s="3">
        <f>Tabela3[[#This Row],[Cred Cursados]]*12</f>
        <v>0</v>
      </c>
      <c r="J13" s="3"/>
      <c r="K13" s="3"/>
    </row>
    <row r="14" spans="1:11" x14ac:dyDescent="0.25">
      <c r="A14" s="11" t="s">
        <v>129</v>
      </c>
      <c r="B14" s="12" t="s">
        <v>130</v>
      </c>
      <c r="C14" s="12">
        <v>4</v>
      </c>
      <c r="D14" s="12">
        <v>0</v>
      </c>
      <c r="E14" s="12">
        <v>4</v>
      </c>
      <c r="F14" s="10">
        <v>4</v>
      </c>
      <c r="G14" s="10">
        <v>48</v>
      </c>
      <c r="H14" s="3">
        <f>IFERROR(VLOOKUP(Tabela3[[#This Row],[Código Novo]],'Colar histórico'!A:G,3,0),0)</f>
        <v>0</v>
      </c>
      <c r="I14" s="3">
        <f>Tabela3[[#This Row],[Cred Cursados]]*12</f>
        <v>0</v>
      </c>
      <c r="J14" s="3"/>
      <c r="K14" s="3"/>
    </row>
    <row r="15" spans="1:11" x14ac:dyDescent="0.25">
      <c r="A15" s="11" t="s">
        <v>131</v>
      </c>
      <c r="B15" s="12" t="s">
        <v>132</v>
      </c>
      <c r="C15" s="12">
        <v>4</v>
      </c>
      <c r="D15" s="12">
        <v>0</v>
      </c>
      <c r="E15" s="12">
        <v>4</v>
      </c>
      <c r="F15" s="10">
        <v>4</v>
      </c>
      <c r="G15" s="10">
        <v>48</v>
      </c>
      <c r="H15" s="3">
        <f>IFERROR(VLOOKUP(Tabela3[[#This Row],[Código Novo]],'Colar histórico'!A:G,3,0),0)</f>
        <v>0</v>
      </c>
      <c r="I15" s="3">
        <f>Tabela3[[#This Row],[Cred Cursados]]*12</f>
        <v>0</v>
      </c>
      <c r="J15" s="3"/>
      <c r="K15" s="3"/>
    </row>
    <row r="16" spans="1:11" x14ac:dyDescent="0.25">
      <c r="A16" s="11" t="s">
        <v>133</v>
      </c>
      <c r="B16" s="12" t="s">
        <v>134</v>
      </c>
      <c r="C16" s="12">
        <v>4</v>
      </c>
      <c r="D16" s="12">
        <v>0</v>
      </c>
      <c r="E16" s="12">
        <v>4</v>
      </c>
      <c r="F16" s="10">
        <v>4</v>
      </c>
      <c r="G16" s="10">
        <v>48</v>
      </c>
      <c r="H16" s="3">
        <f>IFERROR(VLOOKUP(Tabela3[[#This Row],[Código Novo]],'Colar histórico'!A:G,3,0),0)</f>
        <v>0</v>
      </c>
      <c r="I16" s="3">
        <f>Tabela3[[#This Row],[Cred Cursados]]*12</f>
        <v>0</v>
      </c>
      <c r="J16" s="3"/>
      <c r="K16" s="3"/>
    </row>
    <row r="17" spans="1:11" x14ac:dyDescent="0.25">
      <c r="A17" s="11" t="s">
        <v>135</v>
      </c>
      <c r="B17" s="12" t="s">
        <v>136</v>
      </c>
      <c r="C17" s="12">
        <v>4</v>
      </c>
      <c r="D17" s="12">
        <v>0</v>
      </c>
      <c r="E17" s="12">
        <v>4</v>
      </c>
      <c r="F17" s="10">
        <v>4</v>
      </c>
      <c r="G17" s="10">
        <v>48</v>
      </c>
      <c r="H17" s="3">
        <f>IFERROR(VLOOKUP(Tabela3[[#This Row],[Código Novo]],'Colar histórico'!A:G,3,0),0)</f>
        <v>0</v>
      </c>
      <c r="I17" s="3">
        <f>Tabela3[[#This Row],[Cred Cursados]]*12</f>
        <v>0</v>
      </c>
      <c r="J17" s="3"/>
      <c r="K17" s="3"/>
    </row>
    <row r="18" spans="1:11" x14ac:dyDescent="0.25">
      <c r="A18" s="11" t="s">
        <v>137</v>
      </c>
      <c r="B18" s="12" t="s">
        <v>138</v>
      </c>
      <c r="C18" s="12">
        <v>4</v>
      </c>
      <c r="D18" s="12">
        <v>0</v>
      </c>
      <c r="E18" s="12">
        <v>4</v>
      </c>
      <c r="F18" s="10">
        <v>4</v>
      </c>
      <c r="G18" s="10">
        <v>48</v>
      </c>
      <c r="H18" s="3">
        <f>IFERROR(VLOOKUP(Tabela3[[#This Row],[Código Novo]],'Colar histórico'!A:G,3,0),0)</f>
        <v>0</v>
      </c>
      <c r="I18" s="3">
        <f>Tabela3[[#This Row],[Cred Cursados]]*12</f>
        <v>0</v>
      </c>
      <c r="J18" s="3"/>
      <c r="K18" s="3"/>
    </row>
    <row r="19" spans="1:11" x14ac:dyDescent="0.25">
      <c r="A19" s="11" t="s">
        <v>139</v>
      </c>
      <c r="B19" s="12" t="s">
        <v>140</v>
      </c>
      <c r="C19" s="12">
        <v>4</v>
      </c>
      <c r="D19" s="12">
        <v>0</v>
      </c>
      <c r="E19" s="12">
        <v>4</v>
      </c>
      <c r="F19" s="10">
        <v>4</v>
      </c>
      <c r="G19" s="10">
        <v>48</v>
      </c>
      <c r="H19" s="3">
        <f>IFERROR(VLOOKUP(Tabela3[[#This Row],[Código Novo]],'Colar histórico'!A:G,3,0),0)</f>
        <v>0</v>
      </c>
      <c r="I19" s="3">
        <f>Tabela3[[#This Row],[Cred Cursados]]*12</f>
        <v>0</v>
      </c>
      <c r="J19" s="3"/>
      <c r="K19" s="3"/>
    </row>
    <row r="20" spans="1:11" x14ac:dyDescent="0.25">
      <c r="A20" s="11" t="s">
        <v>141</v>
      </c>
      <c r="B20" s="12" t="s">
        <v>142</v>
      </c>
      <c r="C20" s="12">
        <v>4</v>
      </c>
      <c r="D20" s="12">
        <v>0</v>
      </c>
      <c r="E20" s="12">
        <v>4</v>
      </c>
      <c r="F20" s="10">
        <v>4</v>
      </c>
      <c r="G20" s="10">
        <v>48</v>
      </c>
      <c r="H20" s="3">
        <f>IFERROR(VLOOKUP(Tabela3[[#This Row],[Código Novo]],'Colar histórico'!A:G,3,0),0)</f>
        <v>0</v>
      </c>
      <c r="I20" s="3">
        <f>Tabela3[[#This Row],[Cred Cursados]]*12</f>
        <v>0</v>
      </c>
      <c r="J20" s="3"/>
      <c r="K20" s="3"/>
    </row>
    <row r="21" spans="1:11" x14ac:dyDescent="0.25">
      <c r="A21" s="11" t="s">
        <v>143</v>
      </c>
      <c r="B21" s="12" t="s">
        <v>144</v>
      </c>
      <c r="C21" s="12">
        <v>4</v>
      </c>
      <c r="D21" s="12">
        <v>0</v>
      </c>
      <c r="E21" s="12">
        <v>4</v>
      </c>
      <c r="F21" s="10">
        <v>4</v>
      </c>
      <c r="G21" s="10">
        <v>48</v>
      </c>
      <c r="H21" s="3">
        <f>IFERROR(VLOOKUP(Tabela3[[#This Row],[Código Novo]],'Colar histórico'!A:G,3,0),0)</f>
        <v>0</v>
      </c>
      <c r="I21" s="3">
        <f>Tabela3[[#This Row],[Cred Cursados]]*12</f>
        <v>0</v>
      </c>
      <c r="J21" s="3"/>
      <c r="K21" s="3"/>
    </row>
    <row r="22" spans="1:11" x14ac:dyDescent="0.25">
      <c r="A22" s="11" t="s">
        <v>145</v>
      </c>
      <c r="B22" s="12" t="s">
        <v>146</v>
      </c>
      <c r="C22" s="12">
        <v>4</v>
      </c>
      <c r="D22" s="12">
        <v>0</v>
      </c>
      <c r="E22" s="12">
        <v>4</v>
      </c>
      <c r="F22" s="10">
        <v>4</v>
      </c>
      <c r="G22" s="10">
        <v>48</v>
      </c>
      <c r="H22" s="3">
        <f>IFERROR(VLOOKUP(Tabela3[[#This Row],[Código Novo]],'Colar histórico'!A:G,3,0),0)</f>
        <v>0</v>
      </c>
      <c r="I22" s="3">
        <f>Tabela3[[#This Row],[Cred Cursados]]*12</f>
        <v>0</v>
      </c>
      <c r="J22" s="3"/>
      <c r="K22" s="3"/>
    </row>
    <row r="23" spans="1:11" x14ac:dyDescent="0.25">
      <c r="A23" s="11" t="s">
        <v>147</v>
      </c>
      <c r="B23" s="12" t="s">
        <v>148</v>
      </c>
      <c r="C23" s="12">
        <v>4</v>
      </c>
      <c r="D23" s="12">
        <v>0</v>
      </c>
      <c r="E23" s="12">
        <v>4</v>
      </c>
      <c r="F23" s="10">
        <v>4</v>
      </c>
      <c r="G23" s="10">
        <v>48</v>
      </c>
      <c r="H23" s="3">
        <f>IFERROR(VLOOKUP(Tabela3[[#This Row],[Código Novo]],'Colar histórico'!A:G,3,0),0)</f>
        <v>0</v>
      </c>
      <c r="I23" s="3">
        <f>Tabela3[[#This Row],[Cred Cursados]]*12</f>
        <v>0</v>
      </c>
      <c r="J23" s="3"/>
      <c r="K23" s="3"/>
    </row>
    <row r="24" spans="1:11" x14ac:dyDescent="0.25">
      <c r="A24" s="11" t="s">
        <v>149</v>
      </c>
      <c r="B24" s="12" t="s">
        <v>150</v>
      </c>
      <c r="C24" s="12">
        <v>4</v>
      </c>
      <c r="D24" s="12">
        <v>0</v>
      </c>
      <c r="E24" s="12">
        <v>4</v>
      </c>
      <c r="F24" s="10">
        <v>4</v>
      </c>
      <c r="G24" s="10">
        <v>48</v>
      </c>
      <c r="H24" s="7">
        <f>IFERROR(VLOOKUP(Tabela3[[#This Row],[Código Novo]],'Colar histórico'!A:G,3,0),0)</f>
        <v>0</v>
      </c>
      <c r="I24" s="7">
        <f>Tabela3[[#This Row],[Cred Cursados]]*12</f>
        <v>0</v>
      </c>
      <c r="J24" s="3"/>
      <c r="K24" s="3"/>
    </row>
    <row r="25" spans="1:11" x14ac:dyDescent="0.25">
      <c r="A25" s="11" t="s">
        <v>151</v>
      </c>
      <c r="B25" s="12" t="s">
        <v>152</v>
      </c>
      <c r="C25" s="12">
        <v>4</v>
      </c>
      <c r="D25" s="12">
        <v>0</v>
      </c>
      <c r="E25" s="12">
        <v>4</v>
      </c>
      <c r="F25" s="10">
        <v>4</v>
      </c>
      <c r="G25" s="10">
        <v>48</v>
      </c>
      <c r="H25" s="7">
        <f>IFERROR(VLOOKUP(Tabela3[[#This Row],[Código Novo]],'Colar histórico'!A:G,3,0),0)</f>
        <v>0</v>
      </c>
      <c r="I25" s="7">
        <f>Tabela3[[#This Row],[Cred Cursados]]*12</f>
        <v>0</v>
      </c>
      <c r="J25" s="3"/>
      <c r="K25" s="3"/>
    </row>
    <row r="26" spans="1:11" x14ac:dyDescent="0.25">
      <c r="A26" s="16" t="s">
        <v>153</v>
      </c>
      <c r="B26" s="17" t="s">
        <v>154</v>
      </c>
      <c r="C26" s="17">
        <v>4</v>
      </c>
      <c r="D26" s="17">
        <v>0</v>
      </c>
      <c r="E26" s="17">
        <v>4</v>
      </c>
      <c r="F26" s="10">
        <v>4</v>
      </c>
      <c r="G26" s="10">
        <v>48</v>
      </c>
      <c r="H26" s="8">
        <f>IFERROR(VLOOKUP(Tabela3[[#This Row],[Código Novo]],'Colar histórico'!A:G,3,0),0)</f>
        <v>0</v>
      </c>
      <c r="I26" s="8">
        <f>Tabela3[[#This Row],[Cred Cursados]]*12</f>
        <v>0</v>
      </c>
      <c r="J26" s="9"/>
      <c r="K26" s="9"/>
    </row>
    <row r="27" spans="1:11" x14ac:dyDescent="0.25">
      <c r="A27" t="s">
        <v>18</v>
      </c>
      <c r="F27">
        <f>SUBTOTAL(109,Tabela3[Créditos])</f>
        <v>100</v>
      </c>
      <c r="G27">
        <f>SUBTOTAL(109,Tabela3[Horas])</f>
        <v>1200</v>
      </c>
      <c r="H27" s="15">
        <f>SUBTOTAL(109,Tabela3[Cred Cursados])</f>
        <v>0</v>
      </c>
      <c r="I27" s="15">
        <f>SUBTOTAL(109,Tabela3[Horas Cursadas])</f>
        <v>0</v>
      </c>
      <c r="J27" s="15"/>
      <c r="K27" s="15">
        <f>SUBTOTAL(103,Tabela3[Crédito])</f>
        <v>0</v>
      </c>
    </row>
  </sheetData>
  <conditionalFormatting sqref="H2:I26">
    <cfRule type="cellIs" dxfId="32" priority="2" operator="equal">
      <formula>0</formula>
    </cfRule>
  </conditionalFormatting>
  <conditionalFormatting sqref="B2:B26">
    <cfRule type="duplicateValues" dxfId="31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H3" sqref="H3"/>
    </sheetView>
  </sheetViews>
  <sheetFormatPr defaultRowHeight="15" x14ac:dyDescent="0.25"/>
  <cols>
    <col min="1" max="1" width="11.7109375" bestFit="1" customWidth="1"/>
    <col min="2" max="2" width="45.140625" bestFit="1" customWidth="1"/>
    <col min="8" max="8" width="16" bestFit="1" customWidth="1"/>
    <col min="9" max="9" width="16.7109375" bestFit="1" customWidth="1"/>
    <col min="10" max="10" width="23.42578125" bestFit="1" customWidth="1"/>
    <col min="11" max="11" width="9.85546875" bestFit="1" customWidth="1"/>
  </cols>
  <sheetData>
    <row r="1" spans="1:11" ht="30" x14ac:dyDescent="0.25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7</v>
      </c>
      <c r="G1" s="4" t="s">
        <v>13</v>
      </c>
      <c r="H1" t="s">
        <v>14</v>
      </c>
      <c r="I1" t="s">
        <v>15</v>
      </c>
      <c r="J1" t="s">
        <v>16</v>
      </c>
      <c r="K1" t="s">
        <v>17</v>
      </c>
    </row>
    <row r="2" spans="1:11" x14ac:dyDescent="0.25">
      <c r="A2" s="5" t="s">
        <v>19</v>
      </c>
      <c r="B2" s="6" t="s">
        <v>20</v>
      </c>
      <c r="C2" s="13">
        <v>4</v>
      </c>
      <c r="D2" s="13">
        <v>0</v>
      </c>
      <c r="E2" s="13">
        <v>4</v>
      </c>
      <c r="F2" s="13">
        <v>4</v>
      </c>
      <c r="G2" s="13">
        <v>48</v>
      </c>
      <c r="H2" s="3">
        <f>IFERROR(VLOOKUP(Tabela35[[#This Row],[Código Novo]],'Colar histórico'!A:G,3,0),0)</f>
        <v>0</v>
      </c>
      <c r="I2" s="3">
        <f>Tabela35[[#This Row],[Cred Cursados]]*12</f>
        <v>0</v>
      </c>
      <c r="J2" s="3"/>
      <c r="K2" s="3"/>
    </row>
    <row r="3" spans="1:11" x14ac:dyDescent="0.25">
      <c r="A3" s="5" t="s">
        <v>21</v>
      </c>
      <c r="B3" s="6" t="s">
        <v>22</v>
      </c>
      <c r="C3" s="13">
        <v>4</v>
      </c>
      <c r="D3" s="13">
        <v>0</v>
      </c>
      <c r="E3" s="13">
        <v>4</v>
      </c>
      <c r="F3" s="13">
        <v>4</v>
      </c>
      <c r="G3" s="13">
        <v>48</v>
      </c>
      <c r="H3" s="3">
        <f>IFERROR(VLOOKUP(Tabela35[[#This Row],[Código Novo]],'Colar histórico'!A:G,3,0),0)</f>
        <v>0</v>
      </c>
      <c r="I3" s="3">
        <f>Tabela35[[#This Row],[Cred Cursados]]*12</f>
        <v>0</v>
      </c>
      <c r="J3" s="3"/>
      <c r="K3" s="3"/>
    </row>
    <row r="4" spans="1:11" x14ac:dyDescent="0.25">
      <c r="A4" s="5" t="s">
        <v>23</v>
      </c>
      <c r="B4" s="6" t="s">
        <v>24</v>
      </c>
      <c r="C4" s="13">
        <v>4</v>
      </c>
      <c r="D4" s="13">
        <v>0</v>
      </c>
      <c r="E4" s="13">
        <v>4</v>
      </c>
      <c r="F4" s="13">
        <v>4</v>
      </c>
      <c r="G4" s="13">
        <v>48</v>
      </c>
      <c r="H4" s="3">
        <f>IFERROR(VLOOKUP(Tabela35[[#This Row],[Código Novo]],'Colar histórico'!A:G,3,0),0)</f>
        <v>0</v>
      </c>
      <c r="I4" s="3">
        <f>Tabela35[[#This Row],[Cred Cursados]]*12</f>
        <v>0</v>
      </c>
      <c r="J4" s="3"/>
      <c r="K4" s="3"/>
    </row>
    <row r="5" spans="1:11" x14ac:dyDescent="0.25">
      <c r="A5" s="5" t="s">
        <v>25</v>
      </c>
      <c r="B5" s="6" t="s">
        <v>26</v>
      </c>
      <c r="C5" s="13">
        <v>4</v>
      </c>
      <c r="D5" s="13">
        <v>0</v>
      </c>
      <c r="E5" s="13">
        <v>4</v>
      </c>
      <c r="F5" s="13">
        <v>4</v>
      </c>
      <c r="G5" s="13">
        <v>48</v>
      </c>
      <c r="H5" s="3">
        <f>IFERROR(VLOOKUP(Tabela35[[#This Row],[Código Novo]],'Colar histórico'!A:G,3,0),0)</f>
        <v>0</v>
      </c>
      <c r="I5" s="3">
        <f>Tabela35[[#This Row],[Cred Cursados]]*12</f>
        <v>0</v>
      </c>
      <c r="J5" s="3"/>
      <c r="K5" s="3"/>
    </row>
    <row r="6" spans="1:11" x14ac:dyDescent="0.25">
      <c r="A6" s="5" t="s">
        <v>27</v>
      </c>
      <c r="B6" s="6" t="s">
        <v>28</v>
      </c>
      <c r="C6" s="13">
        <v>4</v>
      </c>
      <c r="D6" s="13">
        <v>0</v>
      </c>
      <c r="E6" s="13">
        <v>4</v>
      </c>
      <c r="F6" s="13">
        <v>4</v>
      </c>
      <c r="G6" s="13">
        <v>48</v>
      </c>
      <c r="H6" s="3">
        <f>IFERROR(VLOOKUP(Tabela35[[#This Row],[Código Novo]],'Colar histórico'!A:G,3,0),0)</f>
        <v>0</v>
      </c>
      <c r="I6" s="3">
        <f>Tabela35[[#This Row],[Cred Cursados]]*12</f>
        <v>0</v>
      </c>
      <c r="J6" s="3"/>
      <c r="K6" s="3"/>
    </row>
    <row r="7" spans="1:11" x14ac:dyDescent="0.25">
      <c r="A7" s="5" t="s">
        <v>29</v>
      </c>
      <c r="B7" s="6" t="s">
        <v>30</v>
      </c>
      <c r="C7" s="13">
        <v>4</v>
      </c>
      <c r="D7" s="13">
        <v>0</v>
      </c>
      <c r="E7" s="13">
        <v>4</v>
      </c>
      <c r="F7" s="13">
        <v>4</v>
      </c>
      <c r="G7" s="13">
        <v>48</v>
      </c>
      <c r="H7" s="3">
        <f>IFERROR(VLOOKUP(Tabela35[[#This Row],[Código Novo]],'Colar histórico'!A:G,3,0),0)</f>
        <v>0</v>
      </c>
      <c r="I7" s="3">
        <f>Tabela35[[#This Row],[Cred Cursados]]*12</f>
        <v>0</v>
      </c>
      <c r="J7" s="3"/>
      <c r="K7" s="3"/>
    </row>
    <row r="8" spans="1:11" x14ac:dyDescent="0.25">
      <c r="A8" s="5" t="s">
        <v>31</v>
      </c>
      <c r="B8" s="5" t="s">
        <v>32</v>
      </c>
      <c r="C8" s="14">
        <v>4</v>
      </c>
      <c r="D8" s="14">
        <v>0</v>
      </c>
      <c r="E8" s="14">
        <v>4</v>
      </c>
      <c r="F8" s="14">
        <v>4</v>
      </c>
      <c r="G8" s="14">
        <v>48</v>
      </c>
      <c r="H8" s="3">
        <f>IFERROR(VLOOKUP(Tabela35[[#This Row],[Código Novo]],'Colar histórico'!A:G,3,0),0)</f>
        <v>0</v>
      </c>
      <c r="I8" s="3">
        <f>Tabela35[[#This Row],[Cred Cursados]]*12</f>
        <v>0</v>
      </c>
      <c r="J8" s="3"/>
      <c r="K8" s="3"/>
    </row>
    <row r="9" spans="1:11" x14ac:dyDescent="0.25">
      <c r="A9" s="5" t="s">
        <v>33</v>
      </c>
      <c r="B9" s="6" t="s">
        <v>34</v>
      </c>
      <c r="C9" s="13">
        <v>4</v>
      </c>
      <c r="D9" s="13">
        <v>0</v>
      </c>
      <c r="E9" s="13">
        <v>4</v>
      </c>
      <c r="F9" s="13">
        <v>4</v>
      </c>
      <c r="G9" s="13">
        <v>48</v>
      </c>
      <c r="H9" s="3">
        <f>IFERROR(VLOOKUP(Tabela35[[#This Row],[Código Novo]],'Colar histórico'!A:G,3,0),0)</f>
        <v>0</v>
      </c>
      <c r="I9" s="3">
        <f>Tabela35[[#This Row],[Cred Cursados]]*12</f>
        <v>0</v>
      </c>
      <c r="J9" s="3"/>
      <c r="K9" s="3"/>
    </row>
    <row r="10" spans="1:11" x14ac:dyDescent="0.25">
      <c r="A10" s="5" t="s">
        <v>35</v>
      </c>
      <c r="B10" s="6" t="s">
        <v>36</v>
      </c>
      <c r="C10" s="13">
        <v>4</v>
      </c>
      <c r="D10" s="13">
        <v>0</v>
      </c>
      <c r="E10" s="13">
        <v>4</v>
      </c>
      <c r="F10" s="13">
        <v>4</v>
      </c>
      <c r="G10" s="13">
        <v>48</v>
      </c>
      <c r="H10" s="3">
        <f>IFERROR(VLOOKUP(Tabela35[[#This Row],[Código Novo]],'Colar histórico'!A:G,3,0),0)</f>
        <v>0</v>
      </c>
      <c r="I10" s="3">
        <f>Tabela35[[#This Row],[Cred Cursados]]*12</f>
        <v>0</v>
      </c>
      <c r="J10" s="3"/>
      <c r="K10" s="3"/>
    </row>
    <row r="11" spans="1:11" x14ac:dyDescent="0.25">
      <c r="A11" s="5" t="s">
        <v>37</v>
      </c>
      <c r="B11" s="6" t="s">
        <v>38</v>
      </c>
      <c r="C11" s="13">
        <v>4</v>
      </c>
      <c r="D11" s="13">
        <v>0</v>
      </c>
      <c r="E11" s="13">
        <v>4</v>
      </c>
      <c r="F11" s="13">
        <v>4</v>
      </c>
      <c r="G11" s="13">
        <v>48</v>
      </c>
      <c r="H11" s="3">
        <f>IFERROR(VLOOKUP(Tabela35[[#This Row],[Código Novo]],'Colar histórico'!A:G,3,0),0)</f>
        <v>0</v>
      </c>
      <c r="I11" s="3">
        <f>Tabela35[[#This Row],[Cred Cursados]]*12</f>
        <v>0</v>
      </c>
      <c r="J11" s="3"/>
      <c r="K11" s="3"/>
    </row>
    <row r="12" spans="1:11" x14ac:dyDescent="0.25">
      <c r="A12" s="5" t="s">
        <v>39</v>
      </c>
      <c r="B12" s="6" t="s">
        <v>40</v>
      </c>
      <c r="C12" s="13">
        <v>4</v>
      </c>
      <c r="D12" s="13">
        <v>0</v>
      </c>
      <c r="E12" s="13">
        <v>4</v>
      </c>
      <c r="F12" s="13">
        <v>4</v>
      </c>
      <c r="G12" s="13">
        <v>48</v>
      </c>
      <c r="H12" s="3">
        <f>IFERROR(VLOOKUP(Tabela35[[#This Row],[Código Novo]],'Colar histórico'!A:G,3,0),0)</f>
        <v>0</v>
      </c>
      <c r="I12" s="3">
        <f>Tabela35[[#This Row],[Cred Cursados]]*12</f>
        <v>0</v>
      </c>
      <c r="J12" s="3"/>
      <c r="K12" s="3"/>
    </row>
    <row r="13" spans="1:11" x14ac:dyDescent="0.25">
      <c r="A13" s="5" t="s">
        <v>41</v>
      </c>
      <c r="B13" s="6" t="s">
        <v>42</v>
      </c>
      <c r="C13" s="13">
        <v>4</v>
      </c>
      <c r="D13" s="13">
        <v>0</v>
      </c>
      <c r="E13" s="13">
        <v>4</v>
      </c>
      <c r="F13" s="13">
        <v>4</v>
      </c>
      <c r="G13" s="13">
        <v>48</v>
      </c>
      <c r="H13" s="3">
        <f>IFERROR(VLOOKUP(Tabela35[[#This Row],[Código Novo]],'Colar histórico'!A:G,3,0),0)</f>
        <v>0</v>
      </c>
      <c r="I13" s="3">
        <f>Tabela35[[#This Row],[Cred Cursados]]*12</f>
        <v>0</v>
      </c>
      <c r="J13" s="3"/>
      <c r="K13" s="3"/>
    </row>
    <row r="14" spans="1:11" x14ac:dyDescent="0.25">
      <c r="A14" s="5" t="s">
        <v>43</v>
      </c>
      <c r="B14" s="6" t="s">
        <v>44</v>
      </c>
      <c r="C14" s="13">
        <v>4</v>
      </c>
      <c r="D14" s="13">
        <v>0</v>
      </c>
      <c r="E14" s="13">
        <v>4</v>
      </c>
      <c r="F14" s="13">
        <v>4</v>
      </c>
      <c r="G14" s="13">
        <v>48</v>
      </c>
      <c r="H14" s="3">
        <f>IFERROR(VLOOKUP(Tabela35[[#This Row],[Código Novo]],'Colar histórico'!A:G,3,0),0)</f>
        <v>0</v>
      </c>
      <c r="I14" s="3">
        <f>Tabela35[[#This Row],[Cred Cursados]]*12</f>
        <v>0</v>
      </c>
      <c r="J14" s="3"/>
      <c r="K14" s="3"/>
    </row>
    <row r="15" spans="1:11" x14ac:dyDescent="0.25">
      <c r="A15" s="5" t="s">
        <v>45</v>
      </c>
      <c r="B15" s="6" t="s">
        <v>46</v>
      </c>
      <c r="C15" s="13">
        <v>4</v>
      </c>
      <c r="D15" s="13">
        <v>0</v>
      </c>
      <c r="E15" s="13">
        <v>4</v>
      </c>
      <c r="F15" s="13">
        <v>4</v>
      </c>
      <c r="G15" s="13">
        <v>48</v>
      </c>
      <c r="H15" s="3">
        <f>IFERROR(VLOOKUP(Tabela35[[#This Row],[Código Novo]],'Colar histórico'!A:G,3,0),0)</f>
        <v>0</v>
      </c>
      <c r="I15" s="3">
        <f>Tabela35[[#This Row],[Cred Cursados]]*12</f>
        <v>0</v>
      </c>
      <c r="J15" s="3"/>
      <c r="K15" s="3"/>
    </row>
    <row r="16" spans="1:11" x14ac:dyDescent="0.25">
      <c r="A16" s="5" t="s">
        <v>47</v>
      </c>
      <c r="B16" s="6" t="s">
        <v>48</v>
      </c>
      <c r="C16" s="13">
        <v>4</v>
      </c>
      <c r="D16" s="13">
        <v>0</v>
      </c>
      <c r="E16" s="13">
        <v>4</v>
      </c>
      <c r="F16" s="13">
        <v>4</v>
      </c>
      <c r="G16" s="13">
        <v>48</v>
      </c>
      <c r="H16" s="3">
        <f>IFERROR(VLOOKUP(Tabela35[[#This Row],[Código Novo]],'Colar histórico'!A:G,3,0),0)</f>
        <v>0</v>
      </c>
      <c r="I16" s="3">
        <f>Tabela35[[#This Row],[Cred Cursados]]*12</f>
        <v>0</v>
      </c>
      <c r="J16" s="3"/>
      <c r="K16" s="3"/>
    </row>
    <row r="17" spans="1:11" x14ac:dyDescent="0.25">
      <c r="A17" s="5" t="s">
        <v>49</v>
      </c>
      <c r="B17" s="6" t="s">
        <v>50</v>
      </c>
      <c r="C17" s="13">
        <v>4</v>
      </c>
      <c r="D17" s="13">
        <v>0</v>
      </c>
      <c r="E17" s="13">
        <v>4</v>
      </c>
      <c r="F17" s="13">
        <v>4</v>
      </c>
      <c r="G17" s="13">
        <v>48</v>
      </c>
      <c r="H17" s="3">
        <f>IFERROR(VLOOKUP(Tabela35[[#This Row],[Código Novo]],'Colar histórico'!A:G,3,0),0)</f>
        <v>0</v>
      </c>
      <c r="I17" s="3">
        <f>Tabela35[[#This Row],[Cred Cursados]]*12</f>
        <v>0</v>
      </c>
      <c r="J17" s="3"/>
      <c r="K17" s="3"/>
    </row>
    <row r="18" spans="1:11" x14ac:dyDescent="0.25">
      <c r="A18" s="5" t="s">
        <v>51</v>
      </c>
      <c r="B18" s="6" t="s">
        <v>52</v>
      </c>
      <c r="C18" s="13">
        <v>4</v>
      </c>
      <c r="D18" s="13">
        <v>0</v>
      </c>
      <c r="E18" s="13">
        <v>4</v>
      </c>
      <c r="F18" s="13">
        <v>4</v>
      </c>
      <c r="G18" s="13">
        <v>48</v>
      </c>
      <c r="H18" s="3">
        <f>IFERROR(VLOOKUP(Tabela35[[#This Row],[Código Novo]],'Colar histórico'!A:G,3,0),0)</f>
        <v>0</v>
      </c>
      <c r="I18" s="3">
        <f>Tabela35[[#This Row],[Cred Cursados]]*12</f>
        <v>0</v>
      </c>
      <c r="J18" s="3"/>
      <c r="K18" s="3"/>
    </row>
    <row r="19" spans="1:11" x14ac:dyDescent="0.25">
      <c r="A19" s="5" t="s">
        <v>53</v>
      </c>
      <c r="B19" s="6" t="s">
        <v>54</v>
      </c>
      <c r="C19" s="13">
        <v>4</v>
      </c>
      <c r="D19" s="13">
        <v>0</v>
      </c>
      <c r="E19" s="13">
        <v>4</v>
      </c>
      <c r="F19" s="13">
        <v>4</v>
      </c>
      <c r="G19" s="13">
        <v>48</v>
      </c>
      <c r="H19" s="3">
        <f>IFERROR(VLOOKUP(Tabela35[[#This Row],[Código Novo]],'Colar histórico'!A:G,3,0),0)</f>
        <v>0</v>
      </c>
      <c r="I19" s="3">
        <f>Tabela35[[#This Row],[Cred Cursados]]*12</f>
        <v>0</v>
      </c>
      <c r="J19" s="3"/>
      <c r="K19" s="3"/>
    </row>
    <row r="20" spans="1:11" x14ac:dyDescent="0.25">
      <c r="A20" s="6" t="s">
        <v>55</v>
      </c>
      <c r="B20" s="6" t="s">
        <v>56</v>
      </c>
      <c r="C20" s="13">
        <v>4</v>
      </c>
      <c r="D20" s="13">
        <v>0</v>
      </c>
      <c r="E20" s="13">
        <v>4</v>
      </c>
      <c r="F20" s="13">
        <v>4</v>
      </c>
      <c r="G20" s="13">
        <v>48</v>
      </c>
      <c r="H20" s="3">
        <f>IFERROR(VLOOKUP(Tabela35[[#This Row],[Código Novo]],'Colar histórico'!A:G,3,0),0)</f>
        <v>0</v>
      </c>
      <c r="I20" s="3">
        <f>Tabela35[[#This Row],[Cred Cursados]]*12</f>
        <v>0</v>
      </c>
      <c r="J20" s="3"/>
      <c r="K20" s="3"/>
    </row>
    <row r="21" spans="1:11" x14ac:dyDescent="0.25">
      <c r="A21" s="5" t="s">
        <v>57</v>
      </c>
      <c r="B21" s="6" t="s">
        <v>58</v>
      </c>
      <c r="C21" s="13">
        <v>4</v>
      </c>
      <c r="D21" s="13">
        <v>0</v>
      </c>
      <c r="E21" s="13">
        <v>4</v>
      </c>
      <c r="F21" s="13">
        <v>4</v>
      </c>
      <c r="G21" s="13">
        <v>48</v>
      </c>
      <c r="H21" s="3">
        <f>IFERROR(VLOOKUP(Tabela35[[#This Row],[Código Novo]],'Colar histórico'!A:G,3,0),0)</f>
        <v>0</v>
      </c>
      <c r="I21" s="3">
        <f>Tabela35[[#This Row],[Cred Cursados]]*12</f>
        <v>0</v>
      </c>
      <c r="J21" s="3"/>
      <c r="K21" s="3"/>
    </row>
    <row r="22" spans="1:11" x14ac:dyDescent="0.25">
      <c r="A22" s="5" t="s">
        <v>59</v>
      </c>
      <c r="B22" s="6" t="s">
        <v>60</v>
      </c>
      <c r="C22" s="13">
        <v>4</v>
      </c>
      <c r="D22" s="13">
        <v>0</v>
      </c>
      <c r="E22" s="13">
        <v>4</v>
      </c>
      <c r="F22" s="13">
        <v>4</v>
      </c>
      <c r="G22" s="13">
        <v>48</v>
      </c>
      <c r="H22" s="3">
        <f>IFERROR(VLOOKUP(Tabela35[[#This Row],[Código Novo]],'Colar histórico'!A:G,3,0),0)</f>
        <v>0</v>
      </c>
      <c r="I22" s="3">
        <f>Tabela35[[#This Row],[Cred Cursados]]*12</f>
        <v>0</v>
      </c>
      <c r="J22" s="3"/>
      <c r="K22" s="3"/>
    </row>
    <row r="23" spans="1:11" x14ac:dyDescent="0.25">
      <c r="A23" s="5" t="s">
        <v>61</v>
      </c>
      <c r="B23" s="6" t="s">
        <v>62</v>
      </c>
      <c r="C23" s="13">
        <v>4</v>
      </c>
      <c r="D23" s="13">
        <v>0</v>
      </c>
      <c r="E23" s="13">
        <v>4</v>
      </c>
      <c r="F23" s="13">
        <v>4</v>
      </c>
      <c r="G23" s="13">
        <v>48</v>
      </c>
      <c r="H23" s="3">
        <f>IFERROR(VLOOKUP(Tabela35[[#This Row],[Código Novo]],'Colar histórico'!A:G,3,0),0)</f>
        <v>0</v>
      </c>
      <c r="I23" s="3">
        <f>Tabela35[[#This Row],[Cred Cursados]]*12</f>
        <v>0</v>
      </c>
      <c r="J23" s="3"/>
      <c r="K23" s="3"/>
    </row>
    <row r="24" spans="1:11" x14ac:dyDescent="0.25">
      <c r="A24" s="5" t="s">
        <v>63</v>
      </c>
      <c r="B24" s="6" t="s">
        <v>64</v>
      </c>
      <c r="C24" s="13">
        <v>4</v>
      </c>
      <c r="D24" s="13">
        <v>0</v>
      </c>
      <c r="E24" s="13">
        <v>4</v>
      </c>
      <c r="F24" s="13">
        <v>4</v>
      </c>
      <c r="G24" s="13">
        <v>48</v>
      </c>
      <c r="H24" s="7">
        <f>IFERROR(VLOOKUP(Tabela35[[#This Row],[Código Novo]],'Colar histórico'!A:G,3,0),0)</f>
        <v>0</v>
      </c>
      <c r="I24" s="7">
        <f>Tabela35[[#This Row],[Cred Cursados]]*12</f>
        <v>0</v>
      </c>
      <c r="J24" s="3"/>
      <c r="K24" s="3"/>
    </row>
    <row r="25" spans="1:11" x14ac:dyDescent="0.25">
      <c r="A25" s="5" t="s">
        <v>65</v>
      </c>
      <c r="B25" s="6" t="s">
        <v>66</v>
      </c>
      <c r="C25" s="13">
        <v>4</v>
      </c>
      <c r="D25" s="13">
        <v>0</v>
      </c>
      <c r="E25" s="13">
        <v>4</v>
      </c>
      <c r="F25" s="13">
        <v>4</v>
      </c>
      <c r="G25" s="13">
        <v>48</v>
      </c>
      <c r="H25" s="7">
        <f>IFERROR(VLOOKUP(Tabela35[[#This Row],[Código Novo]],'Colar histórico'!A:G,3,0),0)</f>
        <v>0</v>
      </c>
      <c r="I25" s="7">
        <f>Tabela35[[#This Row],[Cred Cursados]]*12</f>
        <v>0</v>
      </c>
      <c r="J25" s="3"/>
      <c r="K25" s="3"/>
    </row>
    <row r="26" spans="1:11" x14ac:dyDescent="0.25">
      <c r="A26" s="5" t="s">
        <v>67</v>
      </c>
      <c r="B26" s="6" t="s">
        <v>68</v>
      </c>
      <c r="C26" s="13">
        <v>4</v>
      </c>
      <c r="D26" s="13">
        <v>0</v>
      </c>
      <c r="E26" s="13">
        <v>4</v>
      </c>
      <c r="F26" s="13">
        <v>4</v>
      </c>
      <c r="G26" s="13">
        <v>48</v>
      </c>
      <c r="H26" s="7">
        <f>IFERROR(VLOOKUP(Tabela35[[#This Row],[Código Novo]],'Colar histórico'!A:G,3,0),0)</f>
        <v>0</v>
      </c>
      <c r="I26" s="7">
        <f>Tabela35[[#This Row],[Cred Cursados]]*12</f>
        <v>0</v>
      </c>
      <c r="J26" s="3"/>
      <c r="K26" s="3"/>
    </row>
    <row r="27" spans="1:11" x14ac:dyDescent="0.25">
      <c r="A27" s="5" t="s">
        <v>69</v>
      </c>
      <c r="B27" s="6" t="s">
        <v>70</v>
      </c>
      <c r="C27" s="13">
        <v>4</v>
      </c>
      <c r="D27" s="13">
        <v>0</v>
      </c>
      <c r="E27" s="13">
        <v>4</v>
      </c>
      <c r="F27" s="13">
        <v>4</v>
      </c>
      <c r="G27" s="13">
        <v>48</v>
      </c>
      <c r="H27" s="8">
        <f>IFERROR(VLOOKUP(Tabela35[[#This Row],[Código Novo]],'Colar histórico'!A:G,3,0),0)</f>
        <v>0</v>
      </c>
      <c r="I27" s="8">
        <f>Tabela35[[#This Row],[Cred Cursados]]*12</f>
        <v>0</v>
      </c>
      <c r="J27" s="9"/>
      <c r="K27" s="9"/>
    </row>
    <row r="28" spans="1:11" x14ac:dyDescent="0.25">
      <c r="A28" s="5" t="s">
        <v>71</v>
      </c>
      <c r="B28" s="5" t="s">
        <v>72</v>
      </c>
      <c r="C28" s="14">
        <v>4</v>
      </c>
      <c r="D28" s="14">
        <v>0</v>
      </c>
      <c r="E28" s="14">
        <v>4</v>
      </c>
      <c r="F28" s="14">
        <v>4</v>
      </c>
      <c r="G28" s="14">
        <v>48</v>
      </c>
      <c r="H28" s="7">
        <f>IFERROR(VLOOKUP(Tabela35[[#This Row],[Código Novo]],'Colar histórico'!A:G,3,0),0)</f>
        <v>0</v>
      </c>
      <c r="I28" s="7">
        <f>Tabela35[[#This Row],[Cred Cursados]]*12</f>
        <v>0</v>
      </c>
      <c r="J28" s="3"/>
      <c r="K28" s="3"/>
    </row>
    <row r="29" spans="1:11" x14ac:dyDescent="0.25">
      <c r="A29" s="5" t="s">
        <v>73</v>
      </c>
      <c r="B29" s="6" t="s">
        <v>74</v>
      </c>
      <c r="C29" s="13">
        <v>4</v>
      </c>
      <c r="D29" s="13">
        <v>0</v>
      </c>
      <c r="E29" s="13">
        <v>4</v>
      </c>
      <c r="F29" s="13">
        <v>4</v>
      </c>
      <c r="G29" s="13">
        <v>48</v>
      </c>
      <c r="H29" s="7">
        <f>IFERROR(VLOOKUP(Tabela35[[#This Row],[Código Novo]],'Colar histórico'!A:G,3,0),0)</f>
        <v>0</v>
      </c>
      <c r="I29" s="7">
        <f>Tabela35[[#This Row],[Cred Cursados]]*12</f>
        <v>0</v>
      </c>
      <c r="J29" s="3"/>
      <c r="K29" s="3"/>
    </row>
    <row r="30" spans="1:11" x14ac:dyDescent="0.25">
      <c r="A30" s="5" t="s">
        <v>75</v>
      </c>
      <c r="B30" s="6" t="s">
        <v>76</v>
      </c>
      <c r="C30" s="13">
        <v>4</v>
      </c>
      <c r="D30" s="13">
        <v>0</v>
      </c>
      <c r="E30" s="13">
        <v>4</v>
      </c>
      <c r="F30" s="13">
        <v>4</v>
      </c>
      <c r="G30" s="13">
        <v>48</v>
      </c>
      <c r="H30" s="8">
        <f>IFERROR(VLOOKUP(Tabela35[[#This Row],[Código Novo]],'Colar histórico'!A:G,3,0),0)</f>
        <v>0</v>
      </c>
      <c r="I30" s="8">
        <f>Tabela35[[#This Row],[Cred Cursados]]*12</f>
        <v>0</v>
      </c>
      <c r="J30" s="9"/>
      <c r="K30" s="9"/>
    </row>
    <row r="31" spans="1:11" x14ac:dyDescent="0.25">
      <c r="A31" s="5" t="s">
        <v>77</v>
      </c>
      <c r="B31" s="6" t="s">
        <v>78</v>
      </c>
      <c r="C31" s="13">
        <v>4</v>
      </c>
      <c r="D31" s="13">
        <v>0</v>
      </c>
      <c r="E31" s="13">
        <v>4</v>
      </c>
      <c r="F31" s="13">
        <v>4</v>
      </c>
      <c r="G31" s="13">
        <v>48</v>
      </c>
      <c r="H31" s="8">
        <f>IFERROR(VLOOKUP(Tabela35[[#This Row],[Código Novo]],'Colar histórico'!A:G,3,0),0)</f>
        <v>0</v>
      </c>
      <c r="I31" s="8">
        <f>Tabela35[[#This Row],[Cred Cursados]]*12</f>
        <v>0</v>
      </c>
      <c r="J31" s="9"/>
      <c r="K31" s="9"/>
    </row>
    <row r="32" spans="1:11" x14ac:dyDescent="0.25">
      <c r="A32" s="5" t="s">
        <v>79</v>
      </c>
      <c r="B32" s="6" t="s">
        <v>80</v>
      </c>
      <c r="C32" s="13">
        <v>4</v>
      </c>
      <c r="D32" s="13">
        <v>0</v>
      </c>
      <c r="E32" s="13">
        <v>4</v>
      </c>
      <c r="F32" s="13">
        <v>4</v>
      </c>
      <c r="G32" s="13">
        <v>48</v>
      </c>
      <c r="H32" s="8">
        <f>IFERROR(VLOOKUP(Tabela35[[#This Row],[Código Novo]],'Colar histórico'!A:G,3,0),0)</f>
        <v>0</v>
      </c>
      <c r="I32" s="8">
        <f>Tabela35[[#This Row],[Cred Cursados]]*12</f>
        <v>0</v>
      </c>
      <c r="J32" s="9"/>
      <c r="K32" s="9"/>
    </row>
    <row r="33" spans="1:11" x14ac:dyDescent="0.25">
      <c r="A33" s="5" t="s">
        <v>81</v>
      </c>
      <c r="B33" s="6" t="s">
        <v>82</v>
      </c>
      <c r="C33" s="13">
        <v>4</v>
      </c>
      <c r="D33" s="13">
        <v>0</v>
      </c>
      <c r="E33" s="13">
        <v>4</v>
      </c>
      <c r="F33" s="13">
        <v>4</v>
      </c>
      <c r="G33" s="13">
        <v>48</v>
      </c>
      <c r="H33" s="8">
        <f>IFERROR(VLOOKUP(Tabela35[[#This Row],[Código Novo]],'Colar histórico'!A:G,3,0),0)</f>
        <v>0</v>
      </c>
      <c r="I33" s="8">
        <f>Tabela35[[#This Row],[Cred Cursados]]*12</f>
        <v>0</v>
      </c>
      <c r="J33" s="9"/>
      <c r="K33" s="9"/>
    </row>
    <row r="34" spans="1:11" x14ac:dyDescent="0.25">
      <c r="A34" s="5" t="s">
        <v>83</v>
      </c>
      <c r="B34" s="6" t="s">
        <v>84</v>
      </c>
      <c r="C34" s="13">
        <v>4</v>
      </c>
      <c r="D34" s="13">
        <v>0</v>
      </c>
      <c r="E34" s="13">
        <v>4</v>
      </c>
      <c r="F34" s="13">
        <v>4</v>
      </c>
      <c r="G34" s="13">
        <v>48</v>
      </c>
      <c r="H34" s="7">
        <f>IFERROR(VLOOKUP(Tabela35[[#This Row],[Código Novo]],'Colar histórico'!A:G,3,0),0)</f>
        <v>0</v>
      </c>
      <c r="I34" s="7">
        <f>Tabela35[[#This Row],[Cred Cursados]]*12</f>
        <v>0</v>
      </c>
      <c r="J34" s="3"/>
      <c r="K34" s="3"/>
    </row>
    <row r="35" spans="1:11" x14ac:dyDescent="0.25">
      <c r="A35" s="5" t="s">
        <v>85</v>
      </c>
      <c r="B35" s="6" t="s">
        <v>86</v>
      </c>
      <c r="C35" s="13">
        <v>4</v>
      </c>
      <c r="D35" s="13">
        <v>0</v>
      </c>
      <c r="E35" s="13">
        <v>4</v>
      </c>
      <c r="F35" s="13">
        <v>4</v>
      </c>
      <c r="G35" s="13">
        <v>48</v>
      </c>
      <c r="H35" s="8">
        <f>IFERROR(VLOOKUP(Tabela35[[#This Row],[Código Novo]],'Colar histórico'!A:G,3,0),0)</f>
        <v>0</v>
      </c>
      <c r="I35" s="8">
        <f>Tabela35[[#This Row],[Cred Cursados]]*12</f>
        <v>0</v>
      </c>
      <c r="J35" s="9"/>
      <c r="K35" s="9"/>
    </row>
    <row r="36" spans="1:11" x14ac:dyDescent="0.25">
      <c r="A36" s="5" t="s">
        <v>87</v>
      </c>
      <c r="B36" s="6" t="s">
        <v>88</v>
      </c>
      <c r="C36" s="13">
        <v>4</v>
      </c>
      <c r="D36" s="13">
        <v>0</v>
      </c>
      <c r="E36" s="13">
        <v>4</v>
      </c>
      <c r="F36" s="13">
        <v>4</v>
      </c>
      <c r="G36" s="13">
        <v>48</v>
      </c>
      <c r="H36" s="7">
        <f>IFERROR(VLOOKUP(Tabela35[[#This Row],[Código Novo]],'Colar histórico'!A:G,3,0),0)</f>
        <v>0</v>
      </c>
      <c r="I36" s="7">
        <f>Tabela35[[#This Row],[Cred Cursados]]*12</f>
        <v>0</v>
      </c>
      <c r="J36" s="3"/>
      <c r="K36" s="3"/>
    </row>
    <row r="37" spans="1:11" x14ac:dyDescent="0.25">
      <c r="A37" s="5" t="s">
        <v>89</v>
      </c>
      <c r="B37" s="6" t="s">
        <v>90</v>
      </c>
      <c r="C37" s="13">
        <v>4</v>
      </c>
      <c r="D37" s="13">
        <v>0</v>
      </c>
      <c r="E37" s="13">
        <v>4</v>
      </c>
      <c r="F37" s="13">
        <v>4</v>
      </c>
      <c r="G37" s="13">
        <v>48</v>
      </c>
      <c r="H37" s="7">
        <f>IFERROR(VLOOKUP(Tabela35[[#This Row],[Código Novo]],'Colar histórico'!A:G,3,0),0)</f>
        <v>0</v>
      </c>
      <c r="I37" s="7">
        <f>Tabela35[[#This Row],[Cred Cursados]]*12</f>
        <v>0</v>
      </c>
      <c r="J37" s="3"/>
      <c r="K37" s="3"/>
    </row>
    <row r="38" spans="1:11" x14ac:dyDescent="0.25">
      <c r="A38" s="5" t="s">
        <v>91</v>
      </c>
      <c r="B38" s="6" t="s">
        <v>92</v>
      </c>
      <c r="C38" s="13">
        <v>4</v>
      </c>
      <c r="D38" s="13">
        <v>0</v>
      </c>
      <c r="E38" s="13">
        <v>4</v>
      </c>
      <c r="F38" s="13">
        <v>4</v>
      </c>
      <c r="G38" s="13">
        <v>48</v>
      </c>
      <c r="H38" s="7">
        <f>IFERROR(VLOOKUP(Tabela35[[#This Row],[Código Novo]],'Colar histórico'!A:G,3,0),0)</f>
        <v>0</v>
      </c>
      <c r="I38" s="7">
        <f>Tabela35[[#This Row],[Cred Cursados]]*12</f>
        <v>0</v>
      </c>
      <c r="J38" s="3"/>
      <c r="K38" s="3"/>
    </row>
    <row r="39" spans="1:11" x14ac:dyDescent="0.25">
      <c r="A39" s="5" t="s">
        <v>93</v>
      </c>
      <c r="B39" s="6" t="s">
        <v>94</v>
      </c>
      <c r="C39" s="13">
        <v>4</v>
      </c>
      <c r="D39" s="13">
        <v>0</v>
      </c>
      <c r="E39" s="13">
        <v>4</v>
      </c>
      <c r="F39" s="13">
        <v>4</v>
      </c>
      <c r="G39" s="13">
        <v>48</v>
      </c>
      <c r="H39" s="7">
        <f>IFERROR(VLOOKUP(Tabela35[[#This Row],[Código Novo]],'Colar histórico'!A:G,3,0),0)</f>
        <v>0</v>
      </c>
      <c r="I39" s="7">
        <f>Tabela35[[#This Row],[Cred Cursados]]*12</f>
        <v>0</v>
      </c>
      <c r="J39" s="3"/>
      <c r="K39" s="3"/>
    </row>
    <row r="40" spans="1:11" x14ac:dyDescent="0.25">
      <c r="A40" s="5" t="s">
        <v>95</v>
      </c>
      <c r="B40" s="6" t="s">
        <v>96</v>
      </c>
      <c r="C40" s="13">
        <v>4</v>
      </c>
      <c r="D40" s="13">
        <v>0</v>
      </c>
      <c r="E40" s="13">
        <v>4</v>
      </c>
      <c r="F40" s="13">
        <v>4</v>
      </c>
      <c r="G40" s="13">
        <v>48</v>
      </c>
      <c r="H40" s="7">
        <f>IFERROR(VLOOKUP(Tabela35[[#This Row],[Código Novo]],'Colar histórico'!A:G,3,0),0)</f>
        <v>0</v>
      </c>
      <c r="I40" s="7">
        <f>Tabela35[[#This Row],[Cred Cursados]]*12</f>
        <v>0</v>
      </c>
      <c r="J40" s="3"/>
      <c r="K40" s="3"/>
    </row>
    <row r="41" spans="1:11" x14ac:dyDescent="0.25">
      <c r="A41" s="5" t="s">
        <v>97</v>
      </c>
      <c r="B41" s="6" t="s">
        <v>98</v>
      </c>
      <c r="C41" s="13">
        <v>2</v>
      </c>
      <c r="D41" s="13">
        <v>0</v>
      </c>
      <c r="E41" s="13">
        <v>2</v>
      </c>
      <c r="F41" s="13">
        <v>2</v>
      </c>
      <c r="G41" s="13">
        <v>24</v>
      </c>
      <c r="H41" s="7">
        <f>IFERROR(VLOOKUP(Tabela35[[#This Row],[Código Novo]],'Colar histórico'!A:G,3,0),0)</f>
        <v>0</v>
      </c>
      <c r="I41" s="7">
        <f>Tabela35[[#This Row],[Cred Cursados]]*12</f>
        <v>0</v>
      </c>
      <c r="J41" s="3"/>
      <c r="K41" s="3"/>
    </row>
    <row r="42" spans="1:11" x14ac:dyDescent="0.25">
      <c r="A42" s="5" t="s">
        <v>99</v>
      </c>
      <c r="B42" s="6" t="s">
        <v>100</v>
      </c>
      <c r="C42" s="13">
        <v>4</v>
      </c>
      <c r="D42" s="13">
        <v>0</v>
      </c>
      <c r="E42" s="13">
        <v>4</v>
      </c>
      <c r="F42" s="13">
        <v>4</v>
      </c>
      <c r="G42" s="13">
        <v>48</v>
      </c>
      <c r="H42" s="8">
        <f>IFERROR(VLOOKUP(Tabela35[[#This Row],[Código Novo]],'Colar histórico'!A:G,3,0),0)</f>
        <v>0</v>
      </c>
      <c r="I42" s="8">
        <f>Tabela35[[#This Row],[Cred Cursados]]*12</f>
        <v>0</v>
      </c>
      <c r="J42" s="9"/>
      <c r="K42" s="9"/>
    </row>
    <row r="43" spans="1:11" x14ac:dyDescent="0.25">
      <c r="A43" t="s">
        <v>101</v>
      </c>
      <c r="B43" t="s">
        <v>102</v>
      </c>
      <c r="C43" s="1">
        <v>4</v>
      </c>
      <c r="D43" s="1">
        <v>0</v>
      </c>
      <c r="E43" s="1">
        <v>4</v>
      </c>
      <c r="F43" s="1">
        <v>4</v>
      </c>
      <c r="G43" s="1">
        <v>48</v>
      </c>
      <c r="H43" s="7">
        <f>IFERROR(VLOOKUP(Tabela35[[#This Row],[Código Novo]],'Colar histórico'!A:G,3,0),0)</f>
        <v>0</v>
      </c>
      <c r="I43" s="7">
        <f>Tabela35[[#This Row],[Cred Cursados]]*12</f>
        <v>0</v>
      </c>
      <c r="J43" s="3"/>
      <c r="K43" s="3"/>
    </row>
    <row r="44" spans="1:11" x14ac:dyDescent="0.25">
      <c r="A44" t="s">
        <v>103</v>
      </c>
      <c r="B44" t="s">
        <v>104</v>
      </c>
      <c r="C44" s="1">
        <v>4</v>
      </c>
      <c r="D44" s="1">
        <v>0</v>
      </c>
      <c r="E44" s="1">
        <v>4</v>
      </c>
      <c r="F44" s="1">
        <v>4</v>
      </c>
      <c r="G44" s="1">
        <v>48</v>
      </c>
      <c r="H44" s="7">
        <f>IFERROR(VLOOKUP(Tabela35[[#This Row],[Código Novo]],'Colar histórico'!A:G,3,0),0)</f>
        <v>0</v>
      </c>
      <c r="I44" s="7">
        <f>Tabela35[[#This Row],[Cred Cursados]]*12</f>
        <v>0</v>
      </c>
      <c r="J44" s="3"/>
      <c r="K44" s="3"/>
    </row>
    <row r="45" spans="1:11" x14ac:dyDescent="0.25">
      <c r="A45" t="s">
        <v>18</v>
      </c>
      <c r="H45" s="15">
        <f>SUBTOTAL(109,Tabela35[Cred Cursados])</f>
        <v>0</v>
      </c>
      <c r="I45" s="15">
        <f>SUBTOTAL(109,Tabela35[Horas Cursadas])</f>
        <v>0</v>
      </c>
      <c r="J45" s="15"/>
      <c r="K45" s="15">
        <f>SUBTOTAL(103,Tabela35[Crédito])</f>
        <v>0</v>
      </c>
    </row>
  </sheetData>
  <conditionalFormatting sqref="H2:I44">
    <cfRule type="cellIs" dxfId="24" priority="2" operator="equal">
      <formula>0</formula>
    </cfRule>
  </conditionalFormatting>
  <conditionalFormatting sqref="B1:B44">
    <cfRule type="duplicateValues" dxfId="23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Colar histórico</vt:lpstr>
      <vt:lpstr>BAC FIL OB 2010</vt:lpstr>
      <vt:lpstr>BAC FIL OL 2010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Andreia Silva</cp:lastModifiedBy>
  <dcterms:created xsi:type="dcterms:W3CDTF">2013-12-20T17:36:14Z</dcterms:created>
  <dcterms:modified xsi:type="dcterms:W3CDTF">2018-04-16T20:37:42Z</dcterms:modified>
</cp:coreProperties>
</file>