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ufabc.ufabc.int.br\share\CCNH\ccnh\2 - Divisão Administrativa\10 - Agências de Fomento\02 - RTI Fapesp\2023\3 - Plano de Aplicação\0 - Pré-análise\"/>
    </mc:Choice>
  </mc:AlternateContent>
  <xr:revisionPtr revIDLastSave="0" documentId="13_ncr:1_{32C1B0D4-D7EC-4AD2-8A99-380D47CE1F9D}" xr6:coauthVersionLast="47" xr6:coauthVersionMax="47" xr10:uidLastSave="{00000000-0000-0000-0000-000000000000}"/>
  <bookViews>
    <workbookView xWindow="-108" yWindow="-108" windowWidth="23256" windowHeight="12456" activeTab="2" xr2:uid="{00000000-000D-0000-FFFF-FFFF00000000}"/>
  </bookViews>
  <sheets>
    <sheet name="PROPES" sheetId="10" r:id="rId1"/>
    <sheet name="GRUPO 1" sheetId="11" r:id="rId2"/>
    <sheet name="GRUPO 2" sheetId="12" r:id="rId3"/>
    <sheet name="Demandas Enviadas" sheetId="1" r:id="rId4"/>
    <sheet name="Pré-Análise" sheetId="2" r:id="rId5"/>
    <sheet name="Relatório Docentes" sheetId="3" r:id="rId6"/>
    <sheet name="Projetos Vigentes" sheetId="9" r:id="rId7"/>
    <sheet name="Projetos Geradores RTI" sheetId="6" r:id="rId8"/>
    <sheet name="Docentes em mais de uma demanda" sheetId="4" r:id="rId9"/>
    <sheet name="Critérios EMU" sheetId="5" r:id="rId10"/>
  </sheets>
  <definedNames>
    <definedName name="_xlnm._FilterDatabase" localSheetId="3" hidden="1">'Demandas Enviadas'!$A$1:$S$21</definedName>
    <definedName name="_xlnm._FilterDatabase" localSheetId="8" hidden="1">'Docentes em mais de uma demanda'!$A$3:$T$28</definedName>
    <definedName name="_xlnm._FilterDatabase" localSheetId="1" hidden="1">'GRUPO 1'!$A$2:$AV$14</definedName>
    <definedName name="_xlnm._FilterDatabase" localSheetId="2" hidden="1">'GRUPO 2'!$A$2:$AV$10</definedName>
    <definedName name="_xlnm._FilterDatabase" localSheetId="4" hidden="1">'Pré-Análise'!$A$1:$AY$25</definedName>
    <definedName name="_xlnm._FilterDatabase" localSheetId="7" hidden="1">'Projetos Geradores RTI'!$A$3:$T$172</definedName>
    <definedName name="_xlnm._FilterDatabase" localSheetId="6" hidden="1">'Projetos Vigentes'!$A$6:$AE$6</definedName>
    <definedName name="_xlnm._FilterDatabase" localSheetId="0" hidden="1">PROPES!$A$1:$G$3</definedName>
    <definedName name="_xlnm._FilterDatabase" localSheetId="5" hidden="1">'Relatório Docentes'!$A$3:$CP$178</definedName>
    <definedName name="_xlnm.Print_Area" localSheetId="8">'Docentes em mais de uma demanda'!$A$1:$T$31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175" i="3" l="1"/>
  <c r="AY4" i="12"/>
  <c r="AY6" i="12" s="1"/>
  <c r="AV10" i="12"/>
  <c r="AN10" i="12"/>
  <c r="AM10" i="12"/>
  <c r="AG10" i="12"/>
  <c r="AL10" i="12" s="1"/>
  <c r="AV9" i="12"/>
  <c r="AN9" i="12"/>
  <c r="AM9" i="12"/>
  <c r="AG9" i="12"/>
  <c r="AL9" i="12" s="1"/>
  <c r="AV8" i="12"/>
  <c r="AN8" i="12"/>
  <c r="AM8" i="12"/>
  <c r="AG8" i="12"/>
  <c r="AL8" i="12" s="1"/>
  <c r="AV7" i="12"/>
  <c r="AN7" i="12"/>
  <c r="AM7" i="12"/>
  <c r="AG7" i="12"/>
  <c r="AL7" i="12" s="1"/>
  <c r="AV6" i="12"/>
  <c r="AN6" i="12"/>
  <c r="AM6" i="12"/>
  <c r="AG6" i="12"/>
  <c r="AL6" i="12" s="1"/>
  <c r="AE6" i="12"/>
  <c r="AK6" i="12" s="1"/>
  <c r="AV5" i="12"/>
  <c r="AN5" i="12"/>
  <c r="AM5" i="12"/>
  <c r="AG5" i="12"/>
  <c r="AL5" i="12" s="1"/>
  <c r="AV4" i="12"/>
  <c r="AN4" i="12"/>
  <c r="AM4" i="12"/>
  <c r="AG4" i="12"/>
  <c r="AL4" i="12" s="1"/>
  <c r="AV3" i="12"/>
  <c r="AN3" i="12"/>
  <c r="AM3" i="12"/>
  <c r="AG3" i="12"/>
  <c r="AL3" i="12" s="1"/>
  <c r="AV10" i="11"/>
  <c r="AT10" i="11"/>
  <c r="AN10" i="11"/>
  <c r="AM10" i="11"/>
  <c r="AG10" i="11"/>
  <c r="AL10" i="11" s="1"/>
  <c r="AE10" i="11"/>
  <c r="AK10" i="11" s="1"/>
  <c r="AV9" i="11"/>
  <c r="AN9" i="11"/>
  <c r="AM9" i="11"/>
  <c r="AG9" i="11"/>
  <c r="AL9" i="11" s="1"/>
  <c r="AV8" i="11"/>
  <c r="AT8" i="11"/>
  <c r="AN8" i="11"/>
  <c r="AM8" i="11"/>
  <c r="AG8" i="11"/>
  <c r="AL8" i="11" s="1"/>
  <c r="AE8" i="11"/>
  <c r="AK8" i="11" s="1"/>
  <c r="AV7" i="11"/>
  <c r="AT7" i="11"/>
  <c r="AZ3" i="11" s="1"/>
  <c r="AZ5" i="11" s="1"/>
  <c r="AN7" i="11"/>
  <c r="AM7" i="11"/>
  <c r="AG7" i="11"/>
  <c r="AL7" i="11" s="1"/>
  <c r="AV6" i="11"/>
  <c r="AN6" i="11"/>
  <c r="AM6" i="11"/>
  <c r="AG6" i="11"/>
  <c r="AL6" i="11" s="1"/>
  <c r="AE6" i="11"/>
  <c r="AK6" i="11" s="1"/>
  <c r="AV5" i="11"/>
  <c r="AN5" i="11"/>
  <c r="AM5" i="11"/>
  <c r="AG5" i="11"/>
  <c r="AL5" i="11" s="1"/>
  <c r="AE5" i="11"/>
  <c r="AK5" i="11" s="1"/>
  <c r="AV4" i="11"/>
  <c r="AN4" i="11"/>
  <c r="AM4" i="11"/>
  <c r="AG4" i="11"/>
  <c r="AL4" i="11" s="1"/>
  <c r="AE4" i="11"/>
  <c r="AK4" i="11" s="1"/>
  <c r="AV3" i="11"/>
  <c r="AN3" i="11"/>
  <c r="AM3" i="11"/>
  <c r="AG3" i="11"/>
  <c r="AL3" i="11" s="1"/>
  <c r="S175" i="3"/>
  <c r="S178" i="3" s="1"/>
  <c r="Y9" i="11" s="1"/>
  <c r="AP9" i="11" s="1"/>
  <c r="T175" i="3"/>
  <c r="F175" i="3"/>
  <c r="F178" i="3" s="1"/>
  <c r="Y5" i="11" s="1"/>
  <c r="AP5" i="11" s="1"/>
  <c r="C175" i="3"/>
  <c r="AR175" i="3"/>
  <c r="AS175" i="3"/>
  <c r="AT175" i="3"/>
  <c r="AU175" i="3"/>
  <c r="AQ175" i="3"/>
  <c r="F5" i="10"/>
  <c r="F4" i="10"/>
  <c r="F6" i="10" s="1"/>
  <c r="BW175" i="3"/>
  <c r="BT175" i="3"/>
  <c r="BQ175" i="3"/>
  <c r="BR175" i="3"/>
  <c r="BS175" i="3"/>
  <c r="BU175" i="3"/>
  <c r="BV175" i="3"/>
  <c r="BP175" i="3"/>
  <c r="AW20" i="2"/>
  <c r="AW19" i="2"/>
  <c r="AW18" i="2"/>
  <c r="AG19" i="2"/>
  <c r="AG18" i="2"/>
  <c r="AG17" i="2"/>
  <c r="AG13" i="2"/>
  <c r="AG12" i="2"/>
  <c r="AG7" i="2"/>
  <c r="AG6" i="2"/>
  <c r="AG5" i="2"/>
  <c r="AG2" i="2"/>
  <c r="AG58" i="9"/>
  <c r="AG3" i="2" s="1"/>
  <c r="AH58" i="9"/>
  <c r="AG4" i="2" s="1"/>
  <c r="AI58" i="9"/>
  <c r="AJ58" i="9"/>
  <c r="AK58" i="9"/>
  <c r="AE5" i="12" s="1"/>
  <c r="AK5" i="12" s="1"/>
  <c r="AL58" i="9"/>
  <c r="AG8" i="2" s="1"/>
  <c r="AM58" i="9"/>
  <c r="AG9" i="2" s="1"/>
  <c r="AN58" i="9"/>
  <c r="AE7" i="12" s="1"/>
  <c r="AK7" i="12" s="1"/>
  <c r="AO58" i="9"/>
  <c r="AG11" i="2" s="1"/>
  <c r="AP58" i="9"/>
  <c r="AE8" i="12" s="1"/>
  <c r="AK8" i="12" s="1"/>
  <c r="AQ58" i="9"/>
  <c r="AE9" i="12" s="1"/>
  <c r="AK9" i="12" s="1"/>
  <c r="AR58" i="9"/>
  <c r="AG14" i="2" s="1"/>
  <c r="AS58" i="9"/>
  <c r="AG15" i="2" s="1"/>
  <c r="AT58" i="9"/>
  <c r="AG16" i="2" s="1"/>
  <c r="AU58" i="9"/>
  <c r="AV58" i="9"/>
  <c r="AW58" i="9"/>
  <c r="AE9" i="11" s="1"/>
  <c r="AK9" i="11" s="1"/>
  <c r="AX58" i="9"/>
  <c r="AG20" i="2" s="1"/>
  <c r="AF58" i="9"/>
  <c r="AE3" i="12" s="1"/>
  <c r="AK3" i="12" s="1"/>
  <c r="Z9" i="6"/>
  <c r="Z10" i="6"/>
  <c r="Z11" i="6"/>
  <c r="Z12" i="6"/>
  <c r="Z13" i="6"/>
  <c r="Z14" i="6"/>
  <c r="Z15" i="6"/>
  <c r="Z16" i="6"/>
  <c r="Z17" i="6"/>
  <c r="Z18" i="6"/>
  <c r="Z19" i="6"/>
  <c r="Z20" i="6"/>
  <c r="Z21" i="6"/>
  <c r="Z8" i="6"/>
  <c r="AE4" i="12" l="1"/>
  <c r="AK4" i="12" s="1"/>
  <c r="AE10" i="12"/>
  <c r="AK10" i="12" s="1"/>
  <c r="AE3" i="11"/>
  <c r="AK3" i="11" s="1"/>
  <c r="AE7" i="11"/>
  <c r="AK7" i="11" s="1"/>
  <c r="AG10" i="2"/>
  <c r="AW26" i="2"/>
  <c r="AW27" i="2" s="1"/>
  <c r="AW28" i="2" l="1"/>
  <c r="AW29" i="2"/>
  <c r="AW15" i="2"/>
  <c r="AN2" i="2"/>
  <c r="AW22" i="2" l="1"/>
  <c r="AF4" i="2"/>
  <c r="AR4" i="2" s="1"/>
  <c r="AF2" i="2"/>
  <c r="AR2" i="2" s="1"/>
  <c r="K172" i="6"/>
  <c r="AF11" i="2" s="1"/>
  <c r="AR11" i="2" s="1"/>
  <c r="L172" i="6"/>
  <c r="AD8" i="12" s="1"/>
  <c r="AO8" i="12" s="1"/>
  <c r="M172" i="6"/>
  <c r="N172" i="6"/>
  <c r="AF14" i="2" s="1"/>
  <c r="AR14" i="2" s="1"/>
  <c r="AQ2" i="2"/>
  <c r="AQ3" i="2"/>
  <c r="AQ4" i="2"/>
  <c r="AQ5" i="2"/>
  <c r="AQ6" i="2"/>
  <c r="AQ7" i="2"/>
  <c r="AQ8" i="2"/>
  <c r="AQ9" i="2"/>
  <c r="AQ10" i="2"/>
  <c r="AQ11" i="2"/>
  <c r="AQ12" i="2"/>
  <c r="AQ13" i="2"/>
  <c r="AQ14" i="2"/>
  <c r="AQ15" i="2"/>
  <c r="AQ16" i="2"/>
  <c r="AQ17" i="2"/>
  <c r="AQ18" i="2"/>
  <c r="AQ19" i="2"/>
  <c r="AQ20" i="2"/>
  <c r="AQ21" i="2"/>
  <c r="AY21" i="2"/>
  <c r="AU21" i="2"/>
  <c r="AT21" i="2"/>
  <c r="AS21" i="2"/>
  <c r="AR21" i="2"/>
  <c r="AP21" i="2"/>
  <c r="AN21" i="2"/>
  <c r="AI21" i="2"/>
  <c r="AO21" i="2" s="1"/>
  <c r="C172" i="6"/>
  <c r="D172" i="6"/>
  <c r="AD4" i="12" s="1"/>
  <c r="AO4" i="12" s="1"/>
  <c r="E172" i="6"/>
  <c r="F172" i="6"/>
  <c r="G172" i="6"/>
  <c r="H172" i="6"/>
  <c r="I172" i="6"/>
  <c r="J172" i="6"/>
  <c r="AD7" i="12" s="1"/>
  <c r="AO7" i="12" s="1"/>
  <c r="O172" i="6"/>
  <c r="P172" i="6"/>
  <c r="Q172" i="6"/>
  <c r="AF17" i="2" s="1"/>
  <c r="AR17" i="2" s="1"/>
  <c r="R172" i="6"/>
  <c r="S172" i="6"/>
  <c r="T172" i="6"/>
  <c r="B172" i="6"/>
  <c r="AD3" i="12" s="1"/>
  <c r="AO3" i="12" s="1"/>
  <c r="AY3" i="2"/>
  <c r="AY4" i="2"/>
  <c r="AY5" i="2"/>
  <c r="AY6" i="2"/>
  <c r="AY7" i="2"/>
  <c r="AY8" i="2"/>
  <c r="AY9" i="2"/>
  <c r="AY10" i="2"/>
  <c r="AY11" i="2"/>
  <c r="AY12" i="2"/>
  <c r="AY13" i="2"/>
  <c r="AY14" i="2"/>
  <c r="AY15" i="2"/>
  <c r="AY16" i="2"/>
  <c r="AY17" i="2"/>
  <c r="AY18" i="2"/>
  <c r="AY19" i="2"/>
  <c r="AY20" i="2"/>
  <c r="AY2" i="2"/>
  <c r="AP3" i="2"/>
  <c r="AP4" i="2"/>
  <c r="AP5" i="2"/>
  <c r="AP6" i="2"/>
  <c r="AP7" i="2"/>
  <c r="AP8" i="2"/>
  <c r="AP9" i="2"/>
  <c r="AP10" i="2"/>
  <c r="AP11" i="2"/>
  <c r="AP12" i="2"/>
  <c r="AP13" i="2"/>
  <c r="AP14" i="2"/>
  <c r="AP15" i="2"/>
  <c r="AP16" i="2"/>
  <c r="AP17" i="2"/>
  <c r="AP18" i="2"/>
  <c r="AP19" i="2"/>
  <c r="AP20" i="2"/>
  <c r="AP2" i="2"/>
  <c r="AI3" i="2"/>
  <c r="AO3" i="2" s="1"/>
  <c r="AI4" i="2"/>
  <c r="AO4" i="2" s="1"/>
  <c r="AI5" i="2"/>
  <c r="AO5" i="2" s="1"/>
  <c r="AI6" i="2"/>
  <c r="AO6" i="2" s="1"/>
  <c r="AI7" i="2"/>
  <c r="AO7" i="2" s="1"/>
  <c r="AI8" i="2"/>
  <c r="AO8" i="2" s="1"/>
  <c r="AI9" i="2"/>
  <c r="AO9" i="2" s="1"/>
  <c r="AI10" i="2"/>
  <c r="AO10" i="2" s="1"/>
  <c r="AI11" i="2"/>
  <c r="AO11" i="2" s="1"/>
  <c r="AI12" i="2"/>
  <c r="AO12" i="2" s="1"/>
  <c r="AI13" i="2"/>
  <c r="AO13" i="2" s="1"/>
  <c r="AI14" i="2"/>
  <c r="AO14" i="2" s="1"/>
  <c r="AI15" i="2"/>
  <c r="AO15" i="2" s="1"/>
  <c r="AI16" i="2"/>
  <c r="AO16" i="2" s="1"/>
  <c r="AI17" i="2"/>
  <c r="AO17" i="2" s="1"/>
  <c r="AI18" i="2"/>
  <c r="AO18" i="2" s="1"/>
  <c r="AI19" i="2"/>
  <c r="AO19" i="2" s="1"/>
  <c r="AI20" i="2"/>
  <c r="AO20" i="2" s="1"/>
  <c r="AI2" i="2"/>
  <c r="AO2" i="2" s="1"/>
  <c r="AN12" i="2"/>
  <c r="AN13" i="2"/>
  <c r="AN14" i="2"/>
  <c r="AN15" i="2"/>
  <c r="AN16" i="2"/>
  <c r="AN17" i="2"/>
  <c r="AN18" i="2"/>
  <c r="AN19" i="2"/>
  <c r="AN20" i="2"/>
  <c r="T28" i="4"/>
  <c r="K28" i="4"/>
  <c r="T27" i="4"/>
  <c r="K27" i="4"/>
  <c r="T26" i="4"/>
  <c r="K26" i="4"/>
  <c r="T25" i="4"/>
  <c r="K25" i="4"/>
  <c r="T24" i="4"/>
  <c r="K24" i="4"/>
  <c r="T23" i="4"/>
  <c r="K23" i="4"/>
  <c r="T22" i="4"/>
  <c r="K22" i="4"/>
  <c r="T21" i="4"/>
  <c r="K21" i="4"/>
  <c r="T20" i="4"/>
  <c r="K20" i="4"/>
  <c r="T19" i="4"/>
  <c r="K19" i="4"/>
  <c r="T18" i="4"/>
  <c r="K18" i="4"/>
  <c r="T17" i="4"/>
  <c r="K17" i="4"/>
  <c r="T16" i="4"/>
  <c r="K16" i="4"/>
  <c r="T15" i="4"/>
  <c r="K15" i="4"/>
  <c r="T14" i="4"/>
  <c r="K14" i="4"/>
  <c r="T13" i="4"/>
  <c r="K13" i="4"/>
  <c r="T12" i="4"/>
  <c r="K12" i="4"/>
  <c r="T11" i="4"/>
  <c r="K11" i="4"/>
  <c r="T10" i="4"/>
  <c r="K10" i="4"/>
  <c r="T9" i="4"/>
  <c r="K9" i="4"/>
  <c r="T8" i="4"/>
  <c r="K8" i="4"/>
  <c r="T7" i="4"/>
  <c r="K7" i="4"/>
  <c r="T6" i="4"/>
  <c r="K6" i="4"/>
  <c r="AP19" i="3"/>
  <c r="AP20" i="3"/>
  <c r="AP21" i="3"/>
  <c r="AP22" i="3"/>
  <c r="AP23" i="3"/>
  <c r="AP24" i="3"/>
  <c r="AP25" i="3"/>
  <c r="AP26" i="3"/>
  <c r="AP27" i="3"/>
  <c r="AP28" i="3"/>
  <c r="AP29" i="3"/>
  <c r="AP30" i="3"/>
  <c r="AP31" i="3"/>
  <c r="AP32" i="3"/>
  <c r="AP33" i="3"/>
  <c r="AP147" i="3"/>
  <c r="AP35" i="3"/>
  <c r="AP34" i="3"/>
  <c r="AP37" i="3"/>
  <c r="AP38" i="3"/>
  <c r="AP39" i="3"/>
  <c r="AP40" i="3"/>
  <c r="AP36" i="3"/>
  <c r="AP42" i="3"/>
  <c r="AP43" i="3"/>
  <c r="AP44" i="3"/>
  <c r="AP45" i="3"/>
  <c r="AP46" i="3"/>
  <c r="AP41" i="3"/>
  <c r="AP48" i="3"/>
  <c r="AP49" i="3"/>
  <c r="AP50" i="3"/>
  <c r="AP47" i="3"/>
  <c r="AP53" i="3"/>
  <c r="AP54" i="3"/>
  <c r="AP55" i="3"/>
  <c r="AP56" i="3"/>
  <c r="AP51" i="3"/>
  <c r="AP57" i="3"/>
  <c r="AP59" i="3"/>
  <c r="AP60" i="3"/>
  <c r="AP61" i="3"/>
  <c r="AP62" i="3"/>
  <c r="AP63" i="3"/>
  <c r="AP64" i="3"/>
  <c r="AP65" i="3"/>
  <c r="AP66" i="3"/>
  <c r="AP153" i="3"/>
  <c r="AP68" i="3"/>
  <c r="AP69" i="3"/>
  <c r="AP70" i="3"/>
  <c r="AP72" i="3"/>
  <c r="AP73" i="3"/>
  <c r="AP74" i="3"/>
  <c r="AP75" i="3"/>
  <c r="AP58" i="3"/>
  <c r="AP77" i="3"/>
  <c r="AP156" i="3"/>
  <c r="AP79" i="3"/>
  <c r="AP80" i="3"/>
  <c r="AP81" i="3"/>
  <c r="AP82" i="3"/>
  <c r="AP83" i="3"/>
  <c r="AP84" i="3"/>
  <c r="AP85" i="3"/>
  <c r="AP86" i="3"/>
  <c r="AP67" i="3"/>
  <c r="AP88" i="3"/>
  <c r="AP89" i="3"/>
  <c r="AP90" i="3"/>
  <c r="AP91" i="3"/>
  <c r="AP92" i="3"/>
  <c r="AP76" i="3"/>
  <c r="AP78" i="3"/>
  <c r="AP95" i="3"/>
  <c r="AP96" i="3"/>
  <c r="AP97" i="3"/>
  <c r="AP98" i="3"/>
  <c r="AP99" i="3"/>
  <c r="AP100" i="3"/>
  <c r="AP101" i="3"/>
  <c r="AP102" i="3"/>
  <c r="AP103" i="3"/>
  <c r="AP104" i="3"/>
  <c r="AP105" i="3"/>
  <c r="AP106" i="3"/>
  <c r="AP107" i="3"/>
  <c r="AP108" i="3"/>
  <c r="AP109" i="3"/>
  <c r="AP110" i="3"/>
  <c r="AP111" i="3"/>
  <c r="AP112" i="3"/>
  <c r="AP113" i="3"/>
  <c r="AP114" i="3"/>
  <c r="AP115" i="3"/>
  <c r="AP116" i="3"/>
  <c r="AP87" i="3"/>
  <c r="AP118" i="3"/>
  <c r="AP119" i="3"/>
  <c r="AP120" i="3"/>
  <c r="AP121" i="3"/>
  <c r="AP122" i="3"/>
  <c r="AP123" i="3"/>
  <c r="AP124" i="3"/>
  <c r="AP93" i="3"/>
  <c r="AP126" i="3"/>
  <c r="AP127" i="3"/>
  <c r="AP128" i="3"/>
  <c r="AP129" i="3"/>
  <c r="AP130" i="3"/>
  <c r="AP131" i="3"/>
  <c r="AP132" i="3"/>
  <c r="AP133" i="3"/>
  <c r="AP94" i="3"/>
  <c r="AP135" i="3"/>
  <c r="AP136" i="3"/>
  <c r="AP137" i="3"/>
  <c r="AP138" i="3"/>
  <c r="AP140" i="3"/>
  <c r="AP141" i="3"/>
  <c r="AP142" i="3"/>
  <c r="AP143" i="3"/>
  <c r="AP144" i="3"/>
  <c r="AP117" i="3"/>
  <c r="AP125" i="3"/>
  <c r="AP134" i="3"/>
  <c r="AP148" i="3"/>
  <c r="AP149" i="3"/>
  <c r="AP150" i="3"/>
  <c r="AP151" i="3"/>
  <c r="AP152" i="3"/>
  <c r="AP167" i="3"/>
  <c r="AP154" i="3"/>
  <c r="AP155" i="3"/>
  <c r="AP145" i="3"/>
  <c r="AP157" i="3"/>
  <c r="AP158" i="3"/>
  <c r="AP159" i="3"/>
  <c r="AP160" i="3"/>
  <c r="AP161" i="3"/>
  <c r="AP162" i="3"/>
  <c r="AP163" i="3"/>
  <c r="AP164" i="3"/>
  <c r="AP165" i="3"/>
  <c r="AP166" i="3"/>
  <c r="AP146" i="3"/>
  <c r="AP168" i="3"/>
  <c r="AP169" i="3"/>
  <c r="AP170" i="3"/>
  <c r="AP171" i="3"/>
  <c r="AP172" i="3"/>
  <c r="AP173" i="3"/>
  <c r="AP174" i="3"/>
  <c r="AP7" i="3"/>
  <c r="AP8" i="3"/>
  <c r="AP9" i="3"/>
  <c r="AP10" i="3"/>
  <c r="AP11" i="3"/>
  <c r="AP12" i="3"/>
  <c r="AP13" i="3"/>
  <c r="AP14" i="3"/>
  <c r="AP15" i="3"/>
  <c r="AP16" i="3"/>
  <c r="AP17" i="3"/>
  <c r="AP18" i="3"/>
  <c r="AP6" i="3"/>
  <c r="AN3" i="2"/>
  <c r="AN4" i="2"/>
  <c r="AN5" i="2"/>
  <c r="AN6" i="2"/>
  <c r="AN7" i="2"/>
  <c r="AN8" i="2"/>
  <c r="AN9" i="2"/>
  <c r="AN10" i="2"/>
  <c r="AN11" i="2"/>
  <c r="AF15" i="2" l="1"/>
  <c r="AR15" i="2" s="1"/>
  <c r="AD7" i="11"/>
  <c r="AO7" i="11" s="1"/>
  <c r="AF7" i="2"/>
  <c r="AR7" i="2" s="1"/>
  <c r="AD5" i="12"/>
  <c r="AO5" i="12" s="1"/>
  <c r="AF9" i="2"/>
  <c r="AR9" i="2" s="1"/>
  <c r="AD6" i="11"/>
  <c r="AO6" i="11" s="1"/>
  <c r="AF8" i="2"/>
  <c r="AR8" i="2" s="1"/>
  <c r="AD6" i="12"/>
  <c r="AO6" i="12" s="1"/>
  <c r="AF13" i="2"/>
  <c r="AR13" i="2" s="1"/>
  <c r="AD9" i="12"/>
  <c r="AO9" i="12" s="1"/>
  <c r="AF5" i="2"/>
  <c r="AR5" i="2" s="1"/>
  <c r="AD4" i="11"/>
  <c r="AO4" i="11" s="1"/>
  <c r="AF20" i="2"/>
  <c r="AR20" i="2" s="1"/>
  <c r="AD10" i="11"/>
  <c r="AO10" i="11" s="1"/>
  <c r="AF10" i="2"/>
  <c r="AR10" i="2" s="1"/>
  <c r="AF6" i="2"/>
  <c r="AR6" i="2" s="1"/>
  <c r="AD5" i="11"/>
  <c r="AO5" i="11" s="1"/>
  <c r="AF19" i="2"/>
  <c r="AR19" i="2" s="1"/>
  <c r="AD9" i="11"/>
  <c r="AO9" i="11" s="1"/>
  <c r="AF3" i="2"/>
  <c r="AR3" i="2" s="1"/>
  <c r="AD3" i="11"/>
  <c r="AO3" i="11" s="1"/>
  <c r="AF18" i="2"/>
  <c r="AR18" i="2" s="1"/>
  <c r="AD8" i="11"/>
  <c r="AO8" i="11" s="1"/>
  <c r="AF12" i="2"/>
  <c r="AR12" i="2" s="1"/>
  <c r="AF16" i="2"/>
  <c r="AR16" i="2" s="1"/>
  <c r="AD10" i="12"/>
  <c r="AO10" i="12" s="1"/>
  <c r="AV175" i="3"/>
  <c r="AV178" i="3" s="1"/>
  <c r="AV21" i="2"/>
  <c r="AC2" i="2" l="1"/>
  <c r="AT2" i="2" s="1"/>
  <c r="AA3" i="12"/>
  <c r="AQ3" i="12" s="1"/>
  <c r="T178" i="3"/>
  <c r="C178" i="3"/>
  <c r="BX175" i="3"/>
  <c r="BX178" i="3" s="1"/>
  <c r="H175" i="3"/>
  <c r="H178" i="3" s="1"/>
  <c r="CE175" i="3"/>
  <c r="CE178" i="3" s="1"/>
  <c r="CH175" i="3"/>
  <c r="CH178" i="3" s="1"/>
  <c r="R175" i="3"/>
  <c r="R178" i="3" s="1"/>
  <c r="BY175" i="3"/>
  <c r="BY178" i="3" s="1"/>
  <c r="CL175" i="3"/>
  <c r="CL178" i="3" s="1"/>
  <c r="N175" i="3"/>
  <c r="N178" i="3" s="1"/>
  <c r="AA14" i="2" s="1"/>
  <c r="AS14" i="2" s="1"/>
  <c r="AF175" i="3"/>
  <c r="AF178" i="3" s="1"/>
  <c r="J175" i="3"/>
  <c r="J178" i="3" s="1"/>
  <c r="AA175" i="3"/>
  <c r="AA178" i="3" s="1"/>
  <c r="AJ175" i="3"/>
  <c r="AJ178" i="3" s="1"/>
  <c r="Z175" i="3"/>
  <c r="Z178" i="3" s="1"/>
  <c r="AA19" i="2"/>
  <c r="AS19" i="2" s="1"/>
  <c r="AL175" i="3"/>
  <c r="AL178" i="3" s="1"/>
  <c r="AA6" i="2"/>
  <c r="AS6" i="2" s="1"/>
  <c r="CJ175" i="3"/>
  <c r="CJ178" i="3" s="1"/>
  <c r="AD14" i="2" s="1"/>
  <c r="AU14" i="2" s="1"/>
  <c r="E175" i="3"/>
  <c r="E178" i="3" s="1"/>
  <c r="AN175" i="3"/>
  <c r="AN178" i="3" s="1"/>
  <c r="D175" i="3"/>
  <c r="D178" i="3" s="1"/>
  <c r="BZ175" i="3"/>
  <c r="BZ178" i="3" s="1"/>
  <c r="V175" i="3"/>
  <c r="V178" i="3" s="1"/>
  <c r="CA178" i="3"/>
  <c r="CB175" i="3"/>
  <c r="CB178" i="3" s="1"/>
  <c r="CN175" i="3"/>
  <c r="CN178" i="3" s="1"/>
  <c r="M175" i="3"/>
  <c r="M178" i="3" s="1"/>
  <c r="AE175" i="3"/>
  <c r="AE178" i="3" s="1"/>
  <c r="CF175" i="3"/>
  <c r="CF178" i="3" s="1"/>
  <c r="CG175" i="3"/>
  <c r="CG178" i="3" s="1"/>
  <c r="AD11" i="2" s="1"/>
  <c r="AU11" i="2" s="1"/>
  <c r="Y175" i="3"/>
  <c r="Y178" i="3" s="1"/>
  <c r="CI175" i="3"/>
  <c r="CI178" i="3" s="1"/>
  <c r="CM175" i="3"/>
  <c r="CM178" i="3" s="1"/>
  <c r="AD17" i="2" s="1"/>
  <c r="AU17" i="2" s="1"/>
  <c r="CC175" i="3"/>
  <c r="CC178" i="3" s="1"/>
  <c r="CO175" i="3"/>
  <c r="CO178" i="3" s="1"/>
  <c r="L175" i="3"/>
  <c r="L178" i="3" s="1"/>
  <c r="AD175" i="3"/>
  <c r="AD178" i="3" s="1"/>
  <c r="AH175" i="3"/>
  <c r="AH178" i="3" s="1"/>
  <c r="B175" i="3"/>
  <c r="B178" i="3" s="1"/>
  <c r="AB175" i="3"/>
  <c r="AB178" i="3" s="1"/>
  <c r="AI175" i="3"/>
  <c r="AI178" i="3" s="1"/>
  <c r="I175" i="3"/>
  <c r="I178" i="3" s="1"/>
  <c r="AK175" i="3"/>
  <c r="AK178" i="3" s="1"/>
  <c r="G175" i="3"/>
  <c r="G178" i="3" s="1"/>
  <c r="X175" i="3"/>
  <c r="X178" i="3" s="1"/>
  <c r="AM175" i="3"/>
  <c r="AM178" i="3" s="1"/>
  <c r="Q175" i="3"/>
  <c r="Q178" i="3" s="1"/>
  <c r="AA17" i="2" s="1"/>
  <c r="AS17" i="2" s="1"/>
  <c r="W175" i="3"/>
  <c r="W178" i="3" s="1"/>
  <c r="CK175" i="3"/>
  <c r="CK178" i="3" s="1"/>
  <c r="P175" i="3"/>
  <c r="P178" i="3" s="1"/>
  <c r="AO175" i="3"/>
  <c r="AO178" i="3" s="1"/>
  <c r="O175" i="3"/>
  <c r="O178" i="3" s="1"/>
  <c r="CD175" i="3"/>
  <c r="CD178" i="3" s="1"/>
  <c r="CP175" i="3"/>
  <c r="CP178" i="3" s="1"/>
  <c r="K175" i="3"/>
  <c r="K178" i="3" s="1"/>
  <c r="AA11" i="2" s="1"/>
  <c r="AS11" i="2" s="1"/>
  <c r="AC175" i="3"/>
  <c r="AC178" i="3" s="1"/>
  <c r="BE175" i="3"/>
  <c r="BE178" i="3" s="1"/>
  <c r="AC11" i="2" s="1"/>
  <c r="AT11" i="2" s="1"/>
  <c r="BD175" i="3"/>
  <c r="BD178" i="3" s="1"/>
  <c r="BC175" i="3"/>
  <c r="BC178" i="3" s="1"/>
  <c r="BN175" i="3"/>
  <c r="BN178" i="3" s="1"/>
  <c r="BM175" i="3"/>
  <c r="BM178" i="3" s="1"/>
  <c r="BH175" i="3"/>
  <c r="BH178" i="3" s="1"/>
  <c r="AC14" i="2" s="1"/>
  <c r="AT14" i="2" s="1"/>
  <c r="BG175" i="3"/>
  <c r="BG178" i="3" s="1"/>
  <c r="BB175" i="3"/>
  <c r="BB178" i="3" s="1"/>
  <c r="BL175" i="3"/>
  <c r="BL178" i="3" s="1"/>
  <c r="AZ175" i="3"/>
  <c r="AZ178" i="3" s="1"/>
  <c r="BK175" i="3"/>
  <c r="BK178" i="3" s="1"/>
  <c r="AC17" i="2" s="1"/>
  <c r="AT17" i="2" s="1"/>
  <c r="AY175" i="3"/>
  <c r="AY178" i="3" s="1"/>
  <c r="BF175" i="3"/>
  <c r="BF178" i="3" s="1"/>
  <c r="BA175" i="3"/>
  <c r="BA178" i="3" s="1"/>
  <c r="BJ175" i="3"/>
  <c r="BJ178" i="3" s="1"/>
  <c r="AX175" i="3"/>
  <c r="AX178" i="3" s="1"/>
  <c r="BI175" i="3"/>
  <c r="BI178" i="3" s="1"/>
  <c r="AW175" i="3"/>
  <c r="AW178" i="3" s="1"/>
  <c r="AA4" i="2" l="1"/>
  <c r="AS4" i="2" s="1"/>
  <c r="Y4" i="12"/>
  <c r="AP4" i="12" s="1"/>
  <c r="AA7" i="2"/>
  <c r="AS7" i="2" s="1"/>
  <c r="Y5" i="12"/>
  <c r="AP5" i="12" s="1"/>
  <c r="AD13" i="2"/>
  <c r="AU13" i="2" s="1"/>
  <c r="AB9" i="12"/>
  <c r="AR9" i="12" s="1"/>
  <c r="AD16" i="2"/>
  <c r="AU16" i="2" s="1"/>
  <c r="AB10" i="12"/>
  <c r="AR10" i="12" s="1"/>
  <c r="AA5" i="2"/>
  <c r="AS5" i="2" s="1"/>
  <c r="Y4" i="11"/>
  <c r="AP4" i="11" s="1"/>
  <c r="AD3" i="2"/>
  <c r="AU3" i="2" s="1"/>
  <c r="AB3" i="11"/>
  <c r="AR3" i="11" s="1"/>
  <c r="AA18" i="2"/>
  <c r="AS18" i="2" s="1"/>
  <c r="Y8" i="11"/>
  <c r="AP8" i="11" s="1"/>
  <c r="AC8" i="2"/>
  <c r="AT8" i="2" s="1"/>
  <c r="AA6" i="12"/>
  <c r="AQ6" i="12" s="1"/>
  <c r="AA15" i="2"/>
  <c r="AS15" i="2" s="1"/>
  <c r="Y7" i="11"/>
  <c r="AP7" i="11" s="1"/>
  <c r="AD9" i="2"/>
  <c r="AU9" i="2" s="1"/>
  <c r="AB6" i="11"/>
  <c r="AR6" i="11" s="1"/>
  <c r="AC12" i="2"/>
  <c r="AT12" i="2" s="1"/>
  <c r="AA8" i="12"/>
  <c r="AQ8" i="12" s="1"/>
  <c r="AD20" i="2"/>
  <c r="AU20" i="2" s="1"/>
  <c r="AV20" i="2" s="1"/>
  <c r="AB10" i="11"/>
  <c r="AR10" i="11" s="1"/>
  <c r="AD8" i="2"/>
  <c r="AU8" i="2" s="1"/>
  <c r="AB6" i="12"/>
  <c r="AR6" i="12" s="1"/>
  <c r="AD12" i="2"/>
  <c r="AU12" i="2" s="1"/>
  <c r="AB8" i="12"/>
  <c r="AR8" i="12" s="1"/>
  <c r="AC13" i="2"/>
  <c r="AT13" i="2" s="1"/>
  <c r="AA9" i="12"/>
  <c r="AQ9" i="12" s="1"/>
  <c r="AA2" i="2"/>
  <c r="AS2" i="2" s="1"/>
  <c r="Y3" i="12"/>
  <c r="AP3" i="12" s="1"/>
  <c r="AA13" i="2"/>
  <c r="AS13" i="2" s="1"/>
  <c r="Y9" i="12"/>
  <c r="AP9" i="12" s="1"/>
  <c r="AS9" i="12" s="1"/>
  <c r="AA8" i="2"/>
  <c r="AS8" i="2" s="1"/>
  <c r="Y6" i="12"/>
  <c r="AP6" i="12" s="1"/>
  <c r="AS6" i="12" s="1"/>
  <c r="AC6" i="2"/>
  <c r="AT6" i="2" s="1"/>
  <c r="AA5" i="11"/>
  <c r="AQ5" i="11" s="1"/>
  <c r="AD10" i="2"/>
  <c r="AU10" i="2" s="1"/>
  <c r="AB7" i="12"/>
  <c r="AR7" i="12" s="1"/>
  <c r="AA16" i="2"/>
  <c r="AS16" i="2" s="1"/>
  <c r="Y10" i="12"/>
  <c r="AP10" i="12" s="1"/>
  <c r="AD18" i="2"/>
  <c r="AU18" i="2" s="1"/>
  <c r="AB8" i="11"/>
  <c r="AR8" i="11" s="1"/>
  <c r="AD2" i="2"/>
  <c r="AU2" i="2" s="1"/>
  <c r="AB3" i="12"/>
  <c r="AR3" i="12" s="1"/>
  <c r="AC15" i="2"/>
  <c r="AT15" i="2" s="1"/>
  <c r="AV15" i="2" s="1"/>
  <c r="AA7" i="11"/>
  <c r="AQ7" i="11" s="1"/>
  <c r="AC19" i="2"/>
  <c r="AT19" i="2" s="1"/>
  <c r="AA9" i="11"/>
  <c r="AQ9" i="11" s="1"/>
  <c r="AD15" i="2"/>
  <c r="AU15" i="2" s="1"/>
  <c r="AB7" i="11"/>
  <c r="AR7" i="11" s="1"/>
  <c r="AD6" i="2"/>
  <c r="AU6" i="2" s="1"/>
  <c r="AB5" i="11"/>
  <c r="AR5" i="11" s="1"/>
  <c r="AA3" i="2"/>
  <c r="AS3" i="2" s="1"/>
  <c r="Y3" i="11"/>
  <c r="AP3" i="11" s="1"/>
  <c r="AA9" i="2"/>
  <c r="AS9" i="2" s="1"/>
  <c r="Y6" i="11"/>
  <c r="AP6" i="11" s="1"/>
  <c r="AS6" i="11" s="1"/>
  <c r="AC18" i="2"/>
  <c r="AT18" i="2" s="1"/>
  <c r="AV18" i="2" s="1"/>
  <c r="AA8" i="11"/>
  <c r="AQ8" i="11" s="1"/>
  <c r="AC3" i="2"/>
  <c r="AT3" i="2" s="1"/>
  <c r="AA3" i="11"/>
  <c r="AQ3" i="11" s="1"/>
  <c r="AC4" i="2"/>
  <c r="AT4" i="2" s="1"/>
  <c r="AA4" i="12"/>
  <c r="AQ4" i="12" s="1"/>
  <c r="AC20" i="2"/>
  <c r="AT20" i="2" s="1"/>
  <c r="AA10" i="11"/>
  <c r="AQ10" i="11" s="1"/>
  <c r="AA12" i="2"/>
  <c r="AS12" i="2" s="1"/>
  <c r="Y8" i="12"/>
  <c r="AP8" i="12" s="1"/>
  <c r="AA20" i="2"/>
  <c r="AS20" i="2" s="1"/>
  <c r="Y10" i="11"/>
  <c r="AP10" i="11" s="1"/>
  <c r="AA10" i="2"/>
  <c r="AS10" i="2" s="1"/>
  <c r="Y7" i="12"/>
  <c r="AP7" i="12" s="1"/>
  <c r="AC5" i="2"/>
  <c r="AT5" i="2" s="1"/>
  <c r="AA4" i="11"/>
  <c r="AQ4" i="11" s="1"/>
  <c r="AC16" i="2"/>
  <c r="AT16" i="2" s="1"/>
  <c r="AA10" i="12"/>
  <c r="AQ10" i="12" s="1"/>
  <c r="AC9" i="2"/>
  <c r="AT9" i="2" s="1"/>
  <c r="AA6" i="11"/>
  <c r="AQ6" i="11" s="1"/>
  <c r="AD19" i="2"/>
  <c r="AU19" i="2" s="1"/>
  <c r="AV19" i="2" s="1"/>
  <c r="AB9" i="11"/>
  <c r="AR9" i="11" s="1"/>
  <c r="AC7" i="2"/>
  <c r="AT7" i="2" s="1"/>
  <c r="AV7" i="2" s="1"/>
  <c r="AA5" i="12"/>
  <c r="AQ5" i="12" s="1"/>
  <c r="AC10" i="2"/>
  <c r="AT10" i="2" s="1"/>
  <c r="AA7" i="12"/>
  <c r="AQ7" i="12" s="1"/>
  <c r="AD7" i="2"/>
  <c r="AU7" i="2" s="1"/>
  <c r="AB5" i="12"/>
  <c r="AR5" i="12" s="1"/>
  <c r="AD4" i="2"/>
  <c r="AU4" i="2" s="1"/>
  <c r="AB4" i="12"/>
  <c r="AR4" i="12" s="1"/>
  <c r="AD5" i="2"/>
  <c r="AU5" i="2" s="1"/>
  <c r="AB4" i="11"/>
  <c r="AR4" i="11" s="1"/>
  <c r="AV14" i="2"/>
  <c r="AV6" i="2"/>
  <c r="AV13" i="2"/>
  <c r="AV17" i="2"/>
  <c r="AV8" i="2"/>
  <c r="AV16" i="2"/>
  <c r="AV11" i="2"/>
  <c r="AV4" i="2"/>
  <c r="AV12" i="2" l="1"/>
  <c r="AS3" i="11"/>
  <c r="AV10" i="2"/>
  <c r="AS10" i="11"/>
  <c r="AV2" i="2"/>
  <c r="AS4" i="11"/>
  <c r="AV9" i="2"/>
  <c r="AV3" i="2"/>
  <c r="AS10" i="12"/>
  <c r="AS7" i="11"/>
  <c r="AV5" i="2"/>
  <c r="AS8" i="12"/>
  <c r="AS5" i="12"/>
  <c r="AS3" i="12"/>
  <c r="AS9" i="11"/>
  <c r="AS5" i="11"/>
  <c r="AS8" i="11"/>
  <c r="AS4" i="12"/>
  <c r="AS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tc={39010258-6C8E-4992-B5E1-AC898A4259B1}</author>
    <author>tc={52B62567-3714-44B7-BFAA-5CE731019911}</author>
    <author>tc={E9C19B95-0A88-46FA-8E06-95ACE6CC3ED7}</author>
    <author>tc={E8002FFB-9557-4784-BD97-F6638A89F869}</author>
    <author>tc={0C3AB8CB-2C04-4B9A-A4C7-FB0031125066}</author>
    <author>tc={1E470A1F-7AA0-4B09-94CB-77BBC72688FC}</author>
    <author>tc={42AB7398-939C-404D-ACEC-F2BCD850DB18}</author>
  </authors>
  <commentList>
    <comment ref="AK2" authorId="0" shapeId="0" xr:uid="{39010258-6C8E-4992-B5E1-AC898A4259B1}">
      <text>
        <t>[Comentário encadeado]
Sua versão do Excel permite que você leia este comentário encadeado, no entanto, as edições serão removidas se o arquivo for aberto em uma versão mais recente do Excel. Saiba mais: https://go.microsoft.com/fwlink/?linkid=870924
Comentário:
    SIM = 1,0
NÃO = 0,8</t>
      </text>
    </comment>
    <comment ref="AL2" authorId="1" shapeId="0" xr:uid="{52B62567-3714-44B7-BFAA-5CE731019911}">
      <text>
        <t>[Comentário encadeado]
Sua versão do Excel permite que você leia este comentário encadeado, no entanto, as edições serão removidas se o arquivo for aberto em uma versão mais recente do Excel. Saiba mais: https://go.microsoft.com/fwlink/?linkid=870924
Comentário:
    SIM = 1,0 = LMU
NÃO = 0,8 = DEMAIS</t>
      </text>
    </comment>
    <comment ref="AN2" authorId="2" shapeId="0" xr:uid="{E9C19B95-0A88-46FA-8E06-95ACE6CC3ED7}">
      <text>
        <t>[Comentário encadeado]
Sua versão do Excel permite que você leia este comentário encadeado, no entanto, as edições serão removidas se o arquivo for aberto em uma versão mais recente do Excel. Saiba mais: https://go.microsoft.com/fwlink/?linkid=870924
Comentário:
    SIM = 0,9
NÃO = 1,0</t>
      </text>
    </comment>
    <comment ref="AF3" authorId="3" shapeId="0" xr:uid="{E8002FFB-9557-4784-BD97-F6638A89F869}">
      <text>
        <t xml:space="preserve">[Comentário encadeado]
Sua versão do Excel permite que você leia este comentário encadeado, no entanto, as edições serão removidas se o arquivo for aberto em uma versão mais recente do Excel. Saiba mais: https://go.microsoft.com/fwlink/?linkid=870924
Comentário:
    Considerar item I da Resolução COPES 01/2019
</t>
      </text>
    </comment>
    <comment ref="AT3" authorId="4" shapeId="0" xr:uid="{0C3AB8CB-2C04-4B9A-A4C7-FB0031125066}">
      <text>
        <t>[Comentário encadeado]
Sua versão do Excel permite que você leia este comentário encadeado, no entanto, as edições serão removidas se o arquivo for aberto em uma versão mais recente do Excel. Saiba mais: https://go.microsoft.com/fwlink/?linkid=870924
Comentário:
    Manutenção em microscopio (Leica modelo DMI6000 B) - 2.849,00
FACSCanto II Cytometer IVD 5/3 System - 9.765,00
MANUTENÇÃO PREVENTIVA DA LEITORA DE PLACAS - 12.730,00</t>
      </text>
    </comment>
    <comment ref="AT5" authorId="5" shapeId="0" xr:uid="{1E470A1F-7AA0-4B09-94CB-77BBC72688FC}">
      <text>
        <t>[Comentário encadeado]
Sua versão do Excel permite que você leia este comentário encadeado, no entanto, as edições serão removidas se o arquivo for aberto em uma versão mais recente do Excel. Saiba mais: https://go.microsoft.com/fwlink/?linkid=870924
Comentário:
    Orçamento calibração NMR500 - 11.438,80
Manutenção preventiva de 8.000 horas - 11.449,18
Hélio líquido - 38.500,00</t>
      </text>
    </comment>
    <comment ref="AT9" authorId="6" shapeId="0" xr:uid="{42AB7398-939C-404D-ACEC-F2BCD850DB18}">
      <text>
        <t>[Comentário encadeado]
Sua versão do Excel permite que você leia este comentário encadeado, no entanto, as edições serão removidas se o arquivo for aberto em uma versão mais recente do Excel. Saiba mais: https://go.microsoft.com/fwlink/?linkid=870924
Comentário:
    VC-50 Vari/Cut thin section - USD 10.180
Fischione - Model 160 Specimen Grinde - USD 2.300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tc={2DDD90FA-4246-473B-AA97-1818C3D1C110}</author>
    <author>tc={061763DB-B5E4-4E65-82D5-52C8941005FD}</author>
    <author>tc={B1BC7497-EE1C-49D2-95CE-703DEE9C35D7}</author>
    <author>tc={C4F1BD3E-8947-4292-A093-57F7091318EE}</author>
    <author>tc={9FECF176-97AA-4940-81B3-CCC39BBE60FB}</author>
    <author>tc={79601918-3115-43AE-B78F-63B487481B0C}</author>
    <author>tc={377EE334-2922-4D00-A757-D80A65BAB8E9}</author>
    <author>tc={441ABF0D-FFB0-4850-BCFF-683DB78D3D59}</author>
  </authors>
  <commentList>
    <comment ref="AK2" authorId="0" shapeId="0" xr:uid="{2DDD90FA-4246-473B-AA97-1818C3D1C110}">
      <text>
        <t>[Comentário encadeado]
Sua versão do Excel permite que você leia este comentário encadeado, no entanto, as edições serão removidas se o arquivo for aberto em uma versão mais recente do Excel. Saiba mais: https://go.microsoft.com/fwlink/?linkid=870924
Comentário:
    SIM = 1,0
NÃO = 0,8</t>
      </text>
    </comment>
    <comment ref="AL2" authorId="1" shapeId="0" xr:uid="{061763DB-B5E4-4E65-82D5-52C8941005FD}">
      <text>
        <t>[Comentário encadeado]
Sua versão do Excel permite que você leia este comentário encadeado, no entanto, as edições serão removidas se o arquivo for aberto em uma versão mais recente do Excel. Saiba mais: https://go.microsoft.com/fwlink/?linkid=870924
Comentário:
    SIM = 1,0 = LMU
NÃO = 0,8 = DEMAIS</t>
      </text>
    </comment>
    <comment ref="AN2" authorId="2" shapeId="0" xr:uid="{B1BC7497-EE1C-49D2-95CE-703DEE9C35D7}">
      <text>
        <t>[Comentário encadeado]
Sua versão do Excel permite que você leia este comentário encadeado, no entanto, as edições serão removidas se o arquivo for aberto em uma versão mais recente do Excel. Saiba mais: https://go.microsoft.com/fwlink/?linkid=870924
Comentário:
    SIM = 0,9
NÃO = 1,0</t>
      </text>
    </comment>
    <comment ref="AT4" authorId="3" shapeId="0" xr:uid="{C4F1BD3E-8947-4292-A093-57F7091318EE}">
      <text>
        <t>[Comentário encadeado]
Sua versão do Excel permite que você leia este comentário encadeado, no entanto, as edições serão removidas se o arquivo for aberto em uma versão mais recente do Excel. Saiba mais: https://go.microsoft.com/fwlink/?linkid=870924
Comentário:
    São 3 estações de processamento</t>
      </text>
    </comment>
    <comment ref="AL5" authorId="4" shapeId="0" xr:uid="{9FECF176-97AA-4940-81B3-CCC39BBE60FB}">
      <text>
        <t xml:space="preserve">[Comentário encadeado]
Sua versão do Excel permite que você leia este comentário encadeado, no entanto, as edições serão removidas se o arquivo for aberto em uma versão mais recente do Excel. Saiba mais: https://go.microsoft.com/fwlink/?linkid=870924
Comentário:
    Prof. Camilo – equipamento multiusuário em LGP – solicitar documentação – e-mail enviado em 19/04/2023, aguardando retorno do docente
</t>
      </text>
    </comment>
    <comment ref="AT7" authorId="5" shapeId="0" xr:uid="{79601918-3115-43AE-B78F-63B487481B0C}">
      <text>
        <t>[Comentário encadeado]
Sua versão do Excel permite que você leia este comentário encadeado, no entanto, as edições serão removidas se o arquivo for aberto em uma versão mais recente do Excel. Saiba mais: https://go.microsoft.com/fwlink/?linkid=870924
Comentário:
    São 4 livros</t>
      </text>
    </comment>
    <comment ref="AT8" authorId="6" shapeId="0" xr:uid="{377EE334-2922-4D00-A757-D80A65BAB8E9}">
      <text>
        <t>[Comentário encadeado]
Sua versão do Excel permite que você leia este comentário encadeado, no entanto, as edições serão removidas se o arquivo for aberto em uma versão mais recente do Excel. Saiba mais: https://go.microsoft.com/fwlink/?linkid=870924
Comentário:
    Vários livros</t>
      </text>
    </comment>
    <comment ref="AT10" authorId="7" shapeId="0" xr:uid="{441ABF0D-FFB0-4850-BCFF-683DB78D3D59}">
      <text>
        <t>[Comentário encadeado]
Sua versão do Excel permite que você leia este comentário encadeado, no entanto, as edições serão removidas se o arquivo for aberto em uma versão mais recente do Excel. Saiba mais: https://go.microsoft.com/fwlink/?linkid=870924
Comentário:
    Confecção de módulo aéreo de 4 mts. Divididos em 4 módulos de 1mt - 4.600,00
Confecção de 5 módulos de 1000 x 500 x 400 - 4.500,00</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tc={6F900CF6-3842-46D9-94CD-11C661330473}</author>
    <author>tc={B452FC2F-965C-4CDD-9CAC-3274B62337E2}</author>
    <author>tc={A24581C4-111A-4BED-92D1-F01EF8917031}</author>
    <author>tc={8E6A26FE-C221-4E91-95BB-A9CFF15F728A}</author>
    <author>tc={7EC51B5B-42BF-4F09-AE82-BDA640107F9C}</author>
    <author>tc={73B4D48E-3F4A-4F33-8A24-CB5A84A1F4B4}</author>
  </authors>
  <commentList>
    <comment ref="Z1" authorId="0" shapeId="0" xr:uid="{00000000-0006-0000-0100-000001000000}">
      <text>
        <t>[Comentário encadeado]
Sua versão do Excel permite que você leia este comentário encadeado, no entanto, as edições serão removidas se o arquivo for aberto em uma versão mais recente do Excel. Saiba mais: https://go.microsoft.com/fwlink/?linkid=870924
Comentário:
    CALGP verificar</t>
      </text>
    </comment>
    <comment ref="AN1" authorId="1" shapeId="0" xr:uid="{B452FC2F-965C-4CDD-9CAC-3274B62337E2}">
      <text>
        <t>[Comentário encadeado]
Sua versão do Excel permite que você leia este comentário encadeado, no entanto, as edições serão removidas se o arquivo for aberto em uma versão mais recente do Excel. Saiba mais: https://go.microsoft.com/fwlink/?linkid=870924
Comentário:
    SIM = 1,0
NÃO = 0,8</t>
      </text>
    </comment>
    <comment ref="AO1" authorId="2" shapeId="0" xr:uid="{A24581C4-111A-4BED-92D1-F01EF8917031}">
      <text>
        <t>[Comentário encadeado]
Sua versão do Excel permite que você leia este comentário encadeado, no entanto, as edições serão removidas se o arquivo for aberto em uma versão mais recente do Excel. Saiba mais: https://go.microsoft.com/fwlink/?linkid=870924
Comentário:
    SIM = 1,0 = LMU
NÃO = 0,8 = DEMAIS</t>
      </text>
    </comment>
    <comment ref="AQ1" authorId="3" shapeId="0" xr:uid="{8E6A26FE-C221-4E91-95BB-A9CFF15F728A}">
      <text>
        <t>[Comentário encadeado]
Sua versão do Excel permite que você leia este comentário encadeado, no entanto, as edições serão removidas se o arquivo for aberto em uma versão mais recente do Excel. Saiba mais: https://go.microsoft.com/fwlink/?linkid=870924
Comentário:
    SIM = 0,9
NÃO = 1,0</t>
      </text>
    </comment>
    <comment ref="AH3" authorId="4" shapeId="0" xr:uid="{7EC51B5B-42BF-4F09-AE82-BDA640107F9C}">
      <text>
        <t xml:space="preserve">[Comentário encadeado]
Sua versão do Excel permite que você leia este comentário encadeado, no entanto, as edições serão removidas se o arquivo for aberto em uma versão mais recente do Excel. Saiba mais: https://go.microsoft.com/fwlink/?linkid=870924
Comentário:
    Considerar item I da Resolução COPES 01/2019
</t>
      </text>
    </comment>
    <comment ref="AW16" authorId="5" shapeId="0" xr:uid="{00000000-0006-0000-0100-00000B000000}">
      <text>
        <t>[Comentário encadeado]
Sua versão do Excel permite que você leia este comentário encadeado, no entanto, as edições serão removidas se o arquivo for aberto em uma versão mais recente do Excel. Saiba mais: https://go.microsoft.com/fwlink/?linkid=870924
Comentário:
    Soma dos dois orçamentos enviados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tc={1721554D-C7DF-43D8-970A-551D88595D10}</author>
    <author>tc={71591E47-C811-4E44-A8B6-F24DF0690924}</author>
    <author>tc={7B00B201-147A-46E4-BFD4-EFA45541771F}</author>
    <author>tc={BB2ACD6D-BF5F-4943-BD4A-9361C6D71788}</author>
  </authors>
  <commentList>
    <comment ref="R176" authorId="0" shapeId="0" xr:uid="{1721554D-C7DF-43D8-970A-551D88595D10}">
      <text>
        <t xml:space="preserve">[Comentário encadeado]
Sua versão do Excel permite que você leia este comentário encadeado, no entanto, as edições serão removidas se o arquivo for aberto em uma versão mais recente do Excel. Saiba mais: https://go.microsoft.com/fwlink/?linkid=870924
Comentário:
    Há usuários do CECS, mas não foram citados na demanda
</t>
      </text>
    </comment>
    <comment ref="S176" authorId="1" shapeId="0" xr:uid="{71591E47-C811-4E44-A8B6-F24DF0690924}">
      <text>
        <t>[Comentário encadeado]
Sua versão do Excel permite que você leia este comentário encadeado, no entanto, as edições serão removidas se o arquivo for aberto em uma versão mais recente do Excel. Saiba mais: https://go.microsoft.com/fwlink/?linkid=870924
Comentário:
    Na verdade, aqui apenas a lista de quem perguntamos agora, mas são 63 docentes da UFABC que deram carta de apoio à compra do HRTEM (69 docentes externos). Essas cartas estão no link 
https://drive.google.com/drive/folders/1VNpEMt0iFljdmxthIUP9zsXc2lt0wiq0?usp=share_link
(José Javier)</t>
      </text>
    </comment>
    <comment ref="AD176" authorId="2" shapeId="0" xr:uid="{7B00B201-147A-46E4-BFD4-EFA45541771F}">
      <text>
        <t xml:space="preserve">[Comentário encadeado]
Sua versão do Excel permite que você leia este comentário encadeado, no entanto, as edições serão removidas se o arquivo for aberto em uma versão mais recente do Excel. Saiba mais: https://go.microsoft.com/fwlink/?linkid=870924
Comentário:
    Há usuários do CECS, mas não foram citados na demanda
</t>
      </text>
    </comment>
    <comment ref="AE176" authorId="3" shapeId="0" xr:uid="{BB2ACD6D-BF5F-4943-BD4A-9361C6D71788}">
      <text>
        <t>[Comentário encadeado]
Sua versão do Excel permite que você leia este comentário encadeado, no entanto, as edições serão removidas se o arquivo for aberto em uma versão mais recente do Excel. Saiba mais: https://go.microsoft.com/fwlink/?linkid=870924
Comentário:
    Na verdade, aqui apenas a lista de quem perguntamos agora, mas são 63 docentes da UFABC que deram carta de apoio à compra do HRTEM (69 docentes externos). Essas cartas estão no link 
https://drive.google.com/drive/folders/1VNpEMt0iFljdmxthIUP9zsXc2lt0wiq0?usp=share_link
(José Javier)</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tc={56FDC3C2-2E5B-4225-A143-1F503D1B68DB}</author>
    <author>tc={4E0B6CC4-3642-46E0-9731-5CD619F033BB}</author>
  </authors>
  <commentList>
    <comment ref="AW4" authorId="0" shapeId="0" xr:uid="{00000000-0006-0000-0300-000001000000}">
      <text>
        <t>[Comentário encadeado]
Sua versão do Excel permite que você leia este comentário encadeado, no entanto, as edições serão removidas se o arquivo for aberto em uma versão mais recente do Excel. Saiba mais: https://go.microsoft.com/fwlink/?linkid=870924
Comentário:
    Aguardar confirmação da demanda</t>
      </text>
    </comment>
    <comment ref="AX4" authorId="1" shapeId="0" xr:uid="{00000000-0006-0000-0300-000002000000}">
      <text>
        <t>[Comentário encadeado]
Sua versão do Excel permite que você leia este comentário encadeado, no entanto, as edições serão removidas se o arquivo for aberto em uma versão mais recente do Excel. Saiba mais: https://go.microsoft.com/fwlink/?linkid=870924
Comentário:
    Verificar docentes</t>
      </text>
    </comment>
  </commentList>
</comments>
</file>

<file path=xl/sharedStrings.xml><?xml version="1.0" encoding="utf-8"?>
<sst xmlns="http://schemas.openxmlformats.org/spreadsheetml/2006/main" count="3080" uniqueCount="998">
  <si>
    <t>Carimbo de data/hora</t>
  </si>
  <si>
    <t>Para efetivação da demanda, envie o orçamento do e-mail institucional para administracao.ccnh@ufabc.edu.br. 
O prazo para recebimento dos orçamentos é 17/03/2023.</t>
  </si>
  <si>
    <t>Em qual grupo se enquadra essa demanda?</t>
  </si>
  <si>
    <t>1 - Nome do responsável pela demanda</t>
  </si>
  <si>
    <t>2 - E-mail institucional para contato</t>
  </si>
  <si>
    <t>3 - Título da demanda</t>
  </si>
  <si>
    <t>4 - Defina a opção em que sua demanda se aplica.</t>
  </si>
  <si>
    <t>5 - Detalhe sua demanda.</t>
  </si>
  <si>
    <t>6 - Para qual(is) laboratório(s) a demanda se destina?</t>
  </si>
  <si>
    <t>7 - Quantos docentes serão beneficiados?</t>
  </si>
  <si>
    <t>8 - Quem serão os docentes beneficiados?</t>
  </si>
  <si>
    <t>9 - Quais os projetos FAPESP beneficiados que estarão vigentes à época da execução da RTI FAPESP 2022 (período provável: fev/2023 a jan/2024)?</t>
  </si>
  <si>
    <t xml:space="preserve">10 - Esta demanda foi preterida nos anos anteriores? </t>
  </si>
  <si>
    <t>11 - Qual é o valor estimado (em reais)?</t>
  </si>
  <si>
    <t>12 - A demanda apresentada é exigência explícita da FAPESP para o uso da RTI (item 3, letra "a" do Edital)? Em caso afirmativo, descreva a exigência na questão 14.</t>
  </si>
  <si>
    <t>13 - Descreva a exigência da FAPESP no campo abaixo e envie comprovante (ex: Termo de Outorga ou mensagem da Agência de Fomento) para administracao.ccnh@ufabc.edu.br</t>
  </si>
  <si>
    <t xml:space="preserve">14 - No caso de equipamento multiusuário, a qual critério do Art. 2º da Resolução nº 01, de 13 de dezembro de 2019, da Comissão de Pesquisa da UFABC, referente a  Equipamento Multiusuário da Pesquisa da UFABC, que a demanda atende? </t>
  </si>
  <si>
    <t>15 - Sua demanda envolve aquisição de equipamentos, software ou infraestrutura? Em caso afirmativo é necessária a Análise de Viabilidade Técnica, a solicitar na Central de Serviços da UFABC - https://central.ufabc.edu.br/load.php/site/login.</t>
  </si>
  <si>
    <t>Estou Ciente</t>
  </si>
  <si>
    <t>Grupo 2 - Laboratórios de Grupos de Pesquisa</t>
  </si>
  <si>
    <t>Nathalia de Setta Costa</t>
  </si>
  <si>
    <t>nathalia.setta@ufabc.edu.br</t>
  </si>
  <si>
    <t>Manutenção preventiva de câmara de cultivo vegetal</t>
  </si>
  <si>
    <t>Apoio à manutenção e melhoramentos em infraestruturas coletivas de apoio a pesquisa</t>
  </si>
  <si>
    <t>Troca de lâmpadas e manutenção preventiva do sistema de umidificação e de iluminação da câmara de cultura vegetal.</t>
  </si>
  <si>
    <t>Laboratório 106 Delta</t>
  </si>
  <si>
    <t>Nathalia de Setta Costa
Wagner Rodrigo de Souza</t>
  </si>
  <si>
    <t>2019/04878-7</t>
  </si>
  <si>
    <t>Sim</t>
  </si>
  <si>
    <t>Não</t>
  </si>
  <si>
    <t>Nenhuma das alternativas</t>
  </si>
  <si>
    <t>Não se aplica.</t>
  </si>
  <si>
    <t>Grupo 1 - Manutenção de Infraestrutura Coletiva</t>
  </si>
  <si>
    <t>Marcelo augusto Christoffolete</t>
  </si>
  <si>
    <t>marcelo.kristoffol@ufabc.edu.br</t>
  </si>
  <si>
    <t>Manutenção de equipamentos multiusuários</t>
  </si>
  <si>
    <t>Os sistemas de microscopia de fluorescência, espectroscopia por leitor de placas e de citometria de fluxo são equipamentos de grande porte e alto custo utilizados no sistema multiusuários por diversos grupos de pesquisa que realizam experimentos com células e tecidos e a manutenção anual desses equipamentos garantem seu funcionamento adequado e evitam quebras e aumentam o tempo de vida dos equipamentos, cujos reparos possuem valores muito mais elevados.</t>
  </si>
  <si>
    <t>Equipamentos alocados no espaço multiusuário do CCNH no subsolo</t>
  </si>
  <si>
    <t xml:space="preserve">Alexandre Hiroaki Kihara 
Ana Carolina Santos de Souza Galvão 
Anderson Orzari Ribeiro 
Arnaldo Rodrigues dos Santos Jr 
Eloah Rabello Suarez 
Fernando Carlos Giacomelli 
Giselle Cerchiaro 
Iseli Lourenço Nantes Cardoso 
Jean-Jacques Bonvent 
Marcela Sorelli Carneiro Ramos 
Marcella Pecora Milazzotto 
Marcelo Augusto Christoffolete 
Tiago Rodrigues 
Vinicius de Andrade Oliveira 
Wendel Andrade Alves </t>
  </si>
  <si>
    <t>2018/17656-0; 2020/14175-0; 2020/11667-0; 2022/00153-0; 2021/14650-3; 2019/14755-0</t>
  </si>
  <si>
    <t>IV - Equipamentos que os Laboratórios de Grupos de Pesquisa optem por definir como multiusuário, mediante solicitação a ser avaliada pela Comissão de Pesquisa da UFABC</t>
  </si>
  <si>
    <t>Wendel Alves</t>
  </si>
  <si>
    <t>wendel.alves@ufabc.edu.br</t>
  </si>
  <si>
    <t>Substituição dos compressores do gerador de nitrogênio (modelo NM32LA, número de série: A13-12-214) do equipamento LC/MS alocado no bloco K da CEM</t>
  </si>
  <si>
    <t>Solicitamos a substituição dos compressores do gerador de nitrogênio do equipamento LC/MS, localizado no bloco K da CEM. O equipamento encontra-se inoperante desde janeiro de 2023, devido a problemas relacionados aos compressores, veja orçamento em anexo.</t>
  </si>
  <si>
    <t>A falta de funcionamento do gerador de nitrogênio tem impactado negativamente a efetividade e eficiência desses projetos, que são de auxílio regular, temático e de dissertações/teses de alunos de pós-graduação em desenvolvimento. Dessa forma, a substituição dos compressores é fundamental para garantir a continuidade das pesquisas realizadas com o uso do equipamento LC/MS na CEM.</t>
  </si>
  <si>
    <t>MAURO COELHO DOS SANTOS
ANDERSON ORZARI RIBEIRO
VANI XAVIER DE OLIVEIRA JR
ANDRE SARTO POLO
KARINA PASSALAQUA FRIN
CESAR AUGUSTO RIBEIRO
LUCIA COELHO
DANILO CENTENO
FERNANDO GIACOMELLI
CELIO FERNANDO 
JOÃO HENRIQUE LAGO
JANAINA GARCIA
GISELLE CERCHIARO
WENDEL ALVES
WAGNER CARVALHO
JULIANA DOS SANTOS</t>
  </si>
  <si>
    <t>17/10118-0 (Temático), 19/23277-4, 18/15576-9, 21/01026-0, 19/13906-4, 18/06677-6, 19/20470-8, 19/06634-8, 19/08853-9, 18/14152-0, 17/02317-2 (Temático), 14/50867-3 (INCTBio), 17/24931-4, 17/11395-7, 21/12071-6 (Temático).</t>
  </si>
  <si>
    <t>37803.37</t>
  </si>
  <si>
    <t>"Prezado Professor Agradecemos sua solicitação. Contudo, para manutenção devido a desgaste, conforme informado em seu pedido, V. Sa. deverá utilizar recursos de reserva técnica da Instituição".</t>
  </si>
  <si>
    <t>I - Todos os equipamentos instalados nos Laboratórios Multiusuário da UFABC sob gestão da Pró-Reitoria de Pesquisa</t>
  </si>
  <si>
    <t>Thiago Branquinho de Queiroz</t>
  </si>
  <si>
    <t>thiago.branquinho@ufabc.edu.br</t>
  </si>
  <si>
    <t>Manutenção do  espectrômetro de RMN da CEM-SA</t>
  </si>
  <si>
    <t>A ressonância magnética nuclear (RMN) é uma técnica multifacetada cujas áreas de atuação compreendem espectroscopia de RMN de alta resolução de estado líquido e estado sólido, relaxometria e difusometria. Embora esses métodos sejam diferentes em muitos aspectos, eles compartilham do mesmo princípio: um conjunto de núcleos de átomos com propriedades magnéticas (spin nuclear) é distribuído em vários níveis de energia definidos pela orientação de seus momentos magnéticos com relação a um campo magnético externo. Após atingir o equilíbrio térmico, os núcleos são irradiados por um segundo campo de radiofrequência que dá coerência ao movimento dos spins, formando uma magnetização total transversal ao campo magnético. Os núcleos em coerência, ou, em estado excitado, devolvem o excesso de energia em diferentes velocidades e caminhos (perda de coerência), efeito de relaxação. A relaxação depende da massa molecular, forma, polaridade entre outras características da substância ou material analisado.
Dentre as aplicações destacam-se: elucidação estrutural, dinâmica molecular e análise de misturas. 
O equipamento possui 20 docentes do CCNH associados e mais outras dezenas de usuários, tendo como responsáveis os Profs. Thiago Branquinho de Queiroz, Dr. Álvaro Takeo Omori e Roberto Serra. Este equipamento opera em alto campo (11.74 T) com altíssima homogeneidade de campo. Periodicamente o equipamento necessita de recarga de Hélio Líquido a cada 4-5 meses. Solicitamos nesse subprojeto uma carga emergencial de Hélio líquido. Essa demanda é importante para cobrir eventuais janelas descobertas de ATA de Hélio líquido da UFABC, o que pode ocorrer principalmente no início do ano, evitando assim o possível “quentching” do equipamento. Essa ação custa R$ 38.500,00.
Além disso o equipamento conta com amplificadores de alta potência para geração do sinal de RMN. Esse conjutno de equipamentos conta ainda com controladores de ar comprimido e das bobinas de homogeneização do compo (bobinas de shimming) e compressor de ar isento a óleo (Atlas SF2). Esse equipamento modular necessita de avaliação e limpeza especializada, o que tem sido recomendado pela fabricante, Agilent, a ser realizada nos próximos meses, bem como o compressor de ar necessita de revisão periódica. Dessa forma, solicitamos neste subprojeto recurso para manutenção periódica do equipamento.
A manutenção periódica do equipamento está cotada em R$ 11.485,73 e do compressor de ar em R$ 11.449,18. Total do subprojeto R$ 61.434,91.</t>
  </si>
  <si>
    <t>CEM-SA</t>
  </si>
  <si>
    <t xml:space="preserve">Alvaro Takeo Omori, Amedea Barozzi Seabra, Dalmo Mandelli, Daniele Ribeiro de Araújo, Derval dos Santos Rosa, Giselle Cerchiaro, Iseli Lourenço Nantes, João Henrique Ghilardi Lago, Juliana dos Santos de Souza, Juliana Tófano de Campos Leite Toneli, Márcia A. Silva Spinacé, Roosevelt Droppa Jr, Thiago Branquinho de Queiroz, Wanius José Garcia da Silva, Wendel Andrade Alves, Roberto Serra, Celio Fernando Figueiredo Angolini, Karina Passalacqua Morelli Frin, Mirela Inês de Sairre, Rodrigo L. O. Rodrigues Cunha </t>
  </si>
  <si>
    <t xml:space="preserve">   A resposta está muito longa para o formulário. Estou enviando as informações por email (administracao.ccnh@ufabc.edu.br).</t>
  </si>
  <si>
    <t>61434.91</t>
  </si>
  <si>
    <t>Camilo Angelucci</t>
  </si>
  <si>
    <t>camilo.angelucci@ufabc.edu.br</t>
  </si>
  <si>
    <t>Conserto Agua Ultra-Pura</t>
  </si>
  <si>
    <t>Reformas de laboratórios e outras despesas para infraestrutura de pesquisa</t>
  </si>
  <si>
    <t>Demanda-se verba para o conserto de sistema de produção de água ultra-pura. O equipamento sofreu avarias provavelmente devido a sucessivas quedas de energia durante o período mais crítico da pandemia, onde nao se podia adentrar ao mesmo devido por restrições impostas pela instituição.</t>
  </si>
  <si>
    <t>Lab - 201 - Bloco B (Grupo de Eletroquímica e Superfícies)</t>
  </si>
  <si>
    <t>Camilo Angelucci e Janaina de Souza Garcia</t>
  </si>
  <si>
    <t>2022/11345-8</t>
  </si>
  <si>
    <t>Luciana Campos Paulino</t>
  </si>
  <si>
    <t>luciana.paulino@ufabc.edu.br</t>
  </si>
  <si>
    <t>Adequação do L507-3 para nível de segurança biológica 2 (NB-2)</t>
  </si>
  <si>
    <t>Solicita-se a adequação das instalações do laboratório de pesquisa L-507-3 para o nível de segurança biológica 2, necessária para o desenvolvimento de pesquisas que envolvam o cultivo de microrganismos que possam oferecer riscos para pessoas e meio ambiente, além de organismos geneticamente modificados (OGMs). Nossas pesquisas dependem da manipulação de microrganismos, e esses procedimentos são regulamentados pela CTNBio e pelo Ministério da Saúde. Está previsto o fechamento de uma pequena sala dentro do laboratório, onde serão realizados o cultivo e manipulação de microrganismos, além de antessala para separação do ambiente externo e procedimentos de descontaminação. As adequações aqui propostas seguem as especificações determinadas pela CTNBio (Resolução Normativa 18, de 23 de março de 2018) e pelo Ministério da Saúde - ANVISA (Resolução -RDC Nº 50, de 21 de fevereiro de 2002).</t>
  </si>
  <si>
    <t>L507-3 (Bloco A)</t>
  </si>
  <si>
    <t xml:space="preserve">2019/14755-0 </t>
  </si>
  <si>
    <t>SIM. Obs. Enviar ticket ou resposta para administracao.ccnh@ufabc.edu.br.</t>
  </si>
  <si>
    <t>Arnaldo Rodrigues dos Santos Jr</t>
  </si>
  <si>
    <t>arnaldo.santos@ufabc.edu.br</t>
  </si>
  <si>
    <t>Manutenção do Secador de Ponto Crítico (CEM-SBC)</t>
  </si>
  <si>
    <t>O Secador de Ponto Crítico Leica EM CPD300 é um equipamento multiusuário, alocado na CEM-SBC, auxiliar de preparo de amostras para o Microscópio Eletrônico de Varredura (MEV). Este equipamento é capaz de realizar a secagem de amostras através da utilização de CO2 como um fluido supercrítico, conservando a estrutura molecular e a integridade de amostras biológicas. O equipamento está parado e fora de uso. Precisa de manutenção em seu display, sem o qual, nenhuma das funções do aparelho podem ser acessadas. Portanto, há necessidade de manutenção corretiva e preventiva. Esta proposta vai nesse sentido.</t>
  </si>
  <si>
    <t>CEM-SBC, com os usuários em vários laboratórios no CCNH (os usuários mais próximos estão em Laboratório de Sistemas Biológicos e Genômica, Laboratório de Morfofisiologia Experimental, Laboratório de Evolução e Diversidade, mas existem usuários de compus SA também).</t>
  </si>
  <si>
    <t xml:space="preserve">USUÁRIOS DO CCNH
1.	Amedea B. Seabra – amedea.seabra@ufabc.edu.br
2.	Anselmo Nogueira – a.nogueira@ufabc.edu.br
3.	Arnaldo R Santos Jr – arnaldo.santos@ufabc.edu.br
4.	Bruno Lemos – bruno.lemos@ufabc.edu.br
5.	Carlos Alberto Silva – carlos.asilva@ufabc.edu.br
6.	César Ribeiro – cesar.ribeiro@ufabc.edu.br 
7.	Hana P. Masuda – hana.masuda@ufabc.edu.br
8.	Ives Haifig – ives.haifig@ufabc.edu.br 
9.	Matheus Fortes – matheus.fortes@ufabc.edu.br
10.	Tiago Carrijo – tiago.carrijo@ufabc.edu.br
11.	Vanessa Verdade – vanessa.verdade@ufabc.edu.br
12.	Heloisa F. Maltez – heloisa.maltez@ufabc.edu.br
Apoio de Docentes de outros Centros
1.	Christiane Lombello – christiane.lombello@ufabc.edu.br
2.	Christiane Ribeiro – christiane.ribeiro@ufabc.edu.br
3.	Ilka Tiemy Kato – ilka.kato@ufabc.edu.br
4.	Monica Nascimento – monica.nascimento@ufabc.edu.br
5.	Patrícia da Ana – patricia.ana@ufabc.edu.br
6.	Silvia Honda Takada – silvia.honda@ufabc.edu.br
7.	Sônia Maria Malmonge – sonia.malmonge@ufabc.edu.br
</t>
  </si>
  <si>
    <t>Processo: 19/19544-7 	- (Programa BIOTA - Jovens Pesquisadores)
Processo: 21/09239-2	- (Programa Equipamentos Multiusuários)
Processo: 21/09240-0 	- (Programa Equipamentos Multiusuários)
Processo: 2016/10060-9 	- (Programa Equipamentos Multiusuários)
Processo:20/06041-4 	- (Auxílio à Pesquisa)
Processo: 2022/00321-0	- (Auxílio à Pesquisa)
Processo: 2020/16268-6	- (Auxílio à Pesquisa)</t>
  </si>
  <si>
    <t>Não. Obs. Solicitar Análise de Viabilidade Técnica (PU/NTI/SEST) na Central de Serviços da UFABC. E enviar o ticket ou resposta para administracao.ccnh@ufabc.edu.br.</t>
  </si>
  <si>
    <t>Luiz Fernando Barrére Martin</t>
  </si>
  <si>
    <t>fernando.martin@ufabc.edu.br</t>
  </si>
  <si>
    <t>Conforme o item 1,d) do edital RTI FAPESP, a demanda é: Aquisição de livros para a biblioteca de Sao Bernardo do Campo.</t>
  </si>
  <si>
    <t>Aquisição de livros e bases de dados para manutenção de bibliotecas</t>
  </si>
  <si>
    <t xml:space="preserve"> Livros a serem comprados:  caixa com as principais obras em alemão do filósofo Hegel.  Sao 6 livros que compõem a caixa. Descrição da caixa: HEGEL, Georg Wilhelm Friedrich. Hauptwerke. Hamburg: Meiner Verlag, 2018. ISBN-10: 3787334726 OU ISBN-13: 978-3787334728 (Consulta feita no site da Amazon Brasil)</t>
  </si>
  <si>
    <t>Ela se direciona para a Biblioteca de Sao Bernardo do Campo</t>
  </si>
  <si>
    <t>Bruno Nadai, Fernando Costa Mattos, Flamarion Caldeira Ramos, José Luiz Bastos Neves, Luiz Antonio Alves Eva, Luiz Fernando Barrére Martin, Marinê de Souza Pereira, Michela Bordignon, Miriam Mesquita Sampaio Madureira, Nathalie de Almeida Bressiani, Patrícia Del Nero Velasco, Silvio Ricardo Gomes Carneiro, Victor Ximenes Marques</t>
  </si>
  <si>
    <t>Não há nenhum projeto em específico. Partiu-se do pressuposto que a chamada foi feita a todos os docentes do centro e por isso foi feito o pedido.</t>
  </si>
  <si>
    <t xml:space="preserve">Aquisição de livros para a biblioteca de Sao Bernardo do Campo. Laboratório da área de filosofia é a biblioteca e que precisa possuir livros que beneficiem a pesquisa tanto de professores quanto de alunos de pós-graduação e de graduação. </t>
  </si>
  <si>
    <t>Descrição do livro: VAZ, Henrique Claudio de Lima. Introdução ao pensamento de Hegel. Sao Paulo: Edições Loyola, 2020. ISBN: 9786555040197</t>
  </si>
  <si>
    <t>Destina-se à biblioteca de Sao Bernardo do Campo.</t>
  </si>
  <si>
    <t xml:space="preserve">1.	Bruno Nadai
2.	Fernando Costa Mattos
3.	Flamarion Caldeira Ramos
4.	José Luiz Bastos Neves
5.	Luiz Antonio Alves Eva
6.	Luiz Fernando Barrére Martin
7.	Marinê de Souza Pereira
8.	Michela Bordignon
9.	Miriam Mesquita Sampaio Madureira
10.	Nathalie de Almeida Bressiani
11.	Patrícia Del Nero Velasco
12.	Silvio Ricardo Gomes Carneiro
13.	Victor Ximenes Marques
</t>
  </si>
  <si>
    <t>Não se aplica a um projeto específico. O pedido baseia-se no fato da chamada ser feita a todos os docentes do centro.</t>
  </si>
  <si>
    <t>Adriana Soares Ralejo</t>
  </si>
  <si>
    <t>adriana.ralejo@ufabc.edu.br</t>
  </si>
  <si>
    <t>Aquisição de livros para biblioteca do grupo de pesquisa NEPE (Núcleo de Estudos e Pesquisas da Escola)</t>
  </si>
  <si>
    <t>Aquisição de livros que são referências bibliográficas para o desenvolvimento de discussões, reflexões e construção de conhecimentos referentes a assuntos educacionais, mais precisamente sobre a formação e práticas docentes no espaço escolar.
O grupo, iniciado em outubro de 2022, começa a desenvolver projetos e cursos de extensão e para maior fundamentação teórica, se faz necessário disponibilizar para docentes, discentes e demais participantes do grupo de pesquisa referências bibliográficas que permitem desenvolver a relação entre teoria e prática.</t>
  </si>
  <si>
    <t>Laboratório Didático de Filosofia, onde funcionam as atividades do grupo de pesquisa NEPE.</t>
  </si>
  <si>
    <t>Diretamente, Adriana Soares Ralejo, Lisângela Kati do Nascimento e Daniel Mendes Gomes, professores participante do NEPE. Os livros também servirão de consulta para os demais professores da LCH.</t>
  </si>
  <si>
    <t>Marcelo Augusto Leigui de Oliveira</t>
  </si>
  <si>
    <t>leigui@ufabc.edu.br</t>
  </si>
  <si>
    <t>Adequação do arranjo de tanques Cherenkov (LAGO-UFABC)</t>
  </si>
  <si>
    <t>Serviço de escavação e instalação de dutos de entrada/saída de água nos tanques Cherenkov do experimento LAGO-UFABC.</t>
  </si>
  <si>
    <t>Destina-se ao experimento LAGO-UFABC, instalado no jardim ao lado do Bloco K, mas vinculado ao Laboratório de Astropartículas (L1101-Bloco B).</t>
  </si>
  <si>
    <t>Não há</t>
  </si>
  <si>
    <t>4000.00</t>
  </si>
  <si>
    <t>Aquisição de livro para a biblioteca de Sao Bernardo do Campo</t>
  </si>
  <si>
    <t>Descrição do livro a ser adquirido: HEGEL, Georg Wilhelm Friedrich. Ciência da Lógica - O Ser (edição de 1812). Sao Paulo: Loyola, 2022. ISBN: 9786555041323</t>
  </si>
  <si>
    <t>Conforme o edital RTI Fapesp, item 1, d), para a biblioteca de Sao Bernardo do Campo, beneficiando os professores abaixo relacionados no item 7 e os cursos de pós-graduacao em filosofia da UFABC.</t>
  </si>
  <si>
    <t xml:space="preserve">1.	Bruno Nadai, 
2.	Fernando Costa Mattos, 
3.	Flamarion Caldeira Ramos, 
4.	José Luiz Bastos Neves, 
5.	Luiz Antonio Alves Eva, 
6.	Luiz Fernando Barrére Martin, 
7.	Marinê de Souza Pereira, 
8.	Michela Bordignon, 
9.	Miriam Mesquita Sampaio Madureira, 
10.	Nathalie de Almeida Bressiani, 
11.	Patrícia Del Nero Velasco, 
12.	Silvio Ricardo Gomes Carneiro, 
13.	Victor Ximenes Marques
</t>
  </si>
  <si>
    <t>Nao se aplica</t>
  </si>
  <si>
    <t>Pedro Alves da Silva Autreto</t>
  </si>
  <si>
    <t>pedro.autreto@ufabc.edu.br</t>
  </si>
  <si>
    <t>Suporte Cluster Multiusuário Titânio</t>
  </si>
  <si>
    <t>O cluster Titânio é um equipamento multiusuário que atende professores do CCNH (além de outros centros) e seus estudantes de graduação, pós-graduação e pós-doutores. Para a sua manutenção (além da física) demandamos a contratação de empresa de suporte aos mais diferentes softwares e sistema operacional instalado na infraestrutura computacional. Importante salientar que até o pedido deste projeto, o cluster Titânio é o principal cluster multiusuário oferecido a comunidade acadêmica.</t>
  </si>
  <si>
    <t>CCM - Central Computacional Multiusuário por se tratar de um equipamento multiusuário</t>
  </si>
  <si>
    <t>Maurício Coutinho, Pedro Alves da Silva Autreto, João Nuno Barbosa Rodrigues, Gustavo Dalpian, Paula Homem de Melo, Ronei Mioto, Antônio Kimus Braz, Fábio Furlan, Romarly Costa, Rodrigo Cordeiro</t>
  </si>
  <si>
    <t xml:space="preserve">Fabio Furlan Ferreira	Síntese e investigação de novas formas cristalinas de agentes antineoplásicos	21/03640-7
Gustavo Martini Dalpian	Design computacional de perovskitas de haletos estáveis: efeitos de defeitos, ligas, e pressão	21/14422-0
</t>
  </si>
  <si>
    <t>Anselmo Nogueira</t>
  </si>
  <si>
    <t>a.nogueira@ufabc.edu.br</t>
  </si>
  <si>
    <t>Adequação do laboratório 009 - Bloco Zeta.</t>
  </si>
  <si>
    <t>Construção-Instalação de armários de laboratório para infraestrutura de pesquisa. Os armários irão ajudar na organização dos mais variados materiais e amostras do laboratório para o seu pleno funcionamento dado que os docentes iniciaram suas atividades no mesmo recentemente  e ainda não fizeram nenhuma adequação do mesmo para o pleno funcionamento de suas linhas de pesquisa.</t>
  </si>
  <si>
    <t>laboratório 009 - Bloco Zeta.</t>
  </si>
  <si>
    <t>Anselmo Nogueira e César Augusto João Ribeiro (dois docentes diretamente).</t>
  </si>
  <si>
    <t>1) Efeitos sinérgicos de múltiplos mutualistas nas plantas: como bactérias, formigas e abelhas contribuem para a evolução de um grupo de leguminosas
Processo:	19/19544-7  
Linha de fomento:	Auxílio à Pesquisa - Programa BIOTA - Jovens Pesquisadores
2) EMU concedido no processo 19/19544-7: estereomicroscópio trinocular motorizado com câmera digital
Processo:	21/09239-2
Linha de fomento:	Auxílio à Pesquisa - Programa Equipamentos Multiusuários
3) EMU concedido no processo 19/19544-7: Conjunto Analisador de Fotossíntese
Processo:	21/09240-0
Linha de fomento:	Auxílio à Pesquisa - Programa Equipamentos Multiusuários</t>
  </si>
  <si>
    <t>Aquisição de tubo fotomultiplicador</t>
  </si>
  <si>
    <t>Aquisição de equipamentos</t>
  </si>
  <si>
    <t>Aquisição de tubo fotomultiplicador para detectores de radiação</t>
  </si>
  <si>
    <t>Laboratório de Astropartículas (L1101-Bloco B)</t>
  </si>
  <si>
    <t>9000.00</t>
  </si>
  <si>
    <t>Leticie Mendonça Ferreira</t>
  </si>
  <si>
    <t>leticie.ferreira@ufabc.edu.br</t>
  </si>
  <si>
    <t>Manutenção preventiva da plataforma PPMS da CEM/SA</t>
  </si>
  <si>
    <t>O Sistema de Medidas de Propriedades Físicas PPMS 9 Evercool, Quantum Design, é um equipamento multiusuário disponível na Central Experimental Multiusuários (CEM/SA) da UFABC. Esta plataforma é constituída de diversos módulos capazes de efetivar medições de propriedades elétricas, magnéticas e térmicas em função da temperatura e do campo magnético, essenciais na caracterização de novos materiais e dispositivos. O equipamento tem sido uma ferramenta fundamental de apoio a vários projetos de pesquisa da instituição. Atualmente avaliado em cerca de U$ 1.000.000,00, o PPMS demanda uma manutenção preventiva quando completadas 20.000 horas e 40.0000 horas de uso. O equipamento se encontra no momento com aproximadamente 36.000 horas e, portanto, próximo de passar por nova manutenção preventiva prevista para durar 04 dias, quando será realizada a troca de peças e revisão do sistema. O sistema não pode permanecer operante caso as manutenções previstas pelo fabricante não sejam realizadas, dado o risco de dano grave ao equipamento, cujo custo de reparo poderá ser altíssimo.</t>
  </si>
  <si>
    <t>CEM/SA</t>
  </si>
  <si>
    <t>Leticie Mendonça Ferreira; Marcos de Abreu Avila; Julián Andres Munevar Cagigas; Ana Melva Champi Farfan; José Antônio Souza; Denise Criado, Thiago Branquinho (citando somente docentes do CCNH, pois há usuários do CECS).</t>
  </si>
  <si>
    <t>EMU #2017/20989-8; Temático #2017/10581-1; Regular #21/11446-6; Temático #17/02317-2; Bolsa pós-doutorado #20/09563-1</t>
  </si>
  <si>
    <t>A solicitante é responsável por um auxílio junto à FAPESP na modalidade EMU (Equipamento Multiusuário # 2017/20989-8) que financiou um upgrade do PPMS com recursos que somam aproximadamente U$ 315.000,00 e vigência até 2024. Como responsável pelo auxílio, consultei a FAPESP através do canal "Converse com a FAPESP" sobre a possibilidade de solicitar um aditivo vinculado ao referido auxílio para a manutenção preventiva. A resposta da FAPESP (encaminhada ao e-mail administracao.ccnh@ufabc.edu.br junto com os demais documentos) é que a solicitação é considerada infraestrutura e deverá ser contrapartida institucional.</t>
  </si>
  <si>
    <t>III - Equipamentos adquiridos através de projetos de pesquisa financiados pela Fundação de Amparo à Pesquisa do Estado de São Paulo – FAPESP, e classificados como tal por parte do financiador</t>
  </si>
  <si>
    <t xml:space="preserve">José Javier Sáez Acuña </t>
  </si>
  <si>
    <t>javier.acuna@ufabc.edu.br</t>
  </si>
  <si>
    <t>Complementação do Laboratório de Preparação de Amostras para HRTEM da CEM-SA</t>
  </si>
  <si>
    <t>Compra de 2 equipamentos de pequeno porte para a CEM-SA. Um cortador fino de disco, e uma lixador micrométrico
O microscópio eletrônico HRTEM comprado pela UFABC é um equipamento projetado para analise de átomos individuais. Está locado na CEM-SA e é o maior investimento de pesquisa já feito pela nossa universidade. Não entanto, para poder ver os átomos, muitas vezes é necessário uma sutil preparação da amostra. Nesse ponto vários equipamentos de pequeno e mediano porte estão chegando na UFABC. Dois desses equipamentos de pequeno porte estão sendo pedidos neste edital para poder finalizar o básico para o  Laboratório de Preparação de Amostras para HRTEM da CEM. São equipamentos simples, porém específicos (cortador fino de disco, e uma lixador micrométrico), e sem estes muitas amostras não poderiam ser preparadas.
Os nomes dos equipamentos nas proformas é
- Cut thin section
- Specimen Grinder</t>
  </si>
  <si>
    <t>Sydney Ferreira
Alejandro Zuñiga
Amedea Barozzi Seabra
Hueder Paulo
Diogo Burigo Almeida
Dalmo Mandelli
Roosevelt Droppa
José Antonio Souza
Roosevelt Droppa
Fabio Furlan Ferreira
Wanius Garcia
Jean-Jacques Bonvent
Renato Antunes
Alexandre Lanfredi
Anibal Mendes Filho
Na verdade, aqui apenas a lista de quem perguntamos agora, mas são 63 docentes da UFABC que deram carta de apoio à compra do HRTEM (69 docentes externos). Essas cartas estão no link 
https://drive.google.com/drive/folders/1VNpEMt0iFljdmxthIUP9zsXc2lt0wiq0?usp=share_link</t>
  </si>
  <si>
    <t xml:space="preserve">Amedea Barozzi Seabra
Nanomateriais aliados a doadores de óxido nítrico para aplicações biológicas
Processo: 22/00321-0
Linha de fomento: Auxílio à Pesquisa - Regular
Vigência: 01 de junho de 2022 - 31 de maio de 2024
Área do conhecimento: Ciências Exatas e da Terra - Química - Físico-química
Pesquisador responsável: Amedea Barozzi Seabra
Beneficiário: Amedea Barozzi Seabra
Instituição-sede: Centro de Ciências Naturais e Humanas (CCNH). Universidade Federal do ABC (UFABC). Ministério da Educação (Brasil). Santo André , SP, Brasil
Pesq. associados:	
Halley Caixeta de Oliveira ; Rafael Vasconcelos Ribeiro
Assunto(s): Radicais livres Óxido nítrico Doadores de óxido nítricoS-nitrosotióis Materiais nanoestruturados nanocompósitos Biomateriais
Preparação, caracterização e ensaios biológicos de nanopartículas de óxido de zinco e de selênio para aplicações biomédicas
Processo: 22/13444-3
Linha de fomento: Bolsas no Brasil - Iniciação Científica
Vigência: 01 de dezembro de 2022 - 30 de novembro de 2023
Área do conhecimento: Ciências Exatas e da Terra - Química - Físico-química
Pesquisador responsável: Amedea Barozzi Seabra
Beneficiário: Leonardo Longuini da Silva
Instituição-sede: Centro de Ciências Naturais e Humanas (CCNH). Universidade Federal do ABC (UFABC). Ministério da Educação (Brasil). Santo André , SP, Brasil
Assunto(s): Citotoxicidade Materiais nanoestruturados
Avaliação das propriedades antitumorais de óxido nítrico e nanopartículas de liberação quimioterápica em células de câncer de fígado
Processo: 21/12705-5
Linha de fomento: Bolsas no Exterior - Estágio de Pesquisa - Doutorado
Vigência: 01 de março de 2023 - 29 de fevereiro de 2024
Área do conhecimento: Ciências Exatas e da Terra - Química - Físico-química
Pesquisador responsável: Amedea Barozzi Seabra
Beneficiário: Joana Claudio Pieretti
Supervisor no Exterior: Jordi Muntane Relat
Instituição-sede: Centro de Ciências Naturais e Humanas (CCNH). Universidade Federal do ABC (UFABC). Ministério da Educação (Brasil). Santo André , SP, Brasil
Local de pesquisa: Universidad de Sevilla (US) (Espanha)
Assunto(s): Neoplasias hepáticas Estresse oxidativo Nanopartículas Óxido nítrico Sinalização Toxicidade Nanotecnologia
Sydney Ferreira Santos
Electrocatálise VI: aspectos fundamentais e aplicados em problemas emergentes e clássicos em conversão eletroquímica de energia
Processo: 19/22183-6
Linha de fomento: Auxílio à Pesquisa - Temático
Vigência: 01 de julho de 2020 - 30 de junho de 2025
Área do conhecimento: Ciências Exatas e da Terra - Química - Físico-química
Pesquisador responsável: Edson Antonio Ticianelli
Beneficiário: Edson Antonio Ticianelli
Instituição-sede: Instituto de Química de São Carlos (IQSC). Universidade de São Paulo (USP). São Carlos , SP, Brasil
Pesquisadores principais:	
Fabio Henrique Barros de Lima ; Germano Tremiliosi Filho ; Hamilton Brandão Varela de Albuquerque ; Sydney Ferreira Santos
Pesq. associados:	
Denis Ricardo Martins de Godoi ; Joelma Perez
Assunto(s): EletroquímicaEletrocatáliseEletrocatalisadoresOxidaçãoConversão de energia elétricaEnergia renovável
Estudos de rotas ambientalmente amigáveis de produzir mxenes e seus usos em supercapacitores
Processo: 22/13307-6
Linha de fomento: Bolsas no Brasil - Iniciação Científica
Vigência: 01 de novembro de 2022 - 31 de outubro de 2023
Área do conhecimento: Ciências Exatas e da Terra - Química - Físico-química
Pesquisador responsável: Sydney Ferreira Santos
Beneficiário: Vinícius dos Passos de Souza
Instituição-sede: Centro de Engenharia, Modelagem e Ciências Sociais Aplicadas (CECS). Universidade Federal do ABC (UFABC). Ministério da Educação (Brasil). Santo André , SP, Brasil
Vinculado ao auxílio: 19/22183-6 - Electrocatálise VI: aspectos fundamentais e aplicados em problemas emergentes e clássicos em conversão eletroquímica de energia, AP.TEM
Assunto(s): Caracterização estruturalMateriais bidimensionaisSínteseSupercapacitoresEletroquímica
Anselmo Nogueira
EMU concedido no processo 19/19544-7: Conjunto Analisador de Fotossíntese
Processo: 21/09240-0
Linha de fomento: Auxílio à Pesquisa - Programa Equipamentos Multiusuários
Vigência: 01 de novembro de 2021 - 31 de outubro de 2028
Área do conhecimento: Ciências Biológicas - Botânica - Fisiologia Vegetal
Pesquisador responsável: Anselmo Nogueira
Beneficiário: Anselmo Nogueira
Instituição-sede: Centro de Ciências Naturais e Humanas (CCNH). Universidade Federal do ABC (UFABC). Ministério da Educação (Brasil). Santo André , SP, Brasil
Vinculado ao auxílio: 19/19544-7 - Efeitos sinérgicos de múltiplos mutualistas nas plantas: como bactérias, formigas e abelhas contribuem para a evolução de um grupo de leguminosas, AP.BTA.JP
Assunto(s): Ecologia de ecossistemas Ecofisiologia vegetal Interação ecológica Ciclo do carbono Fluorescência Troca gasosa Aquisição de equipamentos Equipamentos multiusuários Infraestrutura de pesquisa
As informações de acesso ao Equipamento Multiusuário são de responsabilidade do Pesquisador responsável
Página web do EMU:	Página do Equipamento Multiusuário não informada
Tipo de equipamento:	Processos Biológicos - Caracterização - Analisadores
Processos Biológicos - Caracterização - Infravermelho (IR)
Caracterização de Materiais - Análises Químicas - Monitoramento de gases
Fabricante: Fabricante não informado
Modelo: Modelo não informado
EMU concedido no processo 19/19544-7: estereomicroscópio trinocular motorizado com câmera digital
Processo: 21/09239-2
Linha de fomento: Auxílio à Pesquisa - Programa Equipamentos Multiusuários
Vigência: 01 de outubro de 2021 - 30 de setembro de 2028
Área do conhecimento: Ciências Biológicas - Botânica - Morfologia Vegetal
Pesquisador responsável: Anselmo Nogueira
Beneficiário: Anselmo Nogueira
Instituição-sede: Centro de Ciências Naturais e Humanas (CCNH). Universidade Federal do ABC (UFABC). Ministério da Educação (Brasil). Santo André , SP, Brasil
Vinculado ao auxílio: 19/19544-7 - Efeitos sinérgicos de múltiplos mutualistas nas plantas: como bactérias, formigas e abelhas contribuem para a evolução de um grupo de leguminosas, AP.BTA.JP
Assunto(s): Biologia estrutural Mutualismo (biologia)Aquisição de equipamentos Equipamentos multiusuários Infraestrutura de pesquisa
As informações de acesso ao Equipamento Multiusuário são de responsabilidade do Pesquisador responsável
Página web do EMU:	Página do Equipamento Multiusuário não informada
Tipo de equipamento:	Caracterização de Materiais - Microscopia ótica - Estéreo (metalúrgico)
Caracterização de Materiais - Microscopia ótica - Transmissão
Fabricante: Fabricante não informado
Modelo: Modelo não informado
Efeitos sinérgicos de múltiplos mutualistas nas plantas: como bactérias, formigas e abelhas contribuem para a evolução de um grupo de leguminosas
Processo: 19/19544-7
Linha de fomento: Auxílio à Pesquisa - Programa BIOTA - Jovens Pesquisadores
Vigência: 01 de fevereiro de 2021 - 31 de janeiro de 2027
Área do conhecimento: Ciências Biológicas - Botânica
Pesquisador responsável: Anselmo Nogueira
Beneficiário: Anselmo Nogueira
Instituição-sede: Centro de Ciências Naturais e Humanas (CCNH). Universidade Federal do ABC (UFABC). Ministério da Educação (Brasil). Santo André , SP, Brasil
Pesq. associados:	
Alexandre Rizzo Zuntini ; Célio Fernando Figueiredo Angolini ; Danilo da Cruz Centeno ; Judith Lee Bronstein ; Juliana Gastaldello Rando ; Juliana Hanna Leite El Ottra ; Laura Carolina Leal de Sousa ; Pedro Rey Zamora ; Suzana de Fátima Alcantara ; Vinicius Lourenço Garcia de Brito
Assunto(s): Ecologia funcional Polinização Mutualismo (biologia)Interação planta-animal Bactérias fixadoras de nitrogênio Leguminosae Fixação de nitrogênio Fabaceae Chamaecrista Região neotropical
Diversificação floral e das estratégias reprodutivas em espécies com flores de pólen: evolução da polinização por vibração em Chamaecrista
Processo: 23/00065-7
Linha de fomento: Bolsas no Brasil - Doutorado Direto
Vigência: 01 de fevereiro de 2023 - 31 de janeiro de 2027
Área do conhecimento: Ciências Biológicas - Botânica
Pesquisador responsável: Anselmo Nogueira
Beneficiário: Bruna Campos Barbosa
Instituição-sede: Centro de Ciências Naturais e Humanas (CCNH). Universidade Federal do ABC (UFABC). Ministério da Educação (Brasil). Santo André , SP, Brasil
Vinculado ao auxílio: 19/19544-7 - Efeitos sinérgicos de múltiplos mutualistas nas plantas: como bactérias, formigas e abelhas contribuem para a evolução de um grupo de leguminosas, AP.BTA.JP
Assunto(s): BiologiaPolinizaçãoAbelhasInterações ecológicasLeguminosaeMutualismoFloresPólenChamaecrista
Macroevolução de múltiplos mutualismos no gênero Chamaecrista: sinergismos e conflitos em linhagens de Cerrado e de Campo Rupestre
Processo: 21/01573-0
Linha de fomento: Bolsas no Brasil - Doutorado Direto
Vigência: 01 de abril de 2021 - 31 de março de 2025
Área do conhecimento: Ciências Biológicas - Botânica
Pesquisador responsável: Anselmo Nogueira
Beneficiário: Luana de Souza Prochazka
Instituição-sede: Centro de Ciências Naturais e Humanas (CCNH). Universidade Federal do ABC (UFABC). Ministério da Educação (Brasil). Santo André , SP, Brasil
Vinculado ao auxílio: 19/19544-7 - Efeitos sinérgicos de múltiplos mutualistas nas plantas: como bactérias, formigas e abelhas contribuem para a evolução de um grupo de leguminosas, AP.BTA.JP
Assunto(s): Ecologia funcional Mutualismo Chamaecrista Bactérias fixadoras de nitrogênio Formigas Abelhas Polinizadores Cerrado Campos rupestres
Derval dos Santos Rosa
EMU concedido no processo 2020/13703-3 (projeto temático): Cromatógrafo de Íons Modular 940 Professional IC Vario
Processo: 21/14714-1
Linha de fomento: Auxílio à Pesquisa - Programa Equipamentos Multiusuários
Vigência: 01 de abril de 2022 - 31 de março de 2029
Área do conhecimento: Engenharias - Engenharia de Materiais e Metalúrgica - Materiais Não-metálicos
Pesquisador responsável: Derval dos Santos Rosa
Beneficiário: Derval dos Santos Rosa
Instituição-sede: Centro de Engenharia, Modelagem e Ciências Sociais Aplicadas (CECS). Universidade Federal do ABC (UFABC). Ministério da Educação (Brasil). Santo André , SP, Brasil
Vinculado ao auxílio:	20/13703-3 - Materiais porosos ecológicos para a recuperação e reavaliação de metais recuperados de água contaminada, AP.TEM
Assunto(s): Polímeros (materiais)Polímeros biodegradáveis Poluição da água Adsorção (tratamento de água)Materiais adsorventes Cromatógrafos Aquisição de equipamentos Equipamentos multiusuários Infraestrutura de pesquisa
As informações de acesso ao Equipamento Multiusuário são de responsabilidade do Pesquisador responsável
Página web do EMU:	Página do Equipamento Multiusuário não informada
Tipo de equipamento:	Caracterização de Materiais - Análises Químicas - Cromatrografia líquida
Fabricante: Fabricante não informado
Modelo: Modelo não informado
Materiais porosos ecológicos para a recuperação e reavaliação de metais recuperados de água contaminada
Processo: 20/13703-3
Linha de fomento: Auxílio à Pesquisa - Temático
Vigência: 01 de novembro de 2021 - 31 de outubro de 2026
Área do conhecimento: Engenharias - Engenharia de Materiais e Metalúrgica - Materiais Não-metálicos
Pesquisador responsável: Derval dos Santos Rosa
Beneficiário: Derval dos Santos Rosa
Instituição-sede: Centro de Engenharia, Modelagem e Ciências Sociais Aplicadas (CECS). Universidade Federal do ABC (UFABC). Ministério da Educação (Brasil). Santo André , SP, Brasil
Pesquisadores principais:	
Elisabete Frollini ; Lucia Helena Innocentini Mei
Pesq. associados:	
Alexandre Tadeu Paulino ; Artur José Monteiro Valente ; Daniella Regina Mulinari ; Lucia Helena Gomes Coelho ; Maria Ines Bruno Tavares ; Rodrigo de Freitas Bueno ; Sushanta Mitra ; Vijaya Rangari
Assunto(s): Qualidade da água Poluição da água Recursos hídricos Ação antrópica negativa Íons metálicos Plásticos biodegradáveis Materiais porosos Metais
Hidrogéis de celulose contendo argilas modificadas para remoção e recuperação de íons metálicos presentes em águas contaminadas
Processo: 22/01382-3
Linha de fomento: Bolsas no Brasil - Doutorado
Vigência: 01 de dezembro de 2022 - 31 de janeiro de 2026
Área do conhecimento: Engenharias - Engenharia de Materiais e Metalúrgica - Materiais Não-metálicos
Pesquisador responsável: Derval dos Santos Rosa
Beneficiário: Rafaela Reis Ferreira
Instituição-sede: Centro de Engenharia, Modelagem e Ciências Sociais Aplicadas (CECS). Universidade Federal do ABC (UFABC). Ministério da Educação (Brasil). Santo André , SP, Brasil
Assunto(s): Adsorção Metais pesados Polímeros (materiais)
Desenvolvimento de hidrogéis porosos biodegradáveis de amido contendo nanocelulose ou nanoargilas modificadas para remoção e recuperação de metais em águas contaminadas
Processo: 22/11133-0
Linha de fomento: Bolsas no Brasil - Pós-Doutorado
Vigência: 01 de outubro de 2022 - 30 de setembro de 2024
Área do conhecimento: Engenharias - Engenharia de Materiais e Metalúrgica - Materiais Não-metálicos
Pesquisador responsável: Derval dos Santos Rosa
Beneficiário: Talles Barcelos da Costa
Instituição-sede: Centro de Engenharia, Modelagem e Ciências Sociais Aplicadas (CECS). Universidade Federal do ABC (UFABC). Ministério da Educação (Brasil). Santo André , SP, Brasil
Vinculado ao auxílio:	20/13703-3 - Materiais porosos ecológicos para a recuperação e reavaliação de metais recuperados de água contaminada, AP.TEM
Assunto(s): Adsorção Águas residuárias Amido Metais tóxicos Materiais nanoestruturados
Desenvolvimento de hidrogéis de quitosana contendo nanoestruturas de celulose modificada para remoção e recuperação de metais em águas contaminadas
Processo: 21/08296-2
Linha de fomento: Bolsas no Brasil - Doutorado
Vigência: 01 de abril de 2022 - 31 de maio de 2025
Área do conhecimento: Engenharias - Engenharia de Materiais e Metalúrgica - Materiais Não-metálicos
Pesquisador responsável: Derval dos Santos Rosa
Beneficiário: Rennan Felix da Silva Barbosa
Instituição-sede: Centro de Engenharia, Modelagem e Ciências Sociais Aplicadas (CECS). Universidade Federal do ABC (UFABC). Ministério da Educação (Brasil). Santo André , SP, Brasil
Assunto(s): Polímeros (materiais)Hidrogéis Quitosana Remoção de contaminantes Íons metálicos Poluição da água
Eduardo Lucas Subtil
Desenvolvimento de módulos de ultrafiltração com membranas de fibra oca de matriz mista, polietersulfona e nanopartículas inorgânicas, para tratamento de água e esgoto
Processo: 20/11059-0
Linha de fomento: Auxílio à Pesquisa - Parceria para Inovação Tecnológica - PITE
Vigência: 01 de maio de 2022 - 30 de abril de 2024
Área do conhecimento: Engenharias - Engenharia Sanitária - Tratamentos de Águas de Abastecimento e Residuárias
Convênio/Acordo: SABESP
Pesquisador responsável: José Carlos Mierzwa
Beneficiário: José Carlos Mierzwa
Instituição-sede: Escola Politécnica (EP). Universidade de São Paulo (USP). São Paulo , SP, Brasil
Pesquisadores principais:	
Eduardo Lucas Subtil
Pesq. associados:	
Augusto Teruo Morita ; Daiana Kotra Deda Nogueira ; Devendra Prakash Saroj ; Pierre Le-Clech
Assunto(s): Tratamento de água Tratamento de águas residuárias Ultrafiltração Nanopartículas Membranas de separação
Avaliação da mitigação de depósito, resiliência e confiabilidade de membranas de matriz mista sintetizadas
Processo: 22/10291-1
Linha de fomento: Bolsas no Brasil - Mestrado
Vigência: 01 de setembro de 2022 - 31 de março de 2024
Área do conhecimento: Engenharias - Engenharia Sanitária - Tratamentos de Águas de Abastecimento e Residuárias
Convênio/Acordo: SABESP
Pesquisador responsável: Eduardo Lucas Subtil
Beneficiário: Viviane Bezerra da Silva
Instituição-sede: Centro de Engenharia, Modelagem e Ciências Sociais Aplicadas (CECS). Universidade Federal do ABC (UFABC). Ministério da Educação (Brasil). Santo André , SP, Brasil
Vinculado ao auxílio: 20/11059-0 - Desenvolvimento de módulos de ultrafiltração com membranas de fibra oca de matriz mista, polietersulfona e nanopartículas inorgânicas, para tratamento de água e esgoto, AP.PITE
Assunto(s): Tratamento de esgotos sanitários Ultrafiltração
Erik Gustavo Del Conte
Modelagem do comportamento da rugosidade e tensão residual superficial do aço maraging manufaturado por fusão em leito de pó e pós-processado com fresamento
Processo: 21/09890-5
Linha de fomento: Bolsas no Brasil - Doutorado
Vigência: 01 de abril de 2022 - 31 de janeiro de 2026
Área do conhecimento: Engenharias - Engenharia Mecânica - Processos de Fabricação
Pesquisador responsável: Erik Gustavo Del Conte
Beneficiário: Amanda Rossi de Oliveira
Instituição-sede: Centro de Engenharia, Modelagem e Ciências Sociais Aplicadas (CECS). Universidade Federal do ABC (UFABC). Ministério da Educação (Brasil). Santo André , SP, Brasil
Assunto(s): Fresagem Fusão em leito de pó Modelagem Rugosidade Manufatura avançada
Graziella Colato Antonio
Proposta de métodos e ferramentas para avaliação do potencial dos sistemas de recuperação energética na gestão integrada de resíduos sólidos municipais aplicados aos municípios de Santo André e Itaquaquecetuba
Processo: 20/12269-8
Linha de fomento: Auxílio à Pesquisa - Parceria para Inovação Tecnológica - PITE
Vigência: 01 de março de 2022 - 28 de fevereiro de 2025
Área do conhecimento: Engenharias - Engenharia Mecânica
Convênio/Acordo: SABESP
Pesquisador responsável: Juliana Tófano de Campos Leite Toneli
Beneficiário: Juliana Tófano de Campos Leite Toneli
Instituição-sede: Centro de Engenharia, Modelagem e Ciências Sociais Aplicadas (CECS). Universidade Federal do ABC (UFABC). Ministério da Educação (Brasil). Santo André , SP, Brasil
Pesquisadores principais:	
Graziella Colato Antonio
Pesq. associados:	
Carlos Alberto Flávio Correa ; Kelly Danielly da Silva Alcantara Fratta ; Marcelo Modesto da Silva
Assunto(s): Gerenciamento de resíduos Planejamento energético Coleta seletiva Incineração Poder calorífico Amostragem Biodigestores anaeróbios
Juliana Tófano de Campos Leite Toneli
Proposta de métodos e ferramentas para avaliação do potencial dos sistemas de recuperação energética na gestão integrada de resíduos sólidos municipais aplicados aos municípios de Santo André e Itaquaquecetuba
Processo: 20/12269-8
Linha de fomento: Auxílio à Pesquisa - Parceria para Inovação Tecnológica - PITE
Vigência: 01 de março de 2022 - 28 de fevereiro de 2025
Área do conhecimento: Engenharias - Engenharia Mecânica
Convênio/Acordo: SABESP
Pesquisador responsável: Juliana Tófano de Campos Leite Toneli
Beneficiário: Juliana Tófano de Campos Leite Toneli
Instituição-sede: Centro de Engenharia, Modelagem e Ciências Sociais Aplicadas (CECS). Universidade Federal do ABC (UFABC). Ministério da Educação (Brasil). Santo André , SP, Brasil
Pesquisadores principais:	
Graziella Colato Antonio
Pesq. associados:	
Carlos Alberto Flávio Correa ; Kelly Danielly da Silva Alcantara Fratta ; Marcelo Modesto da Silva
Assunto(s): Gerenciamento de resíduos Planejamento energético Coleta seletiva Incineração Poder calorífico Amostragem Biodigestores anaeróbios
Gestão integrada de resíduos sólidos urbanos: Método para indicação de tecnologias de tratamento com recuperação energética
Processo: 22/11394-9
Linha de fomento: Bolsas no Brasil - Mestrado
Vigência: 01 de outubro de 2022 - 30 de setembro de 2024
Área do conhecimento: Engenharias - Engenharia Mecânica
Convênio/Acordo: SABESP
Pesquisador responsável: Juliana Tófano de Campos Leite Toneli
Beneficiário: Marília Rodrigues Serra
Instituição-sede: Centro de Engenharia, Modelagem e Ciências Sociais Aplicadas (CECS). Universidade Federal do ABC (UFABC). Ministério da Educação (Brasil). Santo André , SP, Brasil
Vinculado ao auxílio: 20/12269-8 - Proposta de métodos e ferramentas para avaliação do potencial dos sistemas de recuperação energética na gestão integrada de resíduos sólidos municipais aplicados aos municípios de Santo André e Itaquaquecetuba, AP.PITE
Assunto(s): Biogás Reciclagem Resíduos urbanos
Pós Doutorado do projeto: Proposta de métodos e ferramentas para avaliação do potencial dos sistemas de recuperação energética na gestão integrada de resíduos sólidos municipais aplicados aos municípios de Santo André e Itaquaquecetuba
Processo: 21/09804-1
Linha de fomento: Bolsas no Brasil - Pós-Doutorado
Vigência: 01 de abril de 2022 - 31 de março de 2024
Área do conhecimento: Engenharias - Engenharia Mecânica
Convênio/Acordo: SABESP
Pesquisador responsável: Juliana Tófano de Campos Leite Toneli
Beneficiário: Kelly Cristina Rosa Drudi
Instituição-sede: Centro de Engenharia, Modelagem e Ciências Sociais Aplicadas (CECS). Universidade Federal do ABC (UFABC). Ministério da Educação (Brasil). Santo André , SP, Brasil
Vinculado ao auxílio: 20/12269-8 - Proposta de métodos e ferramentas para avaliação do potencial dos sistemas de recuperação energética na gestão integrada de resíduos sólidos municipais aplicados aos municípios de Santo André e Itaquaquecetuba, AP.PITE
Assunto(s): Agrupamento de dados Biogás Modelos matemáticos Poder calorífico Planejamento energético
Marcella Pecora Milazzotto
Modulação da via glicolítica em embriões bovinos produzidos in vitro: impactos na acetilação de histonas sob a ótica metaboloepigenética
Processo: 19/22025-1
Linha de fomento: Bolsas no Brasil - Doutorado
Vigência: 01 de julho de 2021 - 07 de março de 2024
Área do conhecimento: Ciências Agrárias - Medicina Veterinária - Reprodução Animal
Pesquisador responsável: Marcella Pecora Milazzotto
Beneficiário: Aldcejam Martins da Fonseca Junior
Instituição-sede: Centro de Ciências Naturais e Humanas (CCNH). Universidade Federal do ABC (UFABC). Ministério da Educação (Brasil). Santo André , SP, Brasil
Assunto(s): Epigênese genética Embrião de animal Blastocisto Bovinos Técnicas in vitro Citratos Acetilcoenzima A Acetilação Histonas
O perfil metaboloepigenético do embrião é dependente da viscosidade do meio de cultura quando cultivado no dispositivo oviduct-on-a-chip?
Processo: 22/12169-9
Linha de fomento: Bolsas no Exterior - Estágio de Pesquisa - Pós-Doutorado
Vigência: 01 de abril de 2023 - 31 de março de 2024
Área do conhecimento: Ciências Agrárias - Medicina Veterinária - Reprodução Animal
Pesquisador responsável: Marcella Pecora Milazzotto
Beneficiário: Patricia Kubo Fontes
Supervisor no Exterior: Marcia de Almeida Monteiro Melo Ferraz
Instituição-sede: Centro de Ciências Naturais e Humanas (CCNH). Universidade Federal do ABC (UFABC). Ministério da Educação (Brasil). Santo André , SP, Brasil
Local de pesquisa: Ludwig Maximilian University of Munich (LMU Munich) (Alemanha)
Assunto(s): Embriogênese animal Oviduto Microfluídica Viscosidade Impressão tridimensional
</t>
  </si>
  <si>
    <t>José Javier Sáez Acuña</t>
  </si>
  <si>
    <t>Compra de 2 equipamentos de pequeno porte para a CEM-SA. Um cortador fino de disco, e uma lixador micrométrico
O microscópio eletrônico HRTEM comprado pela UFABC é um equipamento projetado para analise de átomos individuais. Está locado na CEM-SA e é o maior investimento de pesquisa já feito pela nossa universidade. Não entanto, para poder ver os átomos, muitas vezes é necessário uma sutil preparação da amostra. Nesse ponto vários equipamentos de pequeno e mediano porte estão chegando na UFABC. Dois desses equipamentos de pequeno porte estão sendo pedidos neste edital para poder finalizar o básico para o  Laboratório de Preparação de Amostras para HRTEM da CEM. São equipamentos simples, porém específicos (cortador fino de disco, e uma lixador micrométrico), e sem estes muitas amostras não poderiam ser preparadas.
Os nomes dos equipamentos nas proformas é
- VC-50 Vari/Cut thin section
- Specimen Grinder</t>
  </si>
  <si>
    <t xml:space="preserve">Sydney Ferreira
Alejandro Zuñiga
Amedea Barozzi Seabra
Hueder Paulo
Diogo Burigo Almeida
Dalmo Mandelli
Roosevelt Droppa
José Antonio Souza
Roosevelt Droppa
Fabio Furlan Ferreira
Wanius Garcia
Jean-Jacques Bonvent
Renato Antunes
Alexandre Lanfredi
Anibal Mendes Filho
Na verdade, aqui apenas a lista de quem perguntamos agora, mas são 63 docentes da UFABC que deram carta de apoio à compra do HRTEM (69 docentes externos). Essas cartas estão no link 
https://drive.google.com/drive/folders/1VNpEMt0iFljdmxthIUP9zsXc2lt0wiq0?usp=share_link
</t>
  </si>
  <si>
    <t xml:space="preserve">
Amedea Barozzi Seabra
Nanomateriais aliados a doadores de óxido nítrico para aplicações biológicas
Processo: 22/00321-0
Linha de fomento: Auxílio à Pesquisa - Regular
Vigência: 01 de junho de 2022 - 31 de maio de 2024
Área do conhecimento: Ciências Exatas e da Terra - Química - Físico-química
Pesquisador responsável: Amedea Barozzi Seabra
Beneficiário: Amedea Barozzi Seabra
Instituição-sede: Centro de Ciências Naturais e Humanas (CCNH). Universidade Federal do ABC (UFABC). Ministério da Educação (Brasil). Santo André , SP, Brasil
Pesq. associados:	
Halley Caixeta de Oliveira ; Rafael Vasconcelos Ribeiro
Assunto(s): Radicais livres Óxido nítrico Doadores de óxido nítricoS-nitrosotióis Materiais nanoestruturados nanocompósitos Biomateriais
Preparação, caracterização e ensaios biológicos de nanopartículas de óxido de zinco e de selênio para aplicações biomédicas
Processo: 22/13444-3
Linha de fomento: Bolsas no Brasil - Iniciação Científica
Vigência: 01 de dezembro de 2022 - 30 de novembro de 2023
Área do conhecimento: Ciências Exatas e da Terra - Química - Físico-química
Pesquisador responsável: Amedea Barozzi Seabra
Beneficiário: Leonardo Longuini da Silva
Instituição-sede: Centro de Ciências Naturais e Humanas (CCNH). Universidade Federal do ABC (UFABC). Ministério da Educação (Brasil). Santo André , SP, Brasil
Assunto(s): Citotoxicidade Materiais nanoestruturados
Avaliação das propriedades antitumorais de óxido nítrico e nanopartículas de liberação quimioterápica em células de câncer de fígado
Processo: 21/12705-5
Linha de fomento: Bolsas no Exterior - Estágio de Pesquisa - Doutorado
Vigência: 01 de março de 2023 - 29 de fevereiro de 2024
Área do conhecimento: Ciências Exatas e da Terra - Química - Físico-química
Pesquisador responsável: Amedea Barozzi Seabra
Beneficiário: Joana Claudio Pieretti
Supervisor no Exterior: Jordi Muntane Relat
Instituição-sede: Centro de Ciências Naturais e Humanas (CCNH). Universidade Federal do ABC (UFABC). Ministério da Educação (Brasil). Santo André , SP, Brasil
Local de pesquisa: Universidad de Sevilla (US) (Espanha)
Assunto(s): Neoplasias hepáticas Estresse oxidativo Nanopartículas Óxido nítrico Sinalização Toxicidade Nanotecnologia
Sydney Ferreira Santos
Electrocatálise VI: aspectos fundamentais e aplicados em problemas emergentes e clássicos em conversão eletroquímica de energia
Processo: 19/22183-6
Linha de fomento: Auxílio à Pesquisa - Temático
Vigência: 01 de julho de 2020 - 30 de junho de 2025
Área do conhecimento: Ciências Exatas e da Terra - Química - Físico-química
Pesquisador responsável: Edson Antonio Ticianelli
Beneficiário: Edson Antonio Ticianelli
Instituição-sede: Instituto de Química de São Carlos (IQSC). Universidade de São Paulo (USP). São Carlos , SP, Brasil
Pesquisadores principais:	
Fabio Henrique Barros de Lima ; Germano Tremiliosi Filho ; Hamilton Brandão Varela de Albuquerque ; Sydney Ferreira Santos
Pesq. associados:	
Denis Ricardo Martins de Godoi ; Joelma Perez
Assunto(s): EletroquímicaEletrocatáliseEletrocatalisadoresOxidaçãoConversão de energia elétricaEnergia renovável
Estudos de rotas ambientalmente amigáveis de produzir mxenes e seus usos em supercapacitores
Processo: 22/13307-6
Linha de fomento: Bolsas no Brasil - Iniciação Científica
Vigência: 01 de novembro de 2022 - 31 de outubro de 2023
Área do conhecimento: Ciências Exatas e da Terra - Química - Físico-química
Pesquisador responsável: Sydney Ferreira Santos
Beneficiário: Vinícius dos Passos de Souza
Instituição-sede: Centro de Engenharia, Modelagem e Ciências Sociais Aplicadas (CECS). Universidade Federal do ABC (UFABC). Ministério da Educação (Brasil). Santo André , SP, Brasil
Vinculado ao auxílio: 19/22183-6 - Electrocatálise VI: aspectos fundamentais e aplicados em problemas emergentes e clássicos em conversão eletroquímica de energia, AP.TEM
Assunto(s): Caracterização estruturalMateriais bidimensionaisSínteseSupercapacitoresEletroquímica
Anselmo Nogueira
EMU concedido no processo 19/19544-7: Conjunto Analisador de Fotossíntese
Processo: 21/09240-0
Linha de fomento: Auxílio à Pesquisa - Programa Equipamentos Multiusuários
Vigência: 01 de novembro de 2021 - 31 de outubro de 2028
Área do conhecimento: Ciências Biológicas - Botânica - Fisiologia Vegetal
Pesquisador responsável: Anselmo Nogueira
Beneficiário: Anselmo Nogueira
Instituição-sede: Centro de Ciências Naturais e Humanas (CCNH). Universidade Federal do ABC (UFABC). Ministério da Educação (Brasil). Santo André , SP, Brasil
Vinculado ao auxílio: 19/19544-7 - Efeitos sinérgicos de múltiplos mutualistas nas plantas: como bactérias, formigas e abelhas contribuem para a evolução de um grupo de leguminosas, AP.BTA.JP
Assunto(s): Ecologia de ecossistemas Ecofisiologia vegetal Interação ecológica Ciclo do carbono Fluorescência Troca gasosa Aquisição de equipamentos Equipamentos multiusuários Infraestrutura de pesquisa
As informações de acesso ao Equipamento Multiusuário são de responsabilidade do Pesquisador responsável
Página web do EMU:	Página do Equipamento Multiusuário não informada
Tipo de equipamento:	Processos Biológicos - Caracterização - Analisadores
Processos Biológicos - Caracterização - Infravermelho (IR)
Caracterização de Materiais - Análises Químicas - Monitoramento de gases
Fabricante: Fabricante não informado
Modelo: Modelo não informado
EMU concedido no processo 19/19544-7: estereomicroscópio trinocular motorizado com câmera digital
Processo: 21/09239-2
Linha de fomento: Auxílio à Pesquisa - Programa Equipamentos Multiusuários
Vigência: 01 de outubro de 2021 - 30 de setembro de 2028
Área do conhecimento: Ciências Biológicas - Botânica - Morfologia Vegetal
Pesquisador responsável: Anselmo Nogueira
Beneficiário: Anselmo Nogueira
Instituição-sede: Centro de Ciências Naturais e Humanas (CCNH). Universidade Federal do ABC (UFABC). Ministério da Educação (Brasil). Santo André , SP, Brasil
Vinculado ao auxílio: 19/19544-7 - Efeitos sinérgicos de múltiplos mutualistas nas plantas: como bactérias, formigas e abelhas contribuem para a evolução de um grupo de leguminosas, AP.BTA.JP
Assunto(s): Biologia estrutural Mutualismo (biologia)Aquisição de equipamentos Equipamentos multiusuários Infraestrutura de pesquisa
As informações de acesso ao Equipamento Multiusuário são de responsabilidade do Pesquisador responsável
Página web do EMU:	Página do Equipamento Multiusuário não informada
Tipo de equipamento:	Caracterização de Materiais - Microscopia ótica - Estéreo (metalúrgico)
Caracterização de Materiais - Microscopia ótica - Transmissão
Fabricante: Fabricante não informado
Modelo: Modelo não informado
Efeitos sinérgicos de múltiplos mutualistas nas plantas: como bactérias, formigas e abelhas contribuem para a evolução de um grupo de leguminosas
Processo: 19/19544-7
Linha de fomento: Auxílio à Pesquisa - Programa BIOTA - Jovens Pesquisadores
Vigência: 01 de fevereiro de 2021 - 31 de janeiro de 2027
Área do conhecimento: Ciências Biológicas - Botânica
Pesquisador responsável: Anselmo Nogueira
Beneficiário: Anselmo Nogueira
Instituição-sede: Centro de Ciências Naturais e Humanas (CCNH). Universidade Federal do ABC (UFABC). Ministério da Educação (Brasil). Santo André , SP, Brasil
Pesq. associados:	
Alexandre Rizzo Zuntini ; Célio Fernando Figueiredo Angolini ; Danilo da Cruz Centeno ; Judith Lee Bronstein ; Juliana Gastaldello Rando ; Juliana Hanna Leite El Ottra ; Laura Carolina Leal de Sousa ; Pedro Rey Zamora ; Suzana de Fátima Alcantara ; Vinicius Lourenço Garcia de Brito
Assunto(s): Ecologia funcional Polinização Mutualismo (biologia)Interação planta-animal Bactérias fixadoras de nitrogênio Leguminosae Fixação de nitrogênio Fabaceae Chamaecrista Região neotropical
Diversificação floral e das estratégias reprodutivas em espécies com flores de pólen: evolução da polinização por vibração em Chamaecrista
Processo: 23/00065-7
Linha de fomento: Bolsas no Brasil - Doutorado Direto
Vigência: 01 de fevereiro de 2023 - 31 de janeiro de 2027
Área do conhecimento: Ciências Biológicas - Botânica
Pesquisador responsável: Anselmo Nogueira
Beneficiário: Bruna Campos Barbosa
Instituição-sede: Centro de Ciências Naturais e Humanas (CCNH). Universidade Federal do ABC (UFABC). Ministério da Educação (Brasil). Santo André , SP, Brasil
Vinculado ao auxílio: 19/19544-7 - Efeitos sinérgicos de múltiplos mutualistas nas plantas: como bactérias, formigas e abelhas contribuem para a evolução de um grupo de leguminosas, AP.BTA.JP
Assunto(s): BiologiaPolinizaçãoAbelhasInterações ecológicasLeguminosaeMutualismoFloresPólenChamaecrista
Macroevolução de múltiplos mutualismos no gênero Chamaecrista: sinergismos e conflitos em linhagens de Cerrado e de Campo Rupestre
Processo: 21/01573-0
Linha de fomento: Bolsas no Brasil - Doutorado Direto
Vigência: 01 de abril de 2021 - 31 de março de 2025
Área do conhecimento: Ciências Biológicas - Botânica
Pesquisador responsável: Anselmo Nogueira
Beneficiário: Luana de Souza Prochazka
Instituição-sede: Centro de Ciências Naturais e Humanas (CCNH). Universidade Federal do ABC (UFABC). Ministério da Educação (Brasil). Santo André , SP, Brasil
Vinculado ao auxílio: 19/19544-7 - Efeitos sinérgicos de múltiplos mutualistas nas plantas: como bactérias, formigas e abelhas contribuem para a evolução de um grupo de leguminosas, AP.BTA.JP
Assunto(s): Ecologia funcional Mutualismo Chamaecrista Bactérias fixadoras de nitrogênio Formigas Abelhas Polinizadores Cerrado Campos rupestres
Derval dos Santos Rosa
EMU concedido no processo 2020/13703-3 (projeto temático): Cromatógrafo de Íons Modular 940 Professional IC Vario
Processo: 21/14714-1
Linha de fomento: Auxílio à Pesquisa - Programa Equipamentos Multiusuários
Vigência: 01 de abril de 2022 - 31 de março de 2029
Área do conhecimento: Engenharias - Engenharia de Materiais e Metalúrgica - Materiais Não-metálicos
Pesquisador responsável: Derval dos Santos Rosa
Beneficiário: Derval dos Santos Rosa
Instituição-sede: Centro de Engenharia, Modelagem e Ciências Sociais Aplicadas (CECS). Universidade Federal do ABC (UFABC). Ministério da Educação (Brasil). Santo André , SP, Brasil
Vinculado ao auxílio:	20/13703-3 - Materiais porosos ecológicos para a recuperação e reavaliação de metais recuperados de água contaminada, AP.TEM
Assunto(s): Polímeros (materiais)Polímeros biodegradáveis Poluição da água Adsorção (tratamento de água)Materiais adsorventes Cromatógrafos Aquisição de equipamentos Equipamentos multiusuários Infraestrutura de pesquisa
As informações de acesso ao Equipamento Multiusuário são de responsabilidade do Pesquisador responsável
Página web do EMU:	Página do Equipamento Multiusuário não informada
Tipo de equipamento:	Caracterização de Materiais - Análises Químicas - Cromatrografia líquida
Fabricante: Fabricante não informado
Modelo: Modelo não informado
Materiais porosos ecológicos para a recuperação e reavaliação de metais recuperados de água contaminada
Processo: 20/13703-3
Linha de fomento: Auxílio à Pesquisa - Temático
Vigência: 01 de novembro de 2021 - 31 de outubro de 2026
Área do conhecimento: Engenharias - Engenharia de Materiais e Metalúrgica - Materiais Não-metálicos
Pesquisador responsável: Derval dos Santos Rosa
Beneficiário: Derval dos Santos Rosa
Instituição-sede: Centro de Engenharia, Modelagem e Ciências Sociais Aplicadas (CECS). Universidade Federal do ABC (UFABC). Ministério da Educação (Brasil). Santo André , SP, Brasil
Pesquisadores principais:	
Elisabete Frollini ; Lucia Helena Innocentini Mei
Pesq. associados:	
Alexandre Tadeu Paulino ; Artur José Monteiro Valente ; Daniella Regina Mulinari ; Lucia Helena Gomes Coelho ; Maria Ines Bruno Tavares ; Rodrigo de Freitas Bueno ; Sushanta Mitra ; Vijaya Rangari
Assunto(s): Qualidade da água Poluição da água Recursos hídricos Ação antrópica negativa Íons metálicos Plásticos biodegradáveis Materiais porosos Metais
Hidrogéis de celulose contendo argilas modificadas para remoção e recuperação de íons metálicos presentes em águas contaminadas
Processo: 22/01382-3
Linha de fomento: Bolsas no Brasil - Doutorado
Vigência: 01 de dezembro de 2022 - 31 de janeiro de 2026
Área do conhecimento: Engenharias - Engenharia de Materiais e Metalúrgica - Materiais Não-metálicos
Pesquisador responsável: Derval dos Santos Rosa
Beneficiário: Rafaela Reis Ferreira
Instituição-sede: Centro de Engenharia, Modelagem e Ciências Sociais Aplicadas (CECS). Universidade Federal do ABC (UFABC). Ministério da Educação (Brasil). Santo André , SP, Brasil
Assunto(s): Adsorção Metais pesados Polímeros (materiais)
Desenvolvimento de hidrogéis porosos biodegradáveis de amido contendo nanocelulose ou nanoargilas modificadas para remoção e recuperação de metais em águas contaminadas
Processo: 22/11133-0
Linha de fomento: Bolsas no Brasil - Pós-Doutorado
Vigência: 01 de outubro de 2022 - 30 de setembro de 2024
Área do conhecimento: Engenharias - Engenharia de Materiais e Metalúrgica - Materiais Não-metálicos
Pesquisador responsável: Derval dos Santos Rosa
Beneficiário: Talles Barcelos da Costa
Instituição-sede: Centro de Engenharia, Modelagem e Ciências Sociais Aplicadas (CECS). Universidade Federal do ABC (UFABC). Ministério da Educação (Brasil). Santo André , SP, Brasil
Vinculado ao auxílio:	20/13703-3 - Materiais porosos ecológicos para a recuperação e reavaliação de metais recuperados de água contaminada, AP.TEM
Assunto(s): Adsorção Águas residuárias Amido Metais tóxicos Materiais nanoestruturados
Desenvolvimento de hidrogéis de quitosana contendo nanoestruturas de celulose modificada para remoção e recuperação de metais em águas contaminadas
Processo: 21/08296-2
Linha de fomento: Bolsas no Brasil - Doutorado
Vigência: 01 de abril de 2022 - 31 de maio de 2025
Área do conhecimento: Engenharias - Engenharia de Materiais e Metalúrgica - Materiais Não-metálicos
Pesquisador responsável: Derval dos Santos Rosa
Beneficiário: Rennan Felix da Silva Barbosa
Instituição-sede: Centro de Engenharia, Modelagem e Ciências Sociais Aplicadas (CECS). Universidade Federal do ABC (UFABC). Ministério da Educação (Brasil). Santo André , SP, Brasil
Assunto(s): Polímeros (materiais)Hidrogéis Quitosana Remoção de contaminantes Íons metálicos Poluição da água
Eduardo Lucas Subtil
Desenvolvimento de módulos de ultrafiltração com membranas de fibra oca de matriz mista, polietersulfona e nanopartículas inorgânicas, para tratamento de água e esgoto
Processo: 20/11059-0
Linha de fomento: Auxílio à Pesquisa - Parceria para Inovação Tecnológica - PITE
Vigência: 01 de maio de 2022 - 30 de abril de 2024
Área do conhecimento: Engenharias - Engenharia Sanitária - Tratamentos de Águas de Abastecimento e Residuárias
Convênio/Acordo: SABESP
Pesquisador responsável: José Carlos Mierzwa
Beneficiário: José Carlos Mierzwa
Instituição-sede: Escola Politécnica (EP). Universidade de São Paulo (USP). São Paulo , SP, Brasil
Pesquisadores principais:	
Eduardo Lucas Subtil
Pesq. associados:	
Augusto Teruo Morita ; Daiana Kotra Deda Nogueira ; Devendra Prakash Saroj ; Pierre Le-Clech
Assunto(s): Tratamento de água Tratamento de águas residuárias Ultrafiltração Nanopartículas Membranas de separação
Avaliação da mitigação de depósito, resiliência e confiabilidade de membranas de matriz mista sintetizadas
Processo: 22/10291-1
Linha de fomento: Bolsas no Brasil - Mestrado
Vigência: 01 de setembro de 2022 - 31 de março de 2024
Área do conhecimento: Engenharias - Engenharia Sanitária - Tratamentos de Águas de Abastecimento e Residuárias
Convênio/Acordo: SABESP
Pesquisador responsável: Eduardo Lucas Subtil
Beneficiário: Viviane Bezerra da Silva
Instituição-sede: Centro de Engenharia, Modelagem e Ciências Sociais Aplicadas (CECS). Universidade Federal do ABC (UFABC). Ministério da Educação (Brasil). Santo André , SP, Brasil
Vinculado ao auxílio: 20/11059-0 - Desenvolvimento de módulos de ultrafiltração com membranas de fibra oca de matriz mista, polietersulfona e nanopartículas inorgânicas, para tratamento de água e esgoto, AP.PITE
Assunto(s): Tratamento de esgotos sanitários Ultrafiltração
Erik Gustavo Del Conte
Modelagem do comportamento da rugosidade e tensão residual superficial do aço maraging manufaturado por fusão em leito de pó e pós-processado com fresamento
Processo: 21/09890-5
Linha de fomento: Bolsas no Brasil - Doutorado
Vigência: 01 de abril de 2022 - 31 de janeiro de 2026
Área do conhecimento: Engenharias - Engenharia Mecânica - Processos de Fabricação
Pesquisador responsável: Erik Gustavo Del Conte
Beneficiário: Amanda Rossi de Oliveira
Instituição-sede: Centro de Engenharia, Modelagem e Ciências Sociais Aplicadas (CECS). Universidade Federal do ABC (UFABC). Ministério da Educação (Brasil). Santo André , SP, Brasil
Assunto(s): Fresagem Fusão em leito de pó Modelagem Rugosidade Manufatura avançada
Graziella Colato Antonio
Proposta de métodos e ferramentas para avaliação do potencial dos sistemas de recuperação energética na gestão integrada de resíduos sólidos municipais aplicados aos municípios de Santo André e Itaquaquecetuba
Processo: 20/12269-8
Linha de fomento: Auxílio à Pesquisa - Parceria para Inovação Tecnológica - PITE
Vigência: 01 de março de 2022 - 28 de fevereiro de 2025
Área do conhecimento: Engenharias - Engenharia Mecânica
Convênio/Acordo: SABESP
Pesquisador responsável: Juliana Tófano de Campos Leite Toneli
Beneficiário: Juliana Tófano de Campos Leite Toneli
Instituição-sede: Centro de Engenharia, Modelagem e Ciências Sociais Aplicadas (CECS). Universidade Federal do ABC (UFABC). Ministério da Educação (Brasil). Santo André , SP, Brasil
Pesquisadores principais:	
Graziella Colato Antonio
Pesq. associados:	
Carlos Alberto Flávio Correa ; Kelly Danielly da Silva Alcantara Fratta ; Marcelo Modesto da Silva
Assunto(s): Gerenciamento de resíduos Planejamento energético Coleta seletiva Incineração Poder calorífico Amostragem Biodigestores anaeróbios
Juliana Tófano de Campos Leite Toneli
Proposta de métodos e ferramentas para avaliação do potencial dos sistemas de recuperação energética na gestão integrada de resíduos sólidos municipais aplicados aos municípios de Santo André e Itaquaquecetuba
Processo: 20/12269-8
Linha de fomento: Auxílio à Pesquisa - Parceria para Inovação Tecnológica - PITE
Vigência: 01 de março de 2022 - 28 de fevereiro de 2025
Área do conhecimento: Engenharias - Engenharia Mecânica
Convênio/Acordo: SABESP
Pesquisador responsável: Juliana Tófano de Campos Leite Toneli
Beneficiário: Juliana Tófano de Campos Leite Toneli
Instituição-sede: Centro de Engenharia, Modelagem e Ciências Sociais Aplicadas (CECS). Universidade Federal do ABC (UFABC). Ministério da Educação (Brasil). Santo André , SP, Brasil
Pesquisadores principais:	
Graziella Colato Antonio
Pesq. associados:	
Carlos Alberto Flávio Correa ; Kelly Danielly da Silva Alcantara Fratta ; Marcelo Modesto da Silva
Assunto(s): Gerenciamento de resíduos Planejamento energético Coleta seletiva Incineração Poder calorífico Amostragem Biodigestores anaeróbios
Gestão integrada de resíduos sólidos urbanos: Método para indicação de tecnologias de tratamento com recuperação energética
Processo: 22/11394-9
Linha de fomento: Bolsas no Brasil - Mestrado
Vigência: 01 de outubro de 2022 - 30 de setembro de 2024
Área do conhecimento: Engenharias - Engenharia Mecânica
Convênio/Acordo: SABESP
Pesquisador responsável: Juliana Tófano de Campos Leite Toneli
Beneficiário: Marília Rodrigues Serra
Instituição-sede: Centro de Engenharia, Modelagem e Ciências Sociais Aplicadas (CECS). Universidade Federal do ABC (UFABC). Ministério da Educação (Brasil). Santo André , SP, Brasil
Vinculado ao auxílio: 20/12269-8 - Proposta de métodos e ferramentas para avaliação do potencial dos sistemas de recuperação energética na gestão integrada de resíduos sólidos municipais aplicados aos municípios de Santo André e Itaquaquecetuba, AP.PITE
Assunto(s): Biogás Reciclagem Resíduos urbanos
Pós Doutorado do projeto: Proposta de métodos e ferramentas para avaliação do potencial dos sistemas de recuperação energética na gestão integrada de resíduos sólidos municipais aplicados aos municípios de Santo André e Itaquaquecetuba
Processo: 21/09804-1
Linha de fomento: Bolsas no Brasil - Pós-Doutorado
Vigência: 01 de abril de 2022 - 31 de março de 2024
Área do conhecimento: Engenharias - Engenharia Mecânica
Convênio/Acordo: SABESP
Pesquisador responsável: Juliana Tófano de Campos Leite Toneli
Beneficiário: Kelly Cristina Rosa Drudi
Instituição-sede: Centro de Engenharia, Modelagem e Ciências Sociais Aplicadas (CECS). Universidade Federal do ABC (UFABC). Ministério da Educação (Brasil). Santo André , SP, Brasil
Vinculado ao auxílio: 20/12269-8 - Proposta de métodos e ferramentas para avaliação do potencial dos sistemas de recuperação energética na gestão integrada de resíduos sólidos municipais aplicados aos municípios de Santo André e Itaquaquecetuba, AP.PITE
Assunto(s): Agrupamento de dados Biogás Modelos matemáticos Poder calorífico Planejamento energético
Marcella Pecora Milazzotto
Modulação da via glicolítica em embriões bovinos produzidos in vitro: impactos na acetilação de histonas sob a ótica metaboloepigenética
Processo: 19/22025-1
Linha de fomento: Bolsas no Brasil - Doutorado
Vigência: 01 de julho de 2021 - 07 de março de 2024
Área do conhecimento: Ciências Agrárias - Medicina Veterinária - Reprodução Animal
Pesquisador responsável: Marcella Pecora Milazzotto
Beneficiário: Aldcejam Martins da Fonseca Junior
Instituição-sede: Centro de Ciências Naturais e Humanas (CCNH). Universidade Federal do ABC (UFABC). Ministério da Educação (Brasil). Santo André , SP, Brasil
Assunto(s): Epigênese genética Embrião de animal Blastocisto Bovinos Técnicas in vitro Citratos Acetilcoenzima A Acetilação Histonas
O perfil metaboloepigenético do embrião é dependente da viscosidade do meio de cultura quando cultivado no dispositivo oviduct-on-a-chip?
Processo: 22/12169-9
Linha de fomento: Bolsas no Exterior - Estágio de Pesquisa - Pós-Doutorado
Vigência: 01 de abril de 2023 - 31 de março de 2024
Área do conhecimento: Ciências Agrárias - Medicina Veterinária - Reprodução Animal
Pesquisador responsável: Marcella Pecora Milazzotto
Beneficiário: Patricia Kubo Fontes
Supervisor no Exterior: Marcia de Almeida Monteiro Melo Ferraz
Instituição-sede: Centro de Ciências Naturais e Humanas (CCNH). Universidade Federal do ABC (UFABC). Ministério da Educação (Brasil). Santo André , SP, Brasil
Local de pesquisa: Ludwig Maximilian University of Munich (LMU Munich) (Alemanha)
Assunto(s): Embriogênese animal Oviduto Microfluídica Viscosidade Impressão tridimensional
</t>
  </si>
  <si>
    <t>Roosevelt Droppa Junior</t>
  </si>
  <si>
    <t>roosevelt.droppa@ufabc.edu.br</t>
  </si>
  <si>
    <t>Aquisição de base de dados para identificação de estruturas cristalinas por difratometria de raios X</t>
  </si>
  <si>
    <t>A difratometria de raios X (DRX) é uma técnica utilizada para determinar a estrutura atômica e molecular de materiais cristalinos que espalham, ou difratam, um feixe de raios X incidente em direções e com intensidades bem definidas. A DRX de pó, por sua vez, é uma técnica de análise muito utilizada para identificação de fases, isto é, estruturas, através da medição de ângulos e intensidades dos feixes difratados, por meio de comparação de um padrão de difração medido com os de uma base de dados de difração de referência. O Arquivo de Difração de Pó, ou PDF ® (Powder Diffraction File), é uma base de dados compilada pelo ICDD (International Centre for Diffraction Data) com mais de 1 milhão de conjuntos de dados de materiais distribuídos em pacotes específicos dedicados a materiais inorgânicos, minerais e orgânicos. Cada conjunto de dados contém dados de difração, cristalográficos e bibliográficos, bem como condições experimentais, instrumentais e de amostragem, além de propriedades físicas selecionadas num formato padrão normalizado. O PDF-4+ 2023 contém mais de 480.000 entradas, provenientes das maiores fontes mundiais de dados de difração de cristais e pós de materiais inorgânicos, compiladas numa única base de dados bastante abrangente. Essa base foi concebida para dar suporte a análises quantitativas automatizadas, fornecendo os dados de referência chave necessários para estas análises. Também contém um conjunto de ferramentas que suplementam as análises convencionais, tais como um conjunto completo de programas de simulação de dados que permitem a análise de dados de nêutrons, elétrons e síncrotron.
O PDF-4+Scholar é um pacote de licença acadêmica de cinco anos para o PDF-4+. O pacote inclui também uma licença do software de busca SIeve+, que é um programa utilizado para pesquisar e identificar materiais desconhecidos. Ele está integrado nas bases de dados do ICDD e pode ser complementar à maioria dos softwares de análise por difração de raios X comerciais. Por tudo isso, acreditamos que a compra deste pacote de dados de DRX vá beneficiar toda a comunidade de pesquisadores em materiais da UFABC que utilizam a técnica de DRX para análise de fases cristalinas. Além disso, com o início da operação do microscópio eletrônico de transmissão, ela servirá também para dar suporte a análises de difração de elétrons. Vale lembrar que quando os difratômetros Bruker foram adquiridos há mais de 13 anos, uma base menor, a PDF-2, que estava inclusa na compra de um dos equipamentos, foi disponibilizada para a comunidade pela CEM, tendo sido muito utilizada até sua licença expirar e não ser mais renovada em 2014. Merece destacada atenção o fato de que estamos comprando uma base de dados para 5 anos, o que resulta num custo efetivo anual de USD 2540 (aproximadamente R$13.400), um ótimo custo-benefício se considerarmos o número de pesquisadores beneficiados.</t>
  </si>
  <si>
    <t>Central Experimental Multiusuário</t>
  </si>
  <si>
    <t>Alejandro Andres Zuniga Paez, Alexandre José de Castro Lanfredi, Anibal de Andrade Mendes Filho, Anne Cristine Chinellato, Carlos Triveno Rios, Christiane Ribeiro, Daniel Zanetti de Florio, Denise Criado Pereira de Souza, Erika Fernanda Prados, Gabriel Scarambone Silva, Humberto Naoyuki Yoshimura, José Fernando Queiruga Rey, Julian Andres Munevar Cagigas, Katia Franklin Albertin Torres, Marcia Tsuyama Escote, Rafael Aparecido Ciola Amoresi, Renata Ayres Rocha, Renato Altobelli Antunes, Vânia Trombini Hernandes, Hueder Paulo Moisés de Oliveira, Jean Jacques Bonvent, Camilo A Angelucci, Derval dos Santos Rosa, Mathilde Julienne Gisèle Champeau Ferreira, Sydney Ferreira Santos, Amedea Barozzi Seabra, Andre Santarosa Ferlauto, Erik Gustavo Del Conte, Iseli Lourenço Nantes, Juliana Tófano de Campos Leite Toneli, Mohammad Masoumi, Thiago Branquinho de Queiroz, Roosevelt Droppa Jr</t>
  </si>
  <si>
    <t>22/11345-8, 21/14714-1, 20/13703-3, 22/01382-3, 22/11133-0, 21/08296-2, 19/16301-6, 19/23458-9, 19/22183-6, 22/13307-6, 22/00321-0, 22/13444-3, 22/03914-2, 20/08566-7, 21/12705-5, 19/00776-5, 17/11937-4, 22/08128-5, 22/06295-1, 22/00616-0, 21/00553-6, 21/09890-5, 17/02317-2, 22/07342-3, 20/12269-8, 22/11394-9, 21/09804-1, 21/02926-4, 19/22183-6, 22/13307-6, 20/13466-1, 23/00271-6, 22/05633-0, 22/03461-8, 19/21192-1</t>
  </si>
  <si>
    <t>Danilo Trabuco do Amaral</t>
  </si>
  <si>
    <t>danilo.trabuco@ufabc.edu.br</t>
  </si>
  <si>
    <t>Aquisição de estações de processamento de dados para fins biotecnológicos</t>
  </si>
  <si>
    <t xml:space="preserve">Atualmente, temos uma grande demanda na reutilização de dados ômicos e ecológicos dentro das áreas de biotecnologia e ciências biológicas, os quais passam por diversas etapas de processamento, controle de qualidade, armazenamento e reaproveitamento. Para tal, estações de processamento e centrais de armazenamento de informação são importantes para processos de high throughput, sendo utilazadas por diversos docentes do CCNH. Uma central de processamento de usos dos docentes da biotecnologia, curso em implementação e rodando, serão de grande valia para projetos de pesquisa, ensino e extensão.   </t>
  </si>
  <si>
    <t>Laboratório 504-3, Bloco A, SA</t>
  </si>
  <si>
    <t>Ana Claudia Oliveira Carreira Nishiyama; Ana Paula de Mattos Areas Dau; Cristina Ribas Furstenau; Danilo Trabuco do Amaral; Larissa Pereira Brumano; Marcelo Chuei Matsudo; Marcus Vinicius Xavier Senra; Milca Rachel da Costa Ribeiro Lins;  Sergio Santos de Jesus</t>
  </si>
  <si>
    <t>2019/12219-3; 2022/00538-0</t>
  </si>
  <si>
    <t>ID</t>
  </si>
  <si>
    <t>Orçamento</t>
  </si>
  <si>
    <t>Documentos Comprobatórios</t>
  </si>
  <si>
    <t>OK</t>
  </si>
  <si>
    <t>N/A</t>
  </si>
  <si>
    <r>
      <t>Luciana Campos Paulino, Vinicius de Andrade Oliveira, Antonio Sergio Kimus Braz, Daniele Ribeiro Araujo, Juliana Cardinali Rezende, Tales Alexandre da Costa e Silva,</t>
    </r>
    <r>
      <rPr>
        <b/>
        <sz val="10"/>
        <color theme="1"/>
        <rFont val="Arial"/>
        <family val="2"/>
        <scheme val="minor"/>
      </rPr>
      <t xml:space="preserve"> Alberto José Arab Olavarrieta</t>
    </r>
  </si>
  <si>
    <r>
      <rPr>
        <strike/>
        <sz val="10"/>
        <color theme="1"/>
        <rFont val="Arial"/>
        <family val="2"/>
        <scheme val="minor"/>
      </rPr>
      <t>6</t>
    </r>
    <r>
      <rPr>
        <sz val="10"/>
        <color theme="1"/>
        <rFont val="Arial"/>
        <family val="2"/>
        <scheme val="minor"/>
      </rPr>
      <t xml:space="preserve"> 7</t>
    </r>
  </si>
  <si>
    <t>NA</t>
  </si>
  <si>
    <t>E-mail</t>
  </si>
  <si>
    <t>#87976</t>
  </si>
  <si>
    <t>#87972</t>
  </si>
  <si>
    <t>Demanda duplicada</t>
  </si>
  <si>
    <t>Análise de Viabilidade Técnica</t>
  </si>
  <si>
    <t>Número de docentes de outros centros</t>
  </si>
  <si>
    <t>IV) Propostas que envolvam docentes que participem de mais de uma demanda</t>
  </si>
  <si>
    <t>Observações</t>
  </si>
  <si>
    <t>Pontuação</t>
  </si>
  <si>
    <t>Exigência FAPESP</t>
  </si>
  <si>
    <t>Cv
Projetos Vigentes</t>
  </si>
  <si>
    <t>Enquadramento Resolução COPES 01/2019 
Art 2º</t>
  </si>
  <si>
    <t>CLMU</t>
  </si>
  <si>
    <t>CP
Relevância</t>
  </si>
  <si>
    <t>CD
Docentes em mais de uma demanda</t>
  </si>
  <si>
    <t xml:space="preserve">PRTI
número de projetos associados à proposta que contribuíram para os recursos de RTI do ano base.
</t>
  </si>
  <si>
    <t>N0
Docentes CCNH
Beneficiados</t>
  </si>
  <si>
    <t xml:space="preserve">N2
Docentes 2021 </t>
  </si>
  <si>
    <t xml:space="preserve">N1
Docentes 2022 </t>
  </si>
  <si>
    <t/>
  </si>
  <si>
    <t>Docentes Beneficiados</t>
  </si>
  <si>
    <t>PLANO DE APLICAÇÃO 2021</t>
  </si>
  <si>
    <t>Giselle Cerchiaro (gerador de nitrogênio)</t>
  </si>
  <si>
    <t>Thiago Branquinho de Queiroz (recarga de gás hélio)</t>
  </si>
  <si>
    <t>Javier Acuna (infraestrutura de preparação de amostras)</t>
  </si>
  <si>
    <t>Thiago Branquinho de Queiroz (caracterização térmica da CEM)</t>
  </si>
  <si>
    <t>No-Break para o Microscópio Eletrônico (Javier Acuña)</t>
  </si>
  <si>
    <t>Manutenção do LC/MS e gerador de nitrogênio (Wendel Andrade Alves)</t>
  </si>
  <si>
    <t>Consumíveis para o equipamento multiusuário ICP OES (Ivanise Gaubeur)</t>
  </si>
  <si>
    <t>climatização de LGP L-503-3 (Vinicius de Andrade Oliveira)</t>
  </si>
  <si>
    <t>Suporte Cluster Titânio (Pedro Alves da Silva autreto)</t>
  </si>
  <si>
    <t>Reparo do TGA Q500 (Márcia Ap da Silva Spinacé)</t>
  </si>
  <si>
    <t>Substituição do computador do Espectrômetro de Ressonância Paramagnética Eletrônica (Thiago Branquinho de Queiroz)</t>
  </si>
  <si>
    <t>Fabio Furlan Ferreira</t>
  </si>
  <si>
    <t>X</t>
  </si>
  <si>
    <t>Álvaro Takeo Omori</t>
  </si>
  <si>
    <t>Amedea B. Seabra</t>
  </si>
  <si>
    <t>Ana Carolina Santos de Souza Galvão</t>
  </si>
  <si>
    <t>Ana Paula de Moraes</t>
  </si>
  <si>
    <t>Anapatricia de Oliveira Morales Vilha (CECS)</t>
  </si>
  <si>
    <t>Anderson Orzari Ribeiro</t>
  </si>
  <si>
    <t>Anderson Passos Aragão (doutorado)</t>
  </si>
  <si>
    <t>André Sarto Polo</t>
  </si>
  <si>
    <t>Arnaldo Rodrigues dos Santos Junior</t>
  </si>
  <si>
    <t>Artur Franz Keppler</t>
  </si>
  <si>
    <t>Bruno Guzzo da Silva</t>
  </si>
  <si>
    <t>Bruno Lemos Batista</t>
  </si>
  <si>
    <t>Camilo Andrea Angelucci</t>
  </si>
  <si>
    <t>Célio Adrega de Moura Júnior</t>
  </si>
  <si>
    <t xml:space="preserve">Celio Fernando Figueiredo Angolini </t>
  </si>
  <si>
    <t>Cesar Augusto João Ribeiro</t>
  </si>
  <si>
    <t>Cibele Biondo</t>
  </si>
  <si>
    <t>Dalmo Mandelli</t>
  </si>
  <si>
    <t>Daniele Ribeiro de Araujo</t>
  </si>
  <si>
    <t>Danilo da Cruz Centeno</t>
  </si>
  <si>
    <t>Derval dos Santos Rosa (CECS)</t>
  </si>
  <si>
    <t>Elizabete Campos de Lima</t>
  </si>
  <si>
    <t>Elizabeth Teodorov (CMCC)</t>
  </si>
  <si>
    <t>Eloah Rabello Suarez</t>
  </si>
  <si>
    <t>Fernanda Dias da Silva</t>
  </si>
  <si>
    <t>Fernanda Nascimento Almeida (CECS)</t>
  </si>
  <si>
    <t>Fernando Carlos Giacomelli</t>
  </si>
  <si>
    <t>Fernando Heering Bartoloni</t>
  </si>
  <si>
    <t>Fúlvio Rieli Mendes</t>
  </si>
  <si>
    <t>Giselle Cerchiaro</t>
  </si>
  <si>
    <t>Gustavo Martini Dalpian</t>
  </si>
  <si>
    <t>Gustavo Michel Mendoza La Torre</t>
  </si>
  <si>
    <t>Hana Paula Masuda</t>
  </si>
  <si>
    <t>Heloisa F. Maltez</t>
  </si>
  <si>
    <t>Herculano da Silva Martinho</t>
  </si>
  <si>
    <t>Hueder Paulo M. de Oliveira</t>
  </si>
  <si>
    <t>Iseli Lourenço Nantes Cardoso</t>
  </si>
  <si>
    <t>Ivanise Gaubeur</t>
  </si>
  <si>
    <t>Janaina de Souza Garcia</t>
  </si>
  <si>
    <t>Javier Acuña</t>
  </si>
  <si>
    <t>Jean-Jacques Bonvent</t>
  </si>
  <si>
    <t>João Henrique Ghilardi Lago</t>
  </si>
  <si>
    <t>João Nuno Barbosa Rodrigues</t>
  </si>
  <si>
    <t>José Antonio Souza</t>
  </si>
  <si>
    <t>Julian Andres Munevar Cagigas</t>
  </si>
  <si>
    <t>Juliana dos Santos de Souza</t>
  </si>
  <si>
    <t>Juliana Marchi</t>
  </si>
  <si>
    <t>Karina Passalacqua Morelli Frin</t>
  </si>
  <si>
    <t>Klaus Werner Capelle</t>
  </si>
  <si>
    <t xml:space="preserve">Leticie Mendonça Ferreira </t>
  </si>
  <si>
    <t>Livia Seno Ferreira Camargo</t>
  </si>
  <si>
    <t>Luana Sucupira Pedroza</t>
  </si>
  <si>
    <t>Lucas Almeida Miranda Barreto</t>
  </si>
  <si>
    <t>Lucia Helena Gomes Coelho (CECS)</t>
  </si>
  <si>
    <t>Luciano Avallone Bueno (CECS)</t>
  </si>
  <si>
    <t>Luciano Puzer</t>
  </si>
  <si>
    <t>Luís Henrique de Lima</t>
  </si>
  <si>
    <t>Luiz Roberto Nunes</t>
  </si>
  <si>
    <t xml:space="preserve">Marcela Sorelli Carneiro Ramos </t>
  </si>
  <si>
    <t>Marcella Pecora Milazzotto</t>
  </si>
  <si>
    <t>Marcelo Augusto Christoffolete</t>
  </si>
  <si>
    <t>Márcia Aparecida da Silva Spinacé</t>
  </si>
  <si>
    <t>Marcos de Abreu Avila</t>
  </si>
  <si>
    <t>Marcos Roberto da Silva Tavares</t>
  </si>
  <si>
    <t>Marcus Vinicius Xavier Senra</t>
  </si>
  <si>
    <t>Maria Cristina Carlan da Silva</t>
  </si>
  <si>
    <t>Mariselma Ferreira</t>
  </si>
  <si>
    <t>Mauricio Domingues Coutinho Neto</t>
  </si>
  <si>
    <t>Mauro Coelho dos Santos</t>
  </si>
  <si>
    <t>Mauro Rogerio Cosentino</t>
  </si>
  <si>
    <t>Maximiliano Ujevic Tonino</t>
  </si>
  <si>
    <t>Mirela Inês de Sairre</t>
  </si>
  <si>
    <t>Natália Pirani Ghilardi Lopes</t>
  </si>
  <si>
    <t>Paramita Barai</t>
  </si>
  <si>
    <t>Paula Homem de Mello</t>
  </si>
  <si>
    <t>Roberto Menezes Serra</t>
  </si>
  <si>
    <t>Rodrigo Maghdissian Cordeiro</t>
  </si>
  <si>
    <t xml:space="preserve">Ronei Miotto </t>
  </si>
  <si>
    <t>Sergio Daishi Sasaki</t>
  </si>
  <si>
    <t>Tatiane Araujo de Jesus (CECS)</t>
  </si>
  <si>
    <t xml:space="preserve">Tiago Rodrigues </t>
  </si>
  <si>
    <t>Vinicius de Andrade Oliveira</t>
  </si>
  <si>
    <t>Wagner Alves Carvalho</t>
  </si>
  <si>
    <t>Wagner Rodrigo de Souza</t>
  </si>
  <si>
    <t>Wanius José Garcia da Silva</t>
  </si>
  <si>
    <t>Wendel Andrade Alves</t>
  </si>
  <si>
    <t>Willians Oswaldo Barreto Acevedo</t>
  </si>
  <si>
    <t>coordenadores dos subprojetos</t>
  </si>
  <si>
    <t>docente de outros Centros (não considerado no total dos beneficiados)</t>
  </si>
  <si>
    <t>docentes de outros Centros</t>
  </si>
  <si>
    <t>discente (não considerado no total dos beneficiados)</t>
  </si>
  <si>
    <t>Nathalia de Setta Costa (Manutenção preventiva de câmara de cultivo vegetal)</t>
  </si>
  <si>
    <t>Marcelo Augusto Christoffolete (Manutenção de equipamentos multiusuários)</t>
  </si>
  <si>
    <t>Danilo Trabuco do Amaral (Aquisição de estações de processamento de dados para fins biotecnológicos)</t>
  </si>
  <si>
    <t>Ana Claudia Oliveira Carreira Nishiyama</t>
  </si>
  <si>
    <t>Ana Paula de Mattos Areas Dau</t>
  </si>
  <si>
    <t>Cristina Ribas Furstenau</t>
  </si>
  <si>
    <t>Danilo Trabuco do AmaraL</t>
  </si>
  <si>
    <t>Larissa Pereira Brumano</t>
  </si>
  <si>
    <t>Marcelo Chuei Matsudo</t>
  </si>
  <si>
    <t>Milca Rachel da Costa Ribeiro Lins</t>
  </si>
  <si>
    <t>Sergio Santos de Jesus</t>
  </si>
  <si>
    <t>Wendel Alves (Substituição dos compressores do gerador de nitrogênio)</t>
  </si>
  <si>
    <t>G2</t>
  </si>
  <si>
    <t>G1</t>
  </si>
  <si>
    <t>Thiago Branquinho de Queiroz (Manutenção do  espectrômetro de RMN da CEM-SA)</t>
  </si>
  <si>
    <t>Rodrigo L. O. Rodrigues Cunha</t>
  </si>
  <si>
    <t>Camilo Angelucci (Conserto Agua Ultra-Pura)</t>
  </si>
  <si>
    <t>Luciana Campos Paulino (Adequação do L507-3 para nível de segurança biológica 2 (NB-2)</t>
  </si>
  <si>
    <t>Antonio Sergio Kimus Braz</t>
  </si>
  <si>
    <t>Juliana Cardinali Rezende</t>
  </si>
  <si>
    <t>Arnaldo Rodrigues dos Santos Jr (Manutenção do Secador de Ponto Crítico (CEM-SBC)</t>
  </si>
  <si>
    <t>Carlos Alberto Silva</t>
  </si>
  <si>
    <t>Ives Haifig</t>
  </si>
  <si>
    <t>Matheus Fortes</t>
  </si>
  <si>
    <t>Alberto José Arab Olavarrieta</t>
  </si>
  <si>
    <t>Tiago Carrijo</t>
  </si>
  <si>
    <t>Vanessa Verdade</t>
  </si>
  <si>
    <t>Total</t>
  </si>
  <si>
    <t xml:space="preserve">Outros Centros </t>
  </si>
  <si>
    <t>Luiz Fernando Barrére Martin (Aquisição de livros e bases de dados para manutenção de bibliotecas)</t>
  </si>
  <si>
    <t>Adriana Soares Ralejo (Aquisição de livros e bases de dados para manutenção de bibliotecas)</t>
  </si>
  <si>
    <t>Bruno Nadai</t>
  </si>
  <si>
    <t>Fernando Costa Mattos</t>
  </si>
  <si>
    <t>Flamarion Caldeira Ramos</t>
  </si>
  <si>
    <t>José Luiz Bastos Neves</t>
  </si>
  <si>
    <t>Luiz Antonio Alves Eva</t>
  </si>
  <si>
    <t>Marinês de Souza Pereira</t>
  </si>
  <si>
    <t>Michela Bordignon</t>
  </si>
  <si>
    <t>Miriam Mesquita Sampaio</t>
  </si>
  <si>
    <t>Nathalie de Almeira Bressiani</t>
  </si>
  <si>
    <t>Patrícia Del Nero Velasco</t>
  </si>
  <si>
    <t>Silvio Ricardo Gomes Carneiro</t>
  </si>
  <si>
    <t>Daniel Mendes Gomes</t>
  </si>
  <si>
    <t>Lisângela Kati do Nascimento</t>
  </si>
  <si>
    <t>Marcelo Augusto Leigui de Oliveira (Adequação do arranjo de tanques Cherenkov (LAGO-UFABC))</t>
  </si>
  <si>
    <t>Luiz Fernando Barrére Martin (Aquisição de livro para a biblioteca de Sao Bernardo do Campo)</t>
  </si>
  <si>
    <t>Pedro Alves da Silva Autreto (Suporte Cluster Multiusuário Titânio)</t>
  </si>
  <si>
    <t>Romarly Costa</t>
  </si>
  <si>
    <t>Anselmo Nogueira (Adequação do laboratório 009 - Bloco Zeta.)</t>
  </si>
  <si>
    <t>Marcelo Augusto Leigui de Oliveira (Aquisição de tubo fotomultiplicador)</t>
  </si>
  <si>
    <t>Leticie Mendonça Ferreira (Manutenção preventiva da plataforma PPMS da CEM/SA)</t>
  </si>
  <si>
    <t>Ana Melva Champi Farfan</t>
  </si>
  <si>
    <t>Denise Criado</t>
  </si>
  <si>
    <t>José Javier Sáez Acuña (Complementação do Laboratório de Preparação de Amostras para HRTEM da CEM-SA)</t>
  </si>
  <si>
    <t>Diogo Burigo Almeida</t>
  </si>
  <si>
    <t>Roosevelt Droppa Junior (Aquisição de base de dados para identificação de estruturas cristalinas por difratometria de raios X)</t>
  </si>
  <si>
    <t>Alejandro Zuñiga (CECS)</t>
  </si>
  <si>
    <t>Anne Cristine Chinellato (CECS)</t>
  </si>
  <si>
    <t>Carlos Triveno Rios (CECS)</t>
  </si>
  <si>
    <t>Crhistine Lombello (CECS)</t>
  </si>
  <si>
    <t>Christiane Ribeiro (CECS)</t>
  </si>
  <si>
    <t>Daniel Zanetti de Florio (CECS)</t>
  </si>
  <si>
    <t>Erick Gustavo Del Conte (CECS)</t>
  </si>
  <si>
    <t>Erika Fernanda Prados (CECS)</t>
  </si>
  <si>
    <t>Humberto Naoyuki Yoshimura (CECS)</t>
  </si>
  <si>
    <t>Ilka Tiemy Kato (CECS)</t>
  </si>
  <si>
    <t>José Fernando Queiruga Rey (CECS)</t>
  </si>
  <si>
    <t>Juliana Tófano de Campos Leite Toneli (CECS)</t>
  </si>
  <si>
    <t>Katia Franklin Albertin Torres (CECS)</t>
  </si>
  <si>
    <t>Marcia Tsuyama Escote (CECS)</t>
  </si>
  <si>
    <t>Mathilde Julienne Gisèle Champeau Ferreira (CECS)</t>
  </si>
  <si>
    <t>Mohammad Masoumi (CECS)</t>
  </si>
  <si>
    <t>Patrícia da Ana (CECS)</t>
  </si>
  <si>
    <t>Renata Ayres Rocha (CECS)</t>
  </si>
  <si>
    <t>Renato Antunes (CECES)</t>
  </si>
  <si>
    <t>Sydney Ferreira (CECS)</t>
  </si>
  <si>
    <t>Silvia Honda Takada (CMCC)</t>
  </si>
  <si>
    <t>Sônia Maria Malmonge (CECS)</t>
  </si>
  <si>
    <t>Vânia Trombini Hernandes (CECS)</t>
  </si>
  <si>
    <t>André Santarosa Ferlauto (CECS)</t>
  </si>
  <si>
    <t>Anibal Mendes Filho (CECS)</t>
  </si>
  <si>
    <t>Gabriel Scarambone Silva (aluno?)</t>
  </si>
  <si>
    <t>Rafael Aparecido Ciola Amoresi (docente?)</t>
  </si>
  <si>
    <t>PROPES</t>
  </si>
  <si>
    <t>Plano de Aplicação 2022</t>
  </si>
  <si>
    <t>contagem</t>
  </si>
  <si>
    <t>Docentes CCNH</t>
  </si>
  <si>
    <t>DEMANDA 2023 - Docentes Beneficiados - N0</t>
  </si>
  <si>
    <t>Docentes Beneficiados em 2022 (1=beneficiado  e 0=não beneficiado) - N1</t>
  </si>
  <si>
    <t>Docentes do CCNH Beneficiados em 2021 (1=beneficiado e 0=não beneficiado) - N2</t>
  </si>
  <si>
    <t>GRUPO 1 - CONTAGEM</t>
  </si>
  <si>
    <t>GRUPO 2 - CONTAGEM</t>
  </si>
  <si>
    <t>Docentes Beneficiados CCNH</t>
  </si>
  <si>
    <t>Valor da Proposta</t>
  </si>
  <si>
    <t>CRITÉRIOS DE ELEGIBILIDADE</t>
  </si>
  <si>
    <t>CRITÉRIOS DE CLASSIFICAÇÃO</t>
  </si>
  <si>
    <t>a) Propostas que comprovem exigência explícita da FAPESP para o uso da RTI</t>
  </si>
  <si>
    <t>b) Número de docentes do CCNH beneficiados pela proposta</t>
  </si>
  <si>
    <t>c) Docentes Beneficiados em 2022</t>
  </si>
  <si>
    <t>c) Docentes Beneficiados em 2021</t>
  </si>
  <si>
    <t>d) Propostas que beneficiem projetos FAPESP que originaram recursos RTI</t>
  </si>
  <si>
    <t xml:space="preserve">e) Propostas que envolvam projetos vigentes no período da execução </t>
  </si>
  <si>
    <t>g) Equipamentos multiusuários</t>
  </si>
  <si>
    <t>h) Relevância para o centro
Alta = 1,0 = Manutenção de Equipamentos e exigência explícita
Média = 0,8 = Manutenção Preventiva ou Infraestrutura
Baixa = 0,5 = Novos Equipamentos ou Insumos</t>
  </si>
  <si>
    <t>I. todos os equipamentos instalados nos Laboratórios Multiusuário da UFABC sob gestão da Pró-Reitoria de Pesquisa;</t>
  </si>
  <si>
    <t xml:space="preserve">III. equipamentos adquiridos através de projetos de pesquisa financiados pela Fundação de Amparo à Pesquisa do Estado de São Paulo – FAPESP, e classificados como tal por parte do financiador;  </t>
  </si>
  <si>
    <t>IV. equipamentos que os Laboratórios de Grupos de Pesquisa optem por definir como multiusuário, mediante solicitação a ser avaliada pela Comissão de Pesquisa da UFABC.</t>
  </si>
  <si>
    <t xml:space="preserve">II. todos os equipamentos adquiridos através de projetos institucionais financiados por agências de fomento que estejam instalados em Laboratórios de Grupos de Pesquisa; </t>
  </si>
  <si>
    <t>Nenhum</t>
  </si>
  <si>
    <t>Baixa</t>
  </si>
  <si>
    <t>GRUPO</t>
  </si>
  <si>
    <t>#88021</t>
  </si>
  <si>
    <t>#88025</t>
  </si>
  <si>
    <t>-</t>
  </si>
  <si>
    <t xml:space="preserve">PROPES </t>
  </si>
  <si>
    <t>Patrícia Aparecida da Ana</t>
  </si>
  <si>
    <t>Manutenção do nobreaK</t>
  </si>
  <si>
    <t>Demandas 9, 10 e 13 unificadas</t>
  </si>
  <si>
    <t>Demanda 18 duplicada - excluída</t>
  </si>
  <si>
    <t>9, 10 e 13</t>
  </si>
  <si>
    <t>Geradores de RTI FAPESP</t>
  </si>
  <si>
    <t>Reserva Técnica Institucional - UFABC - Ano: 2023</t>
  </si>
  <si>
    <t>Processo</t>
  </si>
  <si>
    <t>Linha de Fomento</t>
  </si>
  <si>
    <t>Beneficiário</t>
  </si>
  <si>
    <t>Valor da Reserva Técnica (R$)</t>
  </si>
  <si>
    <t>2019/12219-3</t>
  </si>
  <si>
    <t>Auxílio Pesquisa - Regular</t>
  </si>
  <si>
    <t>CRISTINA RIBAS FURSTENAU</t>
  </si>
  <si>
    <t>2021/05958-4</t>
  </si>
  <si>
    <t>JULIANA DOS SANTOS DE SOUZA</t>
  </si>
  <si>
    <t>2021/11446-6</t>
  </si>
  <si>
    <t>JOSE ANTONIO SOUZA</t>
  </si>
  <si>
    <t>2021/12342-0</t>
  </si>
  <si>
    <t>WAGNER ALVES CARVALHO</t>
  </si>
  <si>
    <t>2021/13573-5</t>
  </si>
  <si>
    <t>ALVARO TAKEO OMORI</t>
  </si>
  <si>
    <t>2021/14135-1</t>
  </si>
  <si>
    <t>FERNANDO LUIS DA SILVA SEMIAO</t>
  </si>
  <si>
    <t>2021/14422-0</t>
  </si>
  <si>
    <t>GUSTAVO MARTINI DALPIAN</t>
  </si>
  <si>
    <t>2021/14650-3</t>
  </si>
  <si>
    <t>TIAGO RODRIGUES</t>
  </si>
  <si>
    <t>2022/00153-0</t>
  </si>
  <si>
    <t>MARCELA SORELLI CARNEIRO RAMOS</t>
  </si>
  <si>
    <t>2022/00321-0</t>
  </si>
  <si>
    <t>AMEDEA BAROZZI SEABRA</t>
  </si>
  <si>
    <t>2022/00538-0</t>
  </si>
  <si>
    <t>MARCUS VINICIUS XAVIER SENRA</t>
  </si>
  <si>
    <t>2022/02341-9</t>
  </si>
  <si>
    <t>GERMAN LUGONES</t>
  </si>
  <si>
    <t>2022/02503-9</t>
  </si>
  <si>
    <t>WILLIANS OSWALDO BARRETO ACEVEDO</t>
  </si>
  <si>
    <t>2022/05804-0</t>
  </si>
  <si>
    <t>MAURO ROGERIO COSENTINO</t>
  </si>
  <si>
    <t>docentes com projetos geradores de RTI</t>
  </si>
  <si>
    <t>Roosevelt Droppa Junior (Aquisição de base de dados para identificação de estruturas cristalinas por difratometria de raios 1)</t>
  </si>
  <si>
    <t>Manutenção citômetro de flu1o e microscopia de fluorescência)Tiago Rodrigues</t>
  </si>
  <si>
    <t>Ale1 Gomes Dias</t>
  </si>
  <si>
    <t>Ale1andre Hiroaki Kihara (CMCC)</t>
  </si>
  <si>
    <t>Ale1andre Lanfredi (CECS)</t>
  </si>
  <si>
    <t>Ale1sandre Figueiredo Lago</t>
  </si>
  <si>
    <t>Marcus Vinicius 1avier Senra</t>
  </si>
  <si>
    <t>Tales Ale1andre da Costa e Silva</t>
  </si>
  <si>
    <t>Vani 1avier Oliveira Junior</t>
  </si>
  <si>
    <t>Victor 1imenes Marques</t>
  </si>
  <si>
    <t>docente contabilizado</t>
  </si>
  <si>
    <t>docente indicado, mas não contabilizado</t>
  </si>
  <si>
    <t>Demanda 16 - coordenador optou pela demanda 12, considerando o item 2-e do Edital</t>
  </si>
  <si>
    <t>N. Processo</t>
  </si>
  <si>
    <t>Título (Português)</t>
  </si>
  <si>
    <t>Instituição</t>
  </si>
  <si>
    <t>Pesquisador Responsável</t>
  </si>
  <si>
    <t>Data de Início</t>
  </si>
  <si>
    <t>Data de Término</t>
  </si>
  <si>
    <t>19/20470-8</t>
  </si>
  <si>
    <t>Sistemas poliméricos supramoleculares sensíveis a variações de pH como agentes não-virais para a entrega intracelular de DNA terapêutico: construindo a nova geração de nanomedicamentos para oftalmologia</t>
  </si>
  <si>
    <t>Ministério da Educação (Brasil). Universidade Federal do ABC (UFABC). Centro de Ciências Naturais e Humanas (CCNH)</t>
  </si>
  <si>
    <t>Auxílio à Pesquisa - Regular</t>
  </si>
  <si>
    <t>20/08527-1</t>
  </si>
  <si>
    <t>19/15628-1</t>
  </si>
  <si>
    <t>Efeito da poluição luminosa, da complexidade ambiental e da proximidade com construções costeiras sobre a dinâmica e diversidade de comunidades bentônicas marinhas</t>
  </si>
  <si>
    <t>Gustavo Muniz Dias</t>
  </si>
  <si>
    <t>Auxílio à Pesquisa - Programa BIOTA - Regular</t>
  </si>
  <si>
    <t>18/11011-7</t>
  </si>
  <si>
    <t>Planejamento de inibidores das calicreínas 5, 6 e 7 usando métodos computacionais e o ensaio de fragmentos moleculares</t>
  </si>
  <si>
    <t>Renato Ferreira de Freitas</t>
  </si>
  <si>
    <t>20/14175-0</t>
  </si>
  <si>
    <t>Estudo de mecanismo da ação anticancerígena de novos complexos de cobre utilizando produtos naturais como ligantes</t>
  </si>
  <si>
    <t>16/10060-9</t>
  </si>
  <si>
    <t>Equipamento multi-usuário (EMU) concedido no Processo FAPESP 2014/05151-0: espectrômetro de massas com plasma indutivamente acoplado hifenado a um cromatógrafo a líquido de alta eficiência (HPLC-ICP-MS)</t>
  </si>
  <si>
    <t>Auxílio à Pesquisa - Programa Equipamentos Multiusuários</t>
  </si>
  <si>
    <t>17/10292-0</t>
  </si>
  <si>
    <t>Simulações atomísticas em eletroquímica</t>
  </si>
  <si>
    <t>21/02789-7</t>
  </si>
  <si>
    <t>Busca de metabólitos bioativos com ação antiparasitária em espécies vegetais de regiões de Mata Atlântica e Cerrado - uma abordagem química, fenotípica e metabolômica</t>
  </si>
  <si>
    <t>20/15595-3</t>
  </si>
  <si>
    <t>Estudo funcional e estrutural de uma celulase celulossomal de fungo anaeróbio e sua interação doquerina-escafoldina</t>
  </si>
  <si>
    <t>21/03640-7</t>
  </si>
  <si>
    <t>Síntese e investigação de novas formas cristalinas de agentes antineoplásicos</t>
  </si>
  <si>
    <t>21/12342-0</t>
  </si>
  <si>
    <t>Produção de carvões bifuncionais para a conversão catalítica de polióis e terpenos</t>
  </si>
  <si>
    <t>19/12219-3</t>
  </si>
  <si>
    <t>Estudo da responsividade vascular em consequência da Síndrome Cardiorrenal: participação do sistema purinérgico</t>
  </si>
  <si>
    <t>Cristina Ribas Fürstenau</t>
  </si>
  <si>
    <t>21/14135-1</t>
  </si>
  <si>
    <t>Expandindo os regimes de operação de íons aprisionados em tecnologias quânticas</t>
  </si>
  <si>
    <t>Fernando Luis Semião da Silva</t>
  </si>
  <si>
    <t>21/05958-4</t>
  </si>
  <si>
    <t>Modulação de propriedades físico-químicas de semicondutores metálicos através do controle dos parâmetros de síntese assistida por micro-ondas</t>
  </si>
  <si>
    <t>18/15576-9</t>
  </si>
  <si>
    <t>Metabolismo do carbono em plantas sob diferentes perspectivas: buscando alternativas para aumento de produtividade</t>
  </si>
  <si>
    <t>22/00321-0</t>
  </si>
  <si>
    <t>Nanomateriais aliados a doadores de óxido nítrico para aplicações biológicas</t>
  </si>
  <si>
    <t>Amedea Barozzi Seabra</t>
  </si>
  <si>
    <t>19/14755-0</t>
  </si>
  <si>
    <t>Modulação da microbiota intestinal e do sistema imune pelas células epiteliais intestinais: da homeostase tecidual às doenças</t>
  </si>
  <si>
    <t>19/04878-7</t>
  </si>
  <si>
    <t>Biotecnologia aplicada ao melhoramento genético de gramíneas para a produção de biocombustíveis</t>
  </si>
  <si>
    <t>19/11197-6</t>
  </si>
  <si>
    <t>Teste de precisão de bariogênese</t>
  </si>
  <si>
    <t>Chee Sheng Fong</t>
  </si>
  <si>
    <t>19/19544-7</t>
  </si>
  <si>
    <t>Efeitos sinérgicos de múltiplos mutualistas nas plantas: como bactérias, formigas e abelhas contribuem para a evolução de um grupo de leguminosas</t>
  </si>
  <si>
    <t>20/13466-1</t>
  </si>
  <si>
    <t>Design, síntese e caracterização de sistemas moleculares para colheita de luz e separação de cargas</t>
  </si>
  <si>
    <t>21/09239-2</t>
  </si>
  <si>
    <t>EMU concedido no processo 19/19544-7: estereomicroscópio trinocular motorizado com câmera digital</t>
  </si>
  <si>
    <t>21/09240-0</t>
  </si>
  <si>
    <t>EMU concedido no processo 19/19544-7: Conjunto Analisador de Fotossíntese</t>
  </si>
  <si>
    <t>Título (Inglês)</t>
  </si>
  <si>
    <t>Cidade Instituição</t>
  </si>
  <si>
    <t>Instituição Parceira</t>
  </si>
  <si>
    <t>Empresa</t>
  </si>
  <si>
    <t>Município</t>
  </si>
  <si>
    <t>Pesquisadores Principais</t>
  </si>
  <si>
    <t>Pesquisadores Associados</t>
  </si>
  <si>
    <t>Supervisor</t>
  </si>
  <si>
    <t>Local de Pesquisa</t>
  </si>
  <si>
    <t>Pesquisador Visitante</t>
  </si>
  <si>
    <t>Instituição do Pesquisador Visitante</t>
  </si>
  <si>
    <t>Modalidade de apoio</t>
  </si>
  <si>
    <t>Grande Área do Conhecimento</t>
  </si>
  <si>
    <t>Área do Conhecimento</t>
  </si>
  <si>
    <t>Subárea do Conhecimento</t>
  </si>
  <si>
    <t>Assuntos</t>
  </si>
  <si>
    <t>Acordo(s)/Convênio(s) de Cooperação com a FAPESP</t>
  </si>
  <si>
    <t>Instituições no Exterior</t>
  </si>
  <si>
    <t>País (Inst. Ext. / Convênio)</t>
  </si>
  <si>
    <t>Pesquisador responsável no exterior</t>
  </si>
  <si>
    <t>Resumo (Português)</t>
  </si>
  <si>
    <t>Resumo (Inglês)</t>
  </si>
  <si>
    <t>Processos Vinculados</t>
  </si>
  <si>
    <t>Santo André</t>
  </si>
  <si>
    <t xml:space="preserve"> </t>
  </si>
  <si>
    <t>Interdisciplinar</t>
  </si>
  <si>
    <t>22/11345-8</t>
  </si>
  <si>
    <t>Processo de transformação eletrocatalítica de polióis assistido por mediadores redox</t>
  </si>
  <si>
    <t>Electrocatalytic alcohol transformation with electron-proton-transfer mediators</t>
  </si>
  <si>
    <t>Fernando Heering Bartoloni - Paula Homem-de-Mello</t>
  </si>
  <si>
    <t>Eletroquímica:Catálise:Espectroscopia de impedância eletroquímica:Glicerol:Polióis</t>
  </si>
  <si>
    <t>O presente projeto tem por objetivo desenvolver uma nova metodologia eletrocatalítica para a oxidação de glicerol e polióis similares em produtos de maior valor agregado. O sistema eletroquímico proposto consiste de usar moléculas com alto poder da catalise homogênea  que são regeneradas na superfície do eletrodo formando o ciclo da eletrocatálise indireta. Essas moléculas, conhecidas como mediadores, podem contornar alguns dos principais problemas que impedem a aplicação da transformação eletroquímica do glicerol em escala industrial como o custo dos eletrocatalisadores metálicos, baixo controle da seletividade dos produtos formados e  alto gasto de energia necessário para essas reações. O desenvolvimento do projeto está desenhado para ocorrer em duas áreas principais: (i) Eletrossíntese fundamental: Encontrar as condições ótimas para a eletrocatálise indireta do glicerol e outros álcoois similares, identificando os produtos via técnicas analíticas. (ii) Espectroeletroquímica:  com os parâmetros eletroquímicos otimizados, avaliar por técnicas espectroscópicas (Raman e UV-vis) de forma a elucidar os possíveis mecanismos desta reação. (AU)</t>
  </si>
  <si>
    <t>The present project aims to develop a new electrocatalytic methodology for the oxidation of glycerol and similar polyols in products with higher added value. The proposed electrochemical system consists of using molecules with high power of homogeneous catalysis that are regenerated on the electrode surface forming the indirect electrocatalysis cycle. These molecules, known as mediators, can overcome some of the main problems that prevent the application of the electrochemical transformation of glycerol on an industrial scale, such as the cost of metallic electrocatalysts, low control of the selectivity of the products formed and high energy expenditure required for these reactions. The development of the project is designed to occur in two main areas: (i) Fundamental Electrosynthesis: Finding the optimal conditions for the indirect electrocatalysis of glycerol and other similar alcohols, identifying the products via analytical techniques. (ii) Spectroelectrochemistry: with optimized electrochemical parameters, evaluate by spectroscopic techniques (Raman and UV-vis) in order to elucidate the possible mechanisms of this reaction. (AU)</t>
  </si>
  <si>
    <t>22/15466-4</t>
  </si>
  <si>
    <t>Plano anual de aplicação da reserva técnica para infraestrutura institucional de pesquisa, referente aos projetos de 2021.</t>
  </si>
  <si>
    <t>Annual plan of application of the Technical Reserve for Institutional Research Infrastructure for CCNH projects from 2021.</t>
  </si>
  <si>
    <t>Rodrigo Luiz Oliveira Rodrigues Cunha</t>
  </si>
  <si>
    <t>Auxílio à Pesquisa - Reserva Técnica para Infra-estrutura Institucional de Pesquisa</t>
  </si>
  <si>
    <t>Reserva técnica</t>
  </si>
  <si>
    <t>A Reserva Técnica Institucional (RTI) FAPESP disponibilizada para o CCNH equivale a R$ 230.221,30. Os recursos serão aplicadas no suprimento de necessidades relativas à (1) aquisição de material de consumo destinado a espaços e equipamentos de caráter multiusuário destinados a grupos de pesquisa do CCNH e da UFABC; (2) aquisição de equipamentos para infraestrutura coletiva. (AU)</t>
  </si>
  <si>
    <t>The Institutional Technical Reserve (RTI) FAPESP made available to the CCNH is equivalent to R $ 230.221,30. The resources will be applied in the supply of needs related to (1) the acquisition of consumer material destined for multiuser spaces and equipment destined for research groups of the CCNH and UFABC; (2) the acquisition of equipment for collective infrastructure. (AU)</t>
  </si>
  <si>
    <t>22/14221-8</t>
  </si>
  <si>
    <t>Descoberta e design de novos compostos: perovskitas de haletos e materiais quânticos</t>
  </si>
  <si>
    <t>Discovery and design of new compounds: halide perovskites and quantum materials</t>
  </si>
  <si>
    <t>Fernando Pereira Sabino - Naidel Antonio Moreira dos Santos Caturello</t>
  </si>
  <si>
    <t>Ciências Exatas e da Terra</t>
  </si>
  <si>
    <t>Física</t>
  </si>
  <si>
    <t>Física da Matéria Condensada</t>
  </si>
  <si>
    <t>Materiais quânticos:Defeitos:Metais de transição:Haletos:Perovskita</t>
  </si>
  <si>
    <t>Universidad de Antioquia (UdeA)</t>
  </si>
  <si>
    <t>Colômbia</t>
  </si>
  <si>
    <t>Jorge Mario Osorio Guillén</t>
  </si>
  <si>
    <t>As perovskitas são materiais com a fórmula química ABX3 e estrutura cristalina composta por octaedros de compartilhamento de cantos. Materiais com esta estrutura cristalina podem ter uma enorme variedade de aplicações, incluindo ferroelétricas e mais recentemente fotovoltaicas. Esta última aplicação utiliza perovskitas haletos, onde o elemento X é um haleto. As perovskitas também podem pertencer à classe dos materiais quânticos, com propriedades diferentes da física usual dos livros didáticos. Com este projeto SPRINT os grupos de São Paulo e Medellín reforçarão sua colaboração histórica realizando estudos sobre perovskitas (tanto como perovskitas haletos quanto materiais quânticos). Este projeto também visa contribuir ainda mais para o projeto atual da FAPESP (processo número 21/14422-0) ""Projeto computacional de perovskitas de haletos estáveis: efeitos de defeitos, ligas e pressão"" e fomentar a construção de um novo e grande projeto (FAPESP temático) envolvendo ambos os grupos. (AU)</t>
  </si>
  <si>
    <t>Perovskites are materials with the chemical formula ABX3 and crystal structure composed commonly by corner-sharing octahedra. Materials with this crystal structure can have a huge variety of applications, including ferroelectrics and more recently photovoltaics. This last application uses halide perovskites, where the X element is a halide. Perovskites can also belong to the class of quantum materials, with properties that are different from usual textbook physics. With this SPRINT project the groups from São Paulo and Medellin will boost their historical collaboration performing studies on perovskites (both as halide perovskites and quantum materials). This project also aims contribute further to the current FAPESP project (process number 21/14422-0) ""Computational design of stable Halide Perovskites: effects of defects, alloys, and pressure""and to foster the construction of a new, large project (FAPESP thematic) involving both groups. (AU)</t>
  </si>
  <si>
    <t>21/14303-1</t>
  </si>
  <si>
    <t>Chips fotônicos para implementação de protocolos de informação quântica</t>
  </si>
  <si>
    <t>Photonic chips to implement quantum information protocols</t>
  </si>
  <si>
    <t>Breno Marques Goncalves Teixeira</t>
  </si>
  <si>
    <t>Fernando Luis Semião da Silva - Luciano Soares da Cruz - Roberto Menezes Serra</t>
  </si>
  <si>
    <t>Auxílio à Pesquisa - Jovens Pesquisadores</t>
  </si>
  <si>
    <t>Óptica quântica:Informação quântica:Guias de onda</t>
  </si>
  <si>
    <t>Ao longo das últimas décadas a  Óptica Quântica vem se mostrando uma importante plataforma para implementação de protocolos de informação quântica e testes fundamentais de mecânica quântica. Implementações usando fótons única, fótons anunciados ou fótons emaranhados podem ser usados em implementações onde as operações são feitas no espaço livre, em fibras ópticas ou em chips fotônicos. No caso dos chips fotônicos as operações podem ser feitas usando designs similares aos usados no espaço livre ou design únicos, somente possíveis em guias de ondas. Em especial com guias de onda de nitreto de silício permitem a geração e manipulação de fótons quanticamente correlacionados no visível e em infra-vermelho, também podendo ser integrado detectores baseados em semicondutores. Esse projeto é o primeiro passo no desenvolvimento de um chip fotônico para implementação completa de protocolos de informação quântica em um único dispositivo. (AU)</t>
  </si>
  <si>
    <t>During the past decade, the quantum optics development has been showing a interest platform option for experimental implementation of quantum information and fundamental quantum mechanic tests. Implementation using single photons, using heralded or entangled source, have versatility to be manipulated on free space, fiber optics or photonic chips. This project proposes the uses of photonic chips to miniaturize experimental implementations using quantum optics. The chip design can be done using similar design of free space experimental setup or can be used designs only possible in wave-guide. The photonic chips is based on silicon nitride wave-guide, allowing the generation and manipulation of correlated photons in the visible and infrared light. This band of the electromagnetic spectra allows to integrate different quantum computation platforms, such as: ion traps and alkaline atoms. Moreover, using semiconductor material, it is possible to make integrated single photon detectors. This project is the first step for all in one device quantum computation based on photon chips. (AU)</t>
  </si>
  <si>
    <t>22/10392-2</t>
  </si>
  <si>
    <t>Eco-epidemiologia de doenças infecciosas em paisagens da Região Amazônica sob efeito de desmatamento: implicações na saúde única</t>
  </si>
  <si>
    <t>Eco-epidemiology of infectious diseases in landscapes of the Amazon Region under the effect of deforestation: implications for one health</t>
  </si>
  <si>
    <t>Marcia Aparecida Speranca</t>
  </si>
  <si>
    <t>Fredy Galvis Ovallos - Gabriel Zorello Laporta</t>
  </si>
  <si>
    <t>Ecoepidemiologia:Saúde Única:Malária:Doença de Chagas:Leishmaniose:Infecções por Arbovirus:SARS-CoV-2:Trypanosomatidae:Amazônia</t>
  </si>
  <si>
    <t>CONFAP - Conselho Nacional das Fundações Estaduais de Amparo à Pesquisa</t>
  </si>
  <si>
    <t>Os movimentos antropogênicos resultam em modificações do habitat natural silvestre, como a destruição de áreas florestais, a introdução de animais domésticos e a improvisação de condições de saneamento. Estas modificações, associadas ao aquecimento global, podem propiciar a proliferação descontrolada e a dispersão de artrópodes vetores de doenças infecciosas, como a Malária, a Doença de Chagas, a Leishmaniose e as Arboviroses. Como resultado da diversidade de Biomas essas doenças ocorrem de forma regional, isoladamente ou em conjunto e serão objetos de estudo a ser realizado no município de Cruzeiro do Sul, no Acre (área de assentamento da Região Amazônica sob efeito de desmatamento). Este projeto será complementar ao estudo em andamento financiado pela FAPESP (processo 2021/06669-6) que investiga a ocorrência de parasitas causadores da Malária, Leishmaniose e Doença de Chagas na população humana e de artrópodes, em 30 paisagens da região, com diferentes padrões de desmatamento. Neste projeto, a população humana e de artrópodes das mesmas paisagens de Cruzeiro do Sul, serão investigadas quanto a presença de Arboviroses e a ocorrência de SARS-CoV-2. Para complementar as relações eco-epidemiológicas dos agentes infecciosos, serão coletadas amostras de animais domésticos e peridomésticos (cães, gatos, equinos, bovinos e caprinos), nos quais todos os grupos de patógenos incluídos no estudo de Cruzeiro do Sul, serão investigados. A detecção dos patógenos será realizada por amplificação de segmentos genômicos que permitem a identificação taxonômica e a investigação da diversidade genética associada a características patológicas dos agentes infecciosos, por PCR ou RT/PCR, seguido de sequenciamento. Para cada grupo de patógenos serão determinadas as relações eco-epidemiológicas e evolutivas por métodos estatísticos de acordo com os dados obtidos. Com os resultados pretende-se contribuir com a prevenção e controle de doenças infecciosas, além da identificação de novos agentes infecciosos, hospedeiros vertebrados e vetores artrópodes de importância em saúde única. (AU)</t>
  </si>
  <si>
    <t>Anthropogenic movements result in modifications of the wild natural habitat, such as the destruction of forest areas, the introduction of domestic animals and the improvising of sanitation conditions. These changes, associated with global warming, can lead to the uncontrolled proliferation and dispersion of arthropod vectors of infectious diseases, such as Malaria, Chagas Disease, Leishmaniasis and Arboviruses. As a result of the diversity of Biomes, these diseases occur regionally, separately or together and will be the object of a study to be carried out in the municipality of Cruzeiro do Sul, in Acre (settlement area of the Amazon region under the effect of deforestation). This project will complement the ongoing study funded by FAPESP (process 2021/06669-6) that investigates the occurrence of parasites that cause Malaria, Leishmaniasis and Chagas Disease in the human and arthropod population, in 30 landscapes in the region, with different deforestation patterns. In this project, the human and arthropod population of the same landscapes of Cruzeiro do Sul will be investigated for the presence of arboviruses and the occurrence of SARS-CoV-2. To complement the eco-epidemiological relationships of infectious agents, samples of domestic and peridomestic animals (dogs, cats, horses, cattle, and goats) will be collected, in which all groups of pathogens included in the Cruzeiro do Sul study will be investigated. The detection of pathogens will be performed by amplification of genomic segments that allow taxonomic identification and investigation of the genetic diversity associated with pathological characteristics of infectious agents, by PCR or RT/PCR, followed by sequencing. For each group of pathogens, the eco-epidemiological and evolutionary relationships will be determined by statistical methods according to the data obtained. The results are intended to contribute to the prevention and control of infectious diseases, in addition to the identification of new infectious agents, vertebrate hosts and arthropod vectors of importance in one health. (AU)</t>
  </si>
  <si>
    <t>22/07268-8</t>
  </si>
  <si>
    <t>Compreendendo os processos de recombinação de cargas em células solares de perovskitas</t>
  </si>
  <si>
    <t>Comprehending the charge recombination processes in perovskite solar cells</t>
  </si>
  <si>
    <t>Andre Santarosa Ferlauto - José Antonio Souza</t>
  </si>
  <si>
    <t>Química</t>
  </si>
  <si>
    <t>Química Inorgânica</t>
  </si>
  <si>
    <t>Conversão de energia:Células solares:Perovskita:Energia solar</t>
  </si>
  <si>
    <t>As células solares de perovskita (PSCs) são uma das tecnologias mais promissoras para o futuro da conversão de energia solar. Os materiais de baixo custo e fácil processamento que resultam em dispositivos de alta eficiência aumentam o interesse em desenvolver essa tecnologia. O registro mais recente de Eficiência de Conversão de Energia (PCE) é de 25,7%. Mesmo sendo um valor alto de PCE, o valor está longe do limite de Shockley-Queisser, que é de 31,64% para uma célula solar de junção única com um semicondutor com um band-gap de 1,5 eV. Para melhorar o desempenho dos PSCs para se aproximar do limite de Shockley-Queisser é necessário entender as vias de recombinação de carga nestes dispositivos e incluir modificações para reduzir tais mecanismos de perda. Nesta proposta, usaremos várias técnicas para investigar mecanismos de perda e entender as vias de recombinação de carga sugerindo modificações visando reduzi-las. Também é de interesse, a investigação de novos materiais para a preparação de PSCs em duas arquiteturas de dispositivos distintas (mesoporosa e invertida). A correlação entre o desempenho das PSCs usando esses novos materiais e as vias de recombinação de carga será estabelecida. Por fim, usaremos várias técnicas para investigar as razões da redução da durabilidade dos dispositivos e modificações serão implementadas para melhorar a operação a longo prazo das PSCs. (AU)</t>
  </si>
  <si>
    <t>Perovskite solar cells (PSCs) are one of the most promising technologies for the future of solar energy conversion. The low-cost and easily processable materials that result in high-efficient devices increase the interest in developing this technology. The most recent Power Conversion Efficiency (PCE) record is 25.7%. Even being a high PCE value, the value is far from the Shockley-Queisser limit, which is 31.64% for a single-junction solar cell having a semi-conductor with a band-gap of 1.5 eV. To improve the PSCs performance to be close to the Shockley-Queisser limit it is necessary to understand the charge recombination pathways in these devices and include modifications to reduce such loss mechanisms. In this proposal, we will use several techniques to investigate loss mechanisms to understand charge-recombination pathways and suggest modifications aiming to reduce them. It is also of interest, the investigation of new materials for the preparation of PSCs in two distinct device architectures (mesoporous and inverted). The correlation between the PSCs performances using these new materials and the charge-recombination pathways will be established. Finally, we will use several techniques to investigate the reasons for the reduced durability of the devices and modifications will be implemented to improve the PSCs long-term operation. (AU)</t>
  </si>
  <si>
    <t>22/02503-9</t>
  </si>
  <si>
    <t>Três problemas da holografia numérica</t>
  </si>
  <si>
    <t>Three problems of numerical holography</t>
  </si>
  <si>
    <t>Física das Partículas Elementares e Campos</t>
  </si>
  <si>
    <t>Relatividade geral:Holografia:Computação de alto desempenho</t>
  </si>
  <si>
    <t>Neste projeto de pesquisa para 24 meses se faz a proposta de estudar três problemas na área da Holografia Numérica. Baseado na experiência em Relatividade Numérica e na computação de alto desempenho, e mais recentemente na simulação holográfica de fluidos longe do equilíbrio, se propõe desenvolver códigos automatos para estudar: I) um fluido quântico fortemente acoplado a temperatura e densidade de carga finita com condensado escalar, expandindo-se como um fluxo de Bjorken; II) colisões de ondas de choque gravitacionais, análogo holográfico fortemente acoplado de colisões de íons pesados; III) um fluido turbulento. Para os três problemas a estrutura da equações na formulação característica de Chesler e Yaffe se mantêm. Por um lado, os códigos desenvolvidos e as simulações já feitas representam um bom ponto de partida para garantir em parte o sucesso do projeto. Por outro lado, se precisam mudar as condições iniciais e de fronteira segundo seja o caso (boa parte delas já estabelecidas na literatura) e acrescentar coordenadas, funções métricas e variáveis físicas. Em particular, se fará ênfase no cálculo da entropia de cada sistema estudado. À beira-computacional, os problemas propostos podem levar ao cálculo de alto desempenho, mas o desenvolvimento sempre será escalável, precisando de computação em paralelo alocada na nuvem, quando a infraestrutura institucional na UFABC não for suficiente. Por último mas não menos importante, os problemas objeto de estudo podem derivar em teses para estudantes de qualquer nível, contribuindo assim na formação de pesquisadores na área. (AU)</t>
  </si>
  <si>
    <t>This 24-month research project proposes to study three problems in the field of Numerical Holography. Based on experience in Numerical Relativity and high-performance computing, and more recently on holographic simulation of far-from-equilibrium fluids, it is proposed to develop automated codes to study: I) a strongly coupled at finite temperature and charge density with scalar condensate, expanding like a Bjorken flow; II) gravitational shock wave collisions, strongly coupled holographic analog of heavy ion collisions; III) a turbulent fluid. For the three problems the structure of the equations in the characteristic formulation of Chesler and Yaffe is maintained. On one hand, the codes developed and the simulations already carried out represent a good starting point to partially guarantee the success of the project. On the other hand, it is necessary to change the initial and boundary conditions as the case may be (most of them already established in the literature) and add coordinates, metric functions and physical variables. In particular, emphasis will be placed on calculating the entropy of each system studied. At the computational edge, the proposed problems can lead to high performance calculation, but the development will always be scalable, needing parallel computing allocated in the cloud, if the institutional infrastructure at UFABC was not enough. Last but not least, the problems under study can be derived in theses for students of any level, also contributing to the training of researchers in the area. (AU)</t>
  </si>
  <si>
    <t>21/14650-3</t>
  </si>
  <si>
    <t>Trocador sódio-cálcio (NCX): papel na homeostase de cálcio, metabolismo energético e proliferação tumoral</t>
  </si>
  <si>
    <t>Sodium-calcium exchangers and cancer: role in calcium homeostasis, energy metabolism and tumor proliferation</t>
  </si>
  <si>
    <t>Tiago Rodrigues</t>
  </si>
  <si>
    <t>Denise Costa Arruda - Ivarne Luis dos Santos Tersariol - João Agostinho Machado Neto - Mauricio Ferreira Marcondes Machado - Silvya Stuchi Maria-Engler - Valeria Valente - Vincenzo Lariccia</t>
  </si>
  <si>
    <t>Ciências Biológicas</t>
  </si>
  <si>
    <t>Bioquímica</t>
  </si>
  <si>
    <t>Metabolismo e Bioenergética</t>
  </si>
  <si>
    <t>Cálcio:Neoplasias:Morte celular:Metabolismo:Mitocôndrias:Trocador de sódio e cálcio</t>
  </si>
  <si>
    <t>O câncer é uma das principais causas de morte no mundo. Devido ao aumento da sua incidência na população, toxicidade e efeitos colaterais do tratamento, resistência às opções terapêuticas disponíveis, o câncer é um importante problema de Saúde Pública e causa impacto econômico significativo aos sistemas de saúde. Sabe-se que células tumorais apresentam alterações moleculares que resultam em vantagens adaptativas e proliferativas, entre elas, independência de sinais de crescimento, reprogramação metabólica, instabilidade genética, capacidade de evasão do sistema imune, da apoptose e de metástase. Entretanto, os mecanismos responsáveis por tais alterações não estão totalmente esclarecidos e podem variar com o tipo e estadiamento do tumor. Por esse motivo, estudos sobre a biologia tumoral, principalmente aqueles voltados à compreensão das alterações moleculares, são fundamentais para o controle da doença. Nesse contexto, o cálcio que é um importante segundo mensageiro intracelular que participa de inúmeros processos celulares fisiológicos, tem sua homeostase alterada em tumores, incluindo mudanças na rede de sinalização e na expressão e função de transportadores. Apesar de muitos canais e transportadores desse íon terem sido amplamente estudados no câncer, os estudos sobre o papel do trocador sódio-cálcio (NCX) são escassos. Nosso grupo de pesquisa mostrou que o NCX atua em modo reverso no melanoma, promovendo efluxo de sódio e influxo de cálcio. Além disso, o grupo de pesquisa liderado pelo Prof. Amoroso foi pioneiro em mostrar a interação funcional entre o NCX e o transportador de aminoácidos excitatórios (EAAT) e seus possíveis impactos no metabolismo energético em células do sistema nervoso central. Dessa forma, considerando a reprogramação metabólica exibida por células tumorais, entre elas a dependência de glutamina/glutamato como fonte para obtenção de energia, estudar essa interação funcional NCX/EAAT as alterações da homeostase de cálcio e a reprogramação do metabolismo tumoral é de fundamental importância para a área. Portanto, este projeto tem como objetivo avaliar a expressão do trocador Na+/Ca2+ (NCX) em células tumorais, correlacionar tal expressão com transportadores de aminoácidos e caracterizar funcionalmente seu papel sobre as alterações da homeostase de Ca2+ e do metabolismo energético tumoral. Para isso, dados do transcriptoma de pacientes com câncer serão analisados para avaliar a expressão do NCX e sua correlação dos transportadores de glutamina e glutamato. Além disso, utilizando linhagens tumorais humanas de melanoma e glioblastoma em experimentos in vitro, será avaliada a expressão e a caracterização funcional do NCX, sua interação funcional com o EAAT. Além disso, os efeitos da sua inibição e da disponibilidade de substratos sobre o metabolismo energético tumoral. Os resultados obtidos neste projeto trarão avanços para o entendimento dos aspectos moleculares relativos à biologia tumoral, mais especificamente sobre os impactos do NCX sobre o metabolismo tumoral. (AU)</t>
  </si>
  <si>
    <t>Cancer is one of the main causes of death in the world and it has become an important public health problem, due to its increased incidence in the population, toxicity and side effects of treatment, resistance to available therapeutic options, causing a significant impact on economic to health systems. Tumor cells exhibit molecular alterations ('the hallmarks of cancer') that provide them adaptive and proliferative advantages, including independence from growth signals, genetic instability, evasion of apoptosis and immune system, metastatic capacity, and metabolic reprogramming. However, the mechanisms involved in such alterations are not fully understood and may vary with the type and stage of the tumor. For this reason, studies on tumor biology field, mainly aimed at understanding molecular alterations, are essential for controlling the disease. Calcium is an important intracellular second messenger, capable of regulating from cell signaling to energy metabolism regulation under physiological conditions. However, alterations in calcium homeostasis and its signaling and transporters network have been described in tumors. Although many calcium channels and transporters have been extensively investigated in cancer, studies on the role of the sodium-calcium exchanger (NCX) are scarce. Our research group showed that NCX acts in the reverse mode in melanoma, promoting sodium efflux and calcium influx. In addition, Prof. Amoroso's group (Università Politecnica delle Marche, Ancona, Italy) was pioneer in showing the functional interaction between NCX and the excitatory amino acid transporter (EAAT) and its impacts on cellular energy metabolism in the central nervous system. Thus, considering the metabolic reprogramming exhibited by tumor cells, including the dependence on glutamine/glutamate as a source of energy, to investigate the functional interaction NCX/EAAT, changes in calcium homeostasis, and reprogramming of tumor metabolism is of fundamental importance to the field. Therefore, this project aims to evaluate the expression of the Na+/Ca2+ exchanger (NCX) and the mitochondrial Na+/Ca2+/Li+ exchanger (NCLX) in tumor cells, to correlate such expression with amino acid transporters, and to characterize functionally its role in the alterations of Ca2+ homeostasis and tumor energy metabolism. To that end, transcriptome data from cancer patients will be analyzed to assess the expression of NCX and its correlation of glutamine and glutamate transporters. In addition, using human melanoma and glioblastoma tumor cell lines in vitro, the expression and functional characterization of NCX/NCLX and its interaction with EAAT will be evaluated. Furthermore, the effects of its inhibition and the availability of substrates on tumor energy metabolism will be addressed. The results obtained in this project will bring advances to the understanding of molecular aspects related to tumor biology, more specifically about the impacts of NCX/NCLX on tumor metabolism. (AU)</t>
  </si>
  <si>
    <t>22/10277-9</t>
  </si>
  <si>
    <t>O bloqueio de checkpoint imunológico via PD-L1 potencializa a ação de linfócitos T contendo receptor quimérico de antígeno anti-anidrase carbônica IX baseados em CD28 superiormente aos  baseados em 4-1BB.</t>
  </si>
  <si>
    <t>Auxílio à Pesquisa - Publicações científicas - Artigo</t>
  </si>
  <si>
    <t>Imunologia</t>
  </si>
  <si>
    <t>Imunologia Celular</t>
  </si>
  <si>
    <t>A regressão completa do carcinoma renal de células claras (ccRCC) obtido de maneira pré-clinica com linfócitos T (LT) expressando o receptor quimérico de antígeno (CAR) anti-anidrase carbônica IX (CAIX) clone G36 em doses equivalentes a E108 células T CAR/Kg renovou o potencial deste alvo para o tratamento do ccRCC e outros tumores em hipóxia. O bloqueio do checkpoint imunológico (ICB) trouxe respostas clínicas duráveis no ccRCC avançado e em outros tumores. Neste artigo testamos os LT CAR anti-CAIX baseados nos domínios co-estimulatório CD8±/4-1BB em comparação com CD28, capazes de liberar anticorpos anti ligante de morte celular programada -1 (PD-L1) IgG4 para tratamento de ccRCC humano in vitro e em modelo ortotópico em camundongos NSG. Usando uma dose de E107 células CAR PBMCS/kg, os LT CAR anti-CAIX CD28 que secretam anti-PD-L1 IgG4 diminuem de maneira substancial o volume e o peso do tumor, evitando a ocorrência de metástase. Esta superioridade antitumoral dos LT CAR  Anti-CAIX CD28 em comparação com 4-1BB ocorreu somente  após bloqueio de checkpoint imunológico via PD-L1. Além disso, o estado de exaustão dos LT CD4 periféricos, além dos CD8, foi fundamental para determinar a eficiência dos LT CAR. A falta de hepatotoxicidade e nefrotoxicidade observada após a administração de 107 LT CAR PMBCs/kg servirá como base para nortear a realização de ensaios clínicos utilizando anti-CAIX CD28 CAR PBMCs que liberam anticorpos anti-PD-L1 ou LT anti-CAIX 4-1BB CAR, oferecendo novas e empolgantes perspectivas para o tratamento de ccRCC refratários e tumores hipóxicos. (AU)</t>
  </si>
  <si>
    <t>The complete regression of clear cell renal cell carcinoma (ccRCC) obtained pre-clinically with anti-carbonic anhydrase IX (CAIX) G36 chimeric antigen receptor (CAR) T cells in doses equivalent to E108 CAR T cells/ Kg renewed the potential of this target to treat ccRCC and other tumors in hypoxia. The immune checkpoint blockade (ICB) brought durable clinical responses in advanced ccRCC and other tumors. Here we tested CD8±/4-1BB compared to CD28-based an-ti-CAIX CAR PBMCs cells-releasing anti-programmed cell death ligand-1 (PD-L1) IgG4 for human ccRCC treatment in vitro and in an orthotopic NSG mice model in vivo. Using a E107 CAR PBMCs cells/ Kg dose, anti-CAIX CD28 CAR T cells releasing anti-PD-L1 IgG highly decrease both tumor volume and weight in vivo, avoiding the occurrence of metastasis. This antitumoral superiority of CD28-based CAR PBMCs cells compared to 4-1BB occurred under ICB via PD-L1. Furthermore, T cell exhaustion status in peripheral CD4 T cells, additionally to CD8 was critical for CAR T cells efficiency. The lack of hepatotoxicity and nephrotoxicity upon administration of 107 CAR PMBCs cells/Kg dose is the basis for carrying out clinical trials using anti-CAIX CD28 CAR PBMCs cells releasing anti-PD-L1 antibodies or anti-CAIX 4-1BB CAR T cells, offering exciting new prospects for the treatment of refractory ccRCC and hypoxic tumors. (AU)</t>
  </si>
  <si>
    <t>22/02341-9</t>
  </si>
  <si>
    <t>Equação de estado da matéria sob condições extremas: modelos e aplicações</t>
  </si>
  <si>
    <t>Equation of state of matter under extreme conditions: models and applications</t>
  </si>
  <si>
    <t>Germán Lugones</t>
  </si>
  <si>
    <t>Astronomia</t>
  </si>
  <si>
    <t>Astrofísica Estelar</t>
  </si>
  <si>
    <t>Estrelas de nêutrons:Ondas gravitacionais:Estados da matéria:Equação de estado</t>
  </si>
  <si>
    <t>Embora o estado da matéria em densidades da ordem ou inferiores à dos núcleos atômicos seja razoavelmente bem compreendido e restringido pela teoria e pelos experimentos, o estado da matéria em densidades maiores só pode ser restringido por observações astrofísicas. Nos últimos 10 anos, avanços substanciais foram realizados na determinação de várias propriedades das estrelas de nêutrons através da observação de ondas de rádio (pulsares), raios-X (NICER) e ondas gravitacionais (LIGO/Virgo). Neste projeto, continuaremos com o trabalho realizado nos últimos anos, que consiste em estabelecer vínculos entre propriedades microfíscas da matéria densa e observáveis astrofísicos através do estudo de modos de oscilação de estrelas de nêutrons e deformabilidades de maré. (AU)</t>
  </si>
  <si>
    <t>Although the state of matter at densities around and below the nuclear saturation density is reasonably well understood and constrained by theory and experiments, the state of matter at higher densities can only be constrained by astrophysical observations. In the last 10 years, substantial advances have been made in determining various properties of neutron stars through the observation of radio waves (pulsars), X-rays (NICER) and gravitational waves (LIGO/Virgo). In this project, we will continue with the work carried out in recent years, which focuses on establishing links between microphysical properties of dense matter and astrophysical observables through the study of neutron star oscillation modes and tidal deformabilities. (AU)</t>
  </si>
  <si>
    <t>22/05804-0</t>
  </si>
  <si>
    <t>Física nuclear relativística no LHC</t>
  </si>
  <si>
    <t>Relativistic nuclear physics at the LHC</t>
  </si>
  <si>
    <t>Física Nuclear</t>
  </si>
  <si>
    <t>Instrumentação (física):Colisões de íons pesados relativísticos:A Large Ion Collider Experiment (ALICE):Grande Colisor de Hádrons:Algoritmos:Aprendizado computacional:Protótipo</t>
  </si>
  <si>
    <t>Esta proposta busca o apoio ao desenvolvimento de pesquisa em Física Nuclear Relativísitca na Universidade Federal do ABC (UFABC) em associação com a colaboração ALICE (A LargeIon Collider Experiment) do acelerador colisor de hádrons LHC (Large Hadron Collider)do laboratório europeu CERN (European Organization for Nuclear Research). O programa proposto pretende desenvolver pesquisa em colisões nucleares relativísticas com foco nas chamadas ""sondas energéticas""(ou hard probes), tais como fótons diretos de alto momento, jatos e em especial jatos de quarks b. Para tanto, considerando a nova configuração do experimento ALICE a partir de 2022, considera-se o desenvolvimento e implementação de algoritmos de Aprendizado de Máquina (Machine Learning), em especial para a obtenção de um algoritmo de rotulação de jatos com quark b (jet b-tagging) eficiente e de elevada pureza. Ainda dentro do âmbito da colaboração ALICE, continuam os esforços no desenvolvimento de simulações de performance para o Technical Design Report (TDR) de um novo detector para o experimento, calorímetro dianteiro FoCal. E em termos de prazo mais longo, enseja-se a participação nas simulações para o novo experimento que deverá substituir o atual, conhecido como ALICE-3. Por fim, esse projeto ajudará na consolidação da estrutura de pesquisa iniciada em projetos anteriores também apoiados com auxílios regulares da FAPESP. (AU)</t>
  </si>
  <si>
    <t>This proposal requests support to develop research in Relativistic Nuclear Physics at the Federal University of ABC (UFABC) in association with the ALICE collaboration at the Large Hadron Collider (LHC) of the European Centre of Nuclear Research (CERN). The proposed research program intends to perform research in relativistic nuclear collisions through the so called ""hard probes"", such as high energy photons, jets and, especially, b-jets. To that end, and considering the 2022 new setup of the ALICE experiment, the development of Machine Learning algorithms is envisaged, in special, the development of a  efficient jet b-tagging algorithm, with high purity. Still within the ALICE collaboration the participation in the forward calorimeter upgrade, the FoCal, continues by means of physics performance simulations for its Technical Design Report (TDR). Another goal in preparation for a longer term is the engagement in the simulations for the new experiment that will substitute the current one, known as ALICE-3. Finally, this project will help in the consolidation of the research infrastructure initiated by previous projects also supported by FAPESP. (AU)</t>
  </si>
  <si>
    <t>22/00153-0</t>
  </si>
  <si>
    <t>Biofotônica aplicada ao estudo de vesículas extracelulares como conectores da conversa rim-coração</t>
  </si>
  <si>
    <t>Biophotonics applied to study of extracellular vesicles as connectors of kidney-heart crosstalk</t>
  </si>
  <si>
    <t>Marcela Sorelli Carneiro Ramos</t>
  </si>
  <si>
    <t>Biofísica</t>
  </si>
  <si>
    <t>Radiologia e Fotobiologia</t>
  </si>
  <si>
    <t>Biofotônica:Doenças cardiovasculares:Síndrome cardiorrenal:Biomarcadores:Marcadores inflamatórios:Vesículas extracelulares:Espectroscopia de infravermelho com transformada de Fourier</t>
  </si>
  <si>
    <t>No estágio atual da medicina, o diagnóstico clínico de um paciente é obtido através da análise de exames clínicos, comparação com valores padrão de parâmetros fisiológicos e genéticos, imagens médicas de alta precisão e detecção de metabólitos em biofluídos como sangue ou urina. Contudo, mesmo tendo à disposição um amplo arsenal para caracterização e mensuração da homeostase, são relatados inúmeros casos de pacientes com sintomas e parâmetros similares, porém acometidos por diferentes doenças. Mais ainda, a resposta de diferentes indivíduos ao mesmo tratamento pode ser bem distinta. O estabelecimento de um diagnóstico e terapia médica de precisão e personalizado (teranóstico) tendo em vista as necessidades e o potencial de resposta de cada indivíduo é um dos grandes desafios da medicina moderna, também chamado por alguns de medicina de precisão. A obtenção de novos biomarcadores, a caracterização de sua resposta molecular dinâmica e o desenvolvimento de novas estratégias terapêuticas, tendo em vista aspectos moleculares e genéticos personalizados são possíveis estratégias para a superação deste desafio. Neste projeto, processos inflamatórios de origem sistêmica, como, por exemplo, a síndrome cardiorrenal (SCR), será caracterizado por nano-espectroscopia vibracional (""Surface Enhancement Raman Spectroscopy"" e ""Photo-Induced Force Microscopy"") bem como por técnicas convencionais de biologia e molecular e celular dos sistemas envolvidos. A SCR tipo 3 (SCR3) caracteriza-se pela lesão renal aguda como causadora de lesão cardíaca, e tem sido objeto de pesquisa do laboratório ao longo dos últimos 10 anos. Dentro da fisiopatologia da SCR, as vesículas extracelulares (EVs) foram apontadas por participarem da comunicação entre rins e coração por meio de ácidos nucleicos e proteínas. Diante do exposto, o presente estudo objetiva avaliar a participação das EVs produzidas pela lesão renal isquêmica nas alterações cardíacas, utilizando técnicas convencionais de biologia celular/molecular e nano-espectroscopia vibracional como ferramenta para a descoberta de possíveis biomarcadores. Assim, será realizado o modelo de isquemia e reperfusão renal (I/R), unilateral, por 60 minutos, seguido de 8 dias de reperfusão renal. Em seguida, as vesículas presentes nos soros dos animais isquemiados e não isquemiados serão isoladas e caracterizadas utilizando técnicas tradicionais (citometria de fluxo e MEV) e técnicas de biofotônica. Os principais avanços científicos e tecnológicos que objetivamos atingir ao final do projeto são: (i) identificação de assinaturas moleculares presentes nas EVs após I/R e (ii) identificação de novos biomarcadores inflamatórios. (AU)</t>
  </si>
  <si>
    <t>In the current stage of medicine, the clinical diagnosis of a patient is obtained through the analysis of clinical examinations, comparison with standard values of physiological and genetic parameters, high-precision medical images and detection of metabolites in biofluids such as blood or urine. However, even with a broad arsenal available for characterization and measurement of homeostasis, numerous cases of patients with similar symptoms and parameters, but affected by different diseases, are reported. Furthermore, the response of different individuals to the same treatment can be quite different. The establishment of a precise and personalized medical diagnosis and therapy (theranostic) considering the needs and response potential of each individual is one of the great challenges of modern medicine, also called by some precision medicine. Obtaining new biomarkers, characterizing their dynamic molecular response, and developing new therapeutic strategies, considering personalized molecular and genetic aspects, are possible strategies to overcome this challenge. In this project, inflammatory processes of systemic origin, such as cardiorenal syndrome (SCR), will be characterized by vibrational nano-spectroscopy (""Surface Enhancement Raman Spectroscopy"" and ""Photo-Induced Force Microscopy"") as well as by conventional biological techniques and molecular and cellular of the systems involved. Type 3 SCR (SCR3) is characterized by acute kidney injury causing cardiac injury, and has been the subject of laboratory research over the past 10 years. Within the pathophysiology of SCR, extracellular vesicles (EVs) were identified as participating in the communication between kidneys and heart through nucleic acids and proteins. Given the above, this study aims to evaluate the participation of VEs produced by ischemic kidney injury in cardiac changes, using conventional techniques of cell/molecular biology and vibrational nanospectroscopy as a tool for the discovery of possible biomarkers. Thus, the unilateral renal ischemia and reperfusion (I/R) model will be performed for 60 minutes, followed by 8 days of renal reperfusion. Then, the vesicles present in the sera of ischemic and non-ischemic animals will be isolated and characterized using traditional techniques (flow cytometry and SEM), and biophotonics techniques. The main scientific and technological advances that we aim to achieve at the end of the project are: (i) identification of molecular signatures present in EVs after I/R and (ii) identification of new inflammatory biomarkers. (AU)</t>
  </si>
  <si>
    <t>21/13573-5</t>
  </si>
  <si>
    <t>Metodologias alternativas na síntese de medicamentos para intubação e do Molnupiravir usando princípios da química circular e da química verde</t>
  </si>
  <si>
    <t>Alternative methodologies in the synthesis of intubation drugs and Molnupiravir applying green and circular chemistry principles</t>
  </si>
  <si>
    <t>Alvaro Takeo Omori</t>
  </si>
  <si>
    <t>Química Orgânica</t>
  </si>
  <si>
    <t>Química verde:COVID-19:Molnupiravir:Etomidato:Propofol:Síntese total:Síntese orgânica</t>
  </si>
  <si>
    <t>Este projeto prevê o desenvolvimento de metodologias alternativas de síntese de alguns medicamentos utilizados no processo de intubação orotraqueal (ou endotraqueal) e também de potenciais fármacos para tratamento do COVID-19. Este procedimento hospitalar é crítico no contexto do tratamento da COVID-19 e requer a administração de diversos sedativos e bloqueadores neuromusculares que devem ser administrados antes e durante o procedimento. Durante a segunda onda ocorrida no país (primeiro trimestre, 2021), casos da falta destes medicamentos ficaram em evidência. Com objetivo de mostrar uma contribuição acadêmica para o combate à pandemia de COVID-19, selecionamos inicialmente dois sedativos para estudo. O propofol e o etomidato. Baseado nos princípios da química circular e da química verde, propomos rotas sintéticas alternativas que sejam potencialmente adaptáveis para a indústria. No caso mais simples do propofol, verificaremos a possibilidade de reuso (química circular) do paracetamol como possível precursor. Já obtivemos o etomidato em duas etapas, porém condições mais eficientes e verdes da reação de Mitsunobu precisam ser melhoradas. O antiviral Molnupiravir pode se tornar o primeiro antiviral para COVID-19. Apesar das rotas já serem estabelecidas, propomos um estudo sistemático para obtenção da citidina e da acetilação regiosseletiva via lipases. Esperamos obter rotas alternativas, despertar o interesse da academia e também da indústria, principalmente aplicando princípios mais verdes e, se possível, sustentáveis. Mais detalhes sobre as propostas sintéticas estão descritos neste projeto. (AU)</t>
  </si>
  <si>
    <t>This proposal aims the development of alternative methodologies for the synthesis of some drugs used in the orotracheal (or endotracheal) intubation process. The intubation technique is critical in the context of the treatment of COVID-19 and requires the administration of several sedatives and neuromuscular blockers that must be administered before and during the procedure. During the second wave that occurred in Brazil (first quarter, 2021), shortage of intubation drugs was reported. In order to show an academic contribution against the COVID-19 pandemic, we initially selected two sedatives for study. Propofol and Etomidate. Based on the principles of circular and green chemistry, we propose alternative synthetic routes that are potentially adaptable to industry. In the simplest case of propofol, we will check the possibility of reuse (circular chemistry) of paracetamol as a possible precursor. In our group, we have already obtained etomidate in two steps. However, more efficient and greener conditions for the Mitsunobu reaction need to be improved. The antiviral Molnupiravir can be the first approved drug against COVID-19. Despite the synthetic routes are robust, we propose a systematic study regarding the synthesis of cytidine and a further investigation on the regioselective acetylation by lipases. We hope to obtain alternative routes, arouse the interest of academia and industry alike, mainly by applying greener and, if possible, sustainable principles. More details about the synthetic proposals are detailed throughout this proposal. (AU)</t>
  </si>
  <si>
    <t>22/00404-3</t>
  </si>
  <si>
    <t>Bariogênese e matéria escura em cosmologia não padrão</t>
  </si>
  <si>
    <t>Baryogenesis and dark matter in nonstandard cosmology</t>
  </si>
  <si>
    <t>Cosmologia fora do padrão:Bariogênese:Buracos negros primordiais:Matéria escura:Ondas gravitacionais:Neutrinos</t>
  </si>
  <si>
    <t xml:space="preserve">Texas A&amp;M University </t>
  </si>
  <si>
    <t>Texas A&amp;M University</t>
  </si>
  <si>
    <t>Estados Unidos</t>
  </si>
  <si>
    <t>Bhaskar Dutta</t>
  </si>
  <si>
    <t>No modelo cosmológico padrão, depois da inflação, considera-se que o universo é dominado por radiação até o período da igualidade da matéria-radiação quando a temperatura cósmica é cerca de 10 eV. Na realidade, as primeiras evidências de que o universo é de fato dominado por radiação dizem respeito a medidas de abundância de elementos leves produzidos pela nucleossíntese de Big Bang (Big-Bang Nucleosynthesis, BBN) quando a temperatura cósmica era em torno de MeV. Do período depois da inflação até temperatura de MeV, o universo poderia ter passado por um período de expansão não descrito pelo cenário padrão do universo dominado por radiação, a chamada ""cosmologia não padrão"". Dessa forma, a cosmologia não padrão inclui vários cenários bem embasados, como as modificações na relatividade geral visto nas teorias escalar-tensores da gravitação, um período de dominação por matéria devido à existência de partículas massivas de vida longa e/ou de buracos negros primordiais (Primordial Black Holes, PBHs), transições de fase de primeira ordem, etc. Para verificar essas possibilidades, é necessário estudar fenômenos que aconteceram antes do BBN, como a bariogênese e a produção de matéria escura. O principal objetivo desta proposta é estudar como a cosmologia não padrão pode deixar traços e afetar bariogênese e a produção de matéria escura. Nesse contexto, cenários envolvendo PBHs que podem constituir parte ou toda a matéria escura sera estudados. Pretendemos de estudar as assinaturas correlacionadas em ondas gravitacionais originadas da produção de PBHs ou das subsequentes fusões de PBHs, bem como raios gama das radiações Hawking de PBHs. (AU)</t>
  </si>
  <si>
    <t>In the standard cosmological model, after inflation, the Universe is radiation dominated up till the matter-radiation equality when the cosmic radiation temperature is around 10 eV. In fact, the earliest evidence we have that the Universe is indeed radiation dominated is from the measurements of the abundances of light elements produced from the Big Bang Nucleosynthesis (BBN) when the cosmic temperature is around MeV. From the period after inflation up till MeV temperature, the Universe could as well go through a period of expansion not described by the standard radiation dominated scenario, the so-called “nonstandard cosmology"". Hence, nonstandard cosmology includes several well-motivated scenarios like modifications to general relativity as in scalar-tensor theories of gravitation, a period of matter domination due to existence of long-lived massive particles and/or Primordial Black Holes (PBHs), first order phase transitions etc. In order to probe these possibilities, one needs to study phenomena which occur before the BBN such as baryogenesis and dark matter production. The main aim of this proposal is to study how nonstandard cosmology can leave traces and affect baryogenesis and dark matter production. In this context, scenarios involving PBHs which can constitute part of or all the dark matter will be studied. We would like to study the correlated signatures in gravitational waves originated from the PBH production or the subsequent mergers of PBHs as well as gamma rays from the Hawking radiations of the PBHs. (AU)</t>
  </si>
  <si>
    <t>21/11446-6</t>
  </si>
  <si>
    <t>Semicondutor de perovskita de haleto de baixa dimensão para conversão de energia solar</t>
  </si>
  <si>
    <t>Semiconducting low dimension halide perovskite for solar energy conversion</t>
  </si>
  <si>
    <t>André Luiz Martins de Freitas - André Sarto Polo - Aryane Tofanello de Souza - Gustavo Martini Dalpian</t>
  </si>
  <si>
    <t>Materiais nanoestruturados:Células solares:Perovskitas híbridas:Fotoeletroquímica:Semicondutores:Dispositivos optoeletrônicos:Baixa dimensionalidade:Propriedades físicas</t>
  </si>
  <si>
    <t>As perovskitas híbridas orgânicas-inorgânicas de haletos têm atraído considerável atenção devido ao seu excelente desempenho fotovoltaico e fotoeletroquímico e propriedades optoeletrônicas. O controle de suas estruturas eletrônicas e cristalinas e da condutividade fotoelétrica é ponto central para a idealização de novos materiais, novas funcionalidades e/ou melhoria da eficiência dos dispositivos optoeletrônicos. Controle da energia do band gap, baixa energia de ligação de éxciton, coeficientes de absorção ótica muito grandes em todo o espectro visível, comprimento de difusão de elétrons e buracos longos levando a separação e coleta de carga elétrica eficiente e alta tolerância a defeitos são propriedades físicas importantes observadas nesses materiais. No entanto, apesar do grande progresso em eficiência, as principais desvantagens das perovskitas híbridas são a instabilidade sob as condições ambientais e a toxicidade do chumbo. Comparada com a perovskita 3D convencional ABX3, a família de baixa dimensionalidade 0D e 2D exibe melhor estabilidade ambiental e composições mais variadas, bem como estruturas eletrônicas e cristalinas. Neste projeto, pretendemos obter um melhor entendimento sobre a síntese, propriedades químicas e físicas na família 0D A4BX6 e perovskitas haleto orgânico-inorgânico 2D com fórmula geral (OM) 2An  1BnX3n + 1 (n = 1 , 2, 3, 4 ...), onde OM são moléculas orgânicas, A é cátion monovalente, B é um cátion de metal divalente, X é um ânion haleto e n representa o número de camadas [BX6]4- octaédricas. A variação da dimensionalidade, do cátion orgânico e do número de camadas na estrutura 2D pode levar à mudança da estrutura do cristal, propriedades químicas e físicas oferecendo uma ampla oportunidade para descobertas de materiais e de fenômenos físicos, assim como novas aplicações tecnológicas. Pretendemos estudar as propriedades eletrônicas e ópticas dessas perovskitas de baixa dimensionalidade separadamente e colocadas na interface de filmes 3D. Esta é uma abordagem eficaz para obter mais conhecimento e discernimento para projetar novos dispositivos eletrônicos. Neste cenário, as perovskitas 2D serão usadas como uma camada protetora das células solares 3D e dispositivos fotoeletroquímicos para melhorar a eficiência e estabilidade. Também pretendemos estudar o efeito da pressão externa nas propriedades eletrônicas e ópticas dessas perovskitas 0D e 2D, o que é uma abordagem eficiente para obter um melhor entendimento das suas propriedades físicas, bem como para projetar novos dispositivos eletrônico. (AU)</t>
  </si>
  <si>
    <t>Light-harvesting organic-inorganic hybrid halide perovskites have been attracting considerable attention due to their excellent photovoltaic and photoelectrochemical performances and optoelectronic properties. Tuning in their electronic and crystal structures and photoelectric conductivity is at the heart of idealization of new materials, novel functionalities and/or improving the efficiency of optoelectronic devices. Suitable and adjustable band gaps, low exciton binding energy, very large optical absorption coefficients across the visible solar spectrum, long hole-electron diffusion length leading to efficient charge separation/collection, and high defect tolerance are important physical properties observed for these materials. However, despite the great progress in efficiency, the major drawbacks of the hybrid halide perovskites are the instability under ambient conditions and the toxicity of lead. Compared with the conventional 3D perovskite ABX3, the low-dimensional family exhibits better environmental stability and more varied compositions, electronic and crystal structures. In this project, we intend to obtain a better understanding on the synthesis, chemical, and physical properties of low dimensional 0D of the family A4BX6 and 2D organic-inorganic halide perovskites with general formula (OM)2An1BnX3n+1 (n = 1, 2, 3, 4...), where OM is organic molecules, A is monovalent cation, B is a divalent metal cation, X is a halide anion, and n represents the number of [BX6]4 octahedral layers. The variation of dimensionality, organic cation, and the number of layers in the 2D structure can lead to the change of crystal structure, chemical and physical properties which offer a broad opportunity for materials and physical phenomenon discoveries and new technological applications. We intend to study the electronic and optical properties of these low-D perovskites separately and placed on the top of 3D films.  This is an effective approach to obtain more knowledge and insight for designing new perovskite devices. In this scenario, the 2D layered perovskites will be used as a protective layer for the 3D absorber in solar cell and photoelectrochemical devices to improve efficiency and stability. We also intend to study the effect of external pressure on the electronic and optical properties of these low-D perovskites, which is an effective approach to obtain more knowledge and insight for designing new perovskite materials. (AU)</t>
  </si>
  <si>
    <t>22/00538-0</t>
  </si>
  <si>
    <t>Protistas ciliados: uma nova fonte de moléculas com atividades antimicrobianas</t>
  </si>
  <si>
    <t>Ciliated protists: a new source of molecules with antimicrobial activities</t>
  </si>
  <si>
    <t>Lívia Seno Ferreira Camargo</t>
  </si>
  <si>
    <t>Microbiologia</t>
  </si>
  <si>
    <t>Microbiologia Aplicada</t>
  </si>
  <si>
    <t>Cilióforos:Chlamydomonas reinhardtii:Anti-infecciosos:Peptídeos catiônicos antimicrobianos:Genômica:Transcriptoma:Expressão heteróloga:Superexpressão gênica</t>
  </si>
  <si>
    <t>Protistas ciliados (Ciliophora) são organismos diversos (~8,000 espécies formalmente descritas) e ancestrais (~1.1 bilhão de anos), que formam um grupo monofilético de eucariotos unicelulares capazes de colonizar quase que qualquer ecossistema marinho e terrestre, atuando como principais predadores de bactérias e outros microrganismos. Curiosamente, mesmo com esta íntima história coevolutiva, não há relatos de patógenos letais, sugerindo que os ciliados devam apresentar um eficiente mecanismo de controle de infecções. De fato, diversas moléculas com atividade antimicrobiana vêm sendo identificadas em ciliados; dentre elas, alguns peptídeos antimicrobianos (AMPs), pequenos componentes do sistema humoral de eucariotos e procariotos, com potente atividade contra uma variedade de microorganismos, pouca toxicidade às células de mamíferos, susceptíveis a modelagem racional, estáveis e que raramente induzem ganho de resistência em organismos alvos. Aqui, nos propomos realizar uma busca, nos cerca de 200 genomas e transcriptomas de ciliados disponíveis em bancos públicos de sequências, para identificação e caracterização de novos AMPs, utilizando para isso, diferentes ferramentas de bioinformática. Em uma segunda etapa, iremos superexpressar os AMPs mais promissores em sistema heterólogo baseado na microalga Chlamydomonas reinhardtii; e conduzir testes in vitro, com estes AMPs purificados, contra um painel de bactérias e fungos, para validação dos dados obtidos in silico e para o estabelecimento de um novo método de produção em larga escala de AMPs, com aplicação na terapêutica humana, veterinária e agrícola, para o controle de patógenos, incluindo aqueles resistentes e multirresistentes aos mais diversos antibióticos convencionais; mas também para atender à crescente demanda da indústria alimentícia e de cosméticos por novas moléculas antimicrobianas mais eficientes para fins de preservação de produtos. (AU)</t>
  </si>
  <si>
    <t>Ciliated protists (Ciliophora) are diverse (~8,000 formally described species) and ancestral (~1.1 billion years old) organisms, forming a monophyletic group of unicellular eukaryotes capable of colonizing almost any marine and terrestrial ecosystem, acting as top predators of bacteria and other microorganisms. Interestingly, even with this intimate coevolutionary history, there are no reports of lethal pathogens, suggesting that ciliates must have an efficient infection control mechanism. Indeed, several molecules with antimicrobial activity have been identified in ciliates; among them, some antimicrobial peptides (AMPs), small components of the humoral system of eukaryotes and prokaryotes, with potent activity against a variety of microorganisms, low toxicity to mammalian cells, susceptible to rational modeling, stable, and that rarely induce resistance gain in target organisms. Here, we propose to search the 200 or so ciliate genomes and transcriptomes available in public databases for new AMPs, using different bioinformatics tools. In a second step, we will overexpress the most promising AMPs in a heterologous system based on the microalgae Chlamydomonas reinhardtii; and conduct in vitro tests, with these purified AMPs, against a panel of bacteria and fungi, to validate the data obtained in silico and to establish a new method for large-scale production of AMPs, with application in human, veterinary and agricultural therapy, for the control of pathogens, including those resistant and multidrug-resistant to various conventional antibiotics; but also to meet the growing demand from the food and cosmetics industry for new, more efficient antimicrobial molecules for product preservation purposes. (AU)</t>
  </si>
  <si>
    <t>Nanomaterials combined with nitric oxide donors for biological applications</t>
  </si>
  <si>
    <t>Halley Caixeta de Oliveira - Rafael Vasconcelos Ribeiro</t>
  </si>
  <si>
    <t>Físico-química</t>
  </si>
  <si>
    <t>Radicais livres:Óxido nítrico:Doadores de óxido nítrico:S-nitrosotióis:Materiais nanoestruturados:Nanocompósitos:Biomateriais</t>
  </si>
  <si>
    <t>O radical livre óxido nítrico (NO) desempenha importantes ações em diversos processos biológicos em mamíferos como, por exemplo, o controle da vasodilatação, a resposta imunológica, a comunicação celular e a cicatrização cutânea. O NO também é reconhecido como molécula chave em diversos processos fisiológicos em plantas, incluindo a quebra da dormência e a germinação das sementes, o crescimento das raízes, a floração, a regulação do crescimento do tubo polínico, a fotossíntese, o controle da abertura e fechamento dos estômatos e as respostas aos estresses abióticos (como déficit hídrico, sol pleno, toxicidade causada por metais e salinidade). Por ser um radical livre, doadores de NO são administrados em diversas aplicações. Dentre eles, destacam-se os S-nitrosotióis (RSNOs), os quais se decompõem espontaneamente liberando o NO. Trabalhos na literatura e trabalhos anteriores do grupo da proponente revelaram que a combinação de nanotecnologia com os RSNOs representa uma estratégia promissora para viabilizar o uso terapêutico do NO. Nesse contexto, o principal objetivo do projeto é a síntese e caracterização de nanopartículas e nanocompósitos (i) a base de polímeros biocompatíveis e (ii) de nanopartículas a base de metais aliadas a doadores de NO para aplicações biológicas. O projeto ainda prevê estudos cinéticos de liberação de NO a partir dos nanomateriais preparados, a avaliação da citotoxicidade dos mesmos, incluindo a avaliação dos mecanismos de toxicidade, interação dos nanomaterials com células e aplicações dos nanomateriais em plantas sob estresse abiótico. Espera-se contribuir na escalada de desenvolvimento de materiais biocompatíveis doadores de NO com grande impacto em aplicações biomédicas e em agricultura, com artigos e depósito de pedidos de patente. (AU)</t>
  </si>
  <si>
    <t>The free radical nitric oxide (NO) plays important actions in several biological processes in mammals, such as the control of vasodilation, immune response, cellular communication and skin healing. NO is also recognized as a key molecule in several physiological processes in plants, including dormancy breaking and seed germination, root growth, flowering, regulation of pollen tube growth, photosynthesis, control of opening and stomatal closure and responses to abiotic stresses (such as water deficit, full sun, metal toxicity, and salinity). As a free radical, NO donors are administered in several applications. Among them, S-nitrosothiols (RSNOs) stand out, which decompose spontaneously releasing NO. Works in the literature and previous works by the proponent's group revealed that the combination of nanotechnology with RSNOs represents a promising strategy to enable the therapeutic use of NO. In this context, the main objective of the project is the synthesis and characterization of nanoparticles and nanocomposites (i) based on biocompatible polymers and (ii) metal-based nanoparticles combined with NO donors for biological applications. The project also provides kinetic studies of NO release from the prepared nanomaterials, the evaluation of their cytotoxicity, including the evaluation of toxicity mechanisms, interaction of nanomaterials with cells and applications of nanomaterials in plants under abiotic stress. It is expected to contribute to the escalation of development of biocompatible materials that donate NO with great impact in biomedical applications and in agriculture, with articles and filing of patent applications. (AU)</t>
  </si>
  <si>
    <t>Expanding operating regimes of trapped ions for  quantum technologies</t>
  </si>
  <si>
    <t>Frederico Borges de Brito</t>
  </si>
  <si>
    <t>Física Geral</t>
  </si>
  <si>
    <t>Tecnologia quântica:Informação quântica:Íons aprisionados:Óptica quântica:Sistemas quânticos abertos</t>
  </si>
  <si>
    <t>Íons aprisionados manipulados por campos de radiação eletromagnética constituem uma das mais desenvolvidas tecnologias quânticas da atualidade. Os cenários vão de experimentos ""de bancada"" até mesmo a integração em chip com perspectiva de uso em sistemas portáteis. No âmbito das tecnologias quânticas, a operação desses sistemas tem se dado no chamado regime de bandas laterais resolvidas. Este regime permite o acesso a dinâmicas efetivas que têm sido exploradas nas mais diferentes aplicações. Contudo, para que o sistema opere nesse regime, alguns pré-requisitos são necessários, incluindo o uso de campos externos fracos em comparação com a energia do movimento vibracional. Atualmente, porém, certos sistemas de íons aprisionados para integração de qubits materiais e fótons propagantes fazem uso de campos intensos em comparação com a frequência da armadilha. Sua descrição, portanto, não pode se dar no âmbito das bandas laterais resolvidas. Além disso, a obtenção do regime de bandas laterais resolvidas exige um sistema óptico de grande estabilidade o que torna o experimento caro. Tendo esses fatores em mente, este projeto é dedicado a modelagem e proposição de aplicações com íons aprisionados fora do regime de bandas laterais resolvidas. A metodologia consiste do uso de transformações unitárias que evidenciem outros regimes de ressonância e que expandam o que conhecemos atualmente, ou seja, o regime de bandas laterais resolvidas. Aplicações no âmbito da transdução íon-fóton e a investigação de transferências energéticas entre íons, campos e seu ambiente ilustrarão a física desses novos regimes. (AU)</t>
  </si>
  <si>
    <t>Trapped ions manipulated by electromagnetic radiation fields constitute now one of the most developed quantum technologies. Scenarios range from ""benchtop"" experiments to on-chip integration with the prospect of use in portable systems. Within the scope of quantum technologies, the operation of these systems has taken place in the so-called resolved sideband regime. This regime allows access to effective dynamics that have been explored in the most different applications. However, for the system to operate in this regime, some prerequisites are necessary, including the use of weak external fields compared to the energy of the vibrational movement. Currently, however, certain trapped ion systems for integrating material qubits and propagating photons make use of intense fields compared to the trap frequency. Its description, therefore, can not be given within the scope of resolved sidebands. Furthermore, obtaining the resolved sideband regime requires a highly stable optical system, which makes the experiment expensive. Keeping these factors in mind, this project is dedicated to modeling and proposition of applications with trapped ions beyond the resolved sideband regime. The methodology consists of the use of unitary transformations that evidence other resonance regimes that expand what we currently know, that is, the resolved sideband regime. Applications in the field of ion-photon transduction and the investigation of energy transfers between ions, fields and their environment will illustrate the physics of these new regimes. (AU)</t>
  </si>
  <si>
    <t>Modulation of physical-chemical properties of metal semiconductors through the control of the parameters of microwave-assisted synthesis</t>
  </si>
  <si>
    <t>Irina Marinho Factori - Joaquin Rodriguez Lopez - Stefan Stanescu</t>
  </si>
  <si>
    <t>Catálise:Materiais nanoestruturados:Semicondutores:Fotoeletroquímica:Fotoquímica:Produção de hidrogênio:Micro-ondas</t>
  </si>
  <si>
    <t>O uso de semicondutores metálicos nanoestruturados em processos (foto)(eletro) catalíticos vem ganhando destaque nas últimas décadas. Atualmente, as pesquisas têm como foco a busca pelo aumento da eficiência catalítica destes materiais. Umas das estratégias de destaque consiste em preparar heterojunções com outros semicondutores (metálicos e/ou orgânicos) ou nanoestruturas plasmônicas. O sucesso desta abordagem depende da efetividade de transferência de carga entre as estruturas que formam a heterojunção, fenômeno que está intimamente ligado a natureza e a espessura das espécies químicas formadas na interface. Neste sentido, o uso de metodologias de síntese assistidas por micro-ondas se torna muito atraente visto que a técnica se vale do aquecimento dielétrico seletivo das espécies presentes no meio reacional. Este efeito também é observado na superfície dos materiais em decorrência de sua interação única com as micro-ondas. Assim, o uso de micro-ondas abre a possibilidade de obter heterojunções cuja composição da interface possa ser modulada pelos parâmetros de irradiação utilizados na síntese. Na presente proposta sistemas baseados em nanoestruturas de BiVO4, BiNbO4, NaNbO3, Fe2O3, WO3, ZnO, TiO2, Au, Ag, Pt, grafeno e nitreto de carbono serão preparados através de técnicas assistidas por micro-ondas. Estes materiais figuram entre aqueles mais investigados na atualidade para aplicação em dispositivos de conversão de energia e catálise orgânica. A relação entre as condições de irradiação e as propriedades físico-química dos sistemas resultantes será avaliado, assim como sua eficiência em aplicações específicas.  Para isso, a cinética de síntese, a natureza química e estrutural da interface da heterojunção resultante, e a atividade catalítica da superfície dos catalisadores resultantes serão investigados. (AU)</t>
  </si>
  <si>
    <t>The use of nanostructured metal semiconductors in (photo)(electro)catalytic processes has been attracting attention in the last decades. Currently, the researches are focused on the seek for enhancing the catalytic efficiency of these materials. One of the outstanding strategies consists to prepare heterojunctions with other semiconductors (metal and/or organic) or plasmonic nanostructures. The success of this approach depends on the effectivity of the charge transference between the structures that form the heterojunction, an effect that is closely related to the nature and the thickness of the chemical species present at the interface. Thus, the use of microwave-assisted synthesis methods is very attractive, since the technique is based on the dielectric selective heating of the species present in the reactional media. This effect is observed in the surface of the materials due to its unique interaction with the microwaves. Consequently, the use of microwaves opens the possibility of obtaining heterojunctions which interface composition can be modulated by the irradiation parameters used in the synthesis. In this proposal systems based on nanostructures of BiVO4, BiNbO4, NaNbO3, Fe2O3, WO3, ZnO, TiO2, Au, Ag, Pt, graphene and carbon nitride will be prepared through microwave-assisted techniques. These materials are among the most investigated for application is energy conversion devices and organic catalysis nowadays. The correlation between the irradiation conditions and the physical-chemical properties of the resultant systems will be evaluated, as its efficiency in specific applications. Thus, the synthesis kinetics, the chemical and structural nature of the resultant heterojunction interface, and the catalytic activity at the surface of the resultant semiconductors will be investigated. (AU)</t>
  </si>
  <si>
    <t>21/14422-0</t>
  </si>
  <si>
    <t>Design computacional de perovskitas de haletos estáveis: efeitos de defeitos, ligas, e pressão</t>
  </si>
  <si>
    <t>Computational design of stable halide perovskites: effects of defects, alloys, and pressure</t>
  </si>
  <si>
    <t>Fernando Pereira Sabino - José Antonio Souza - Naidel Antonio Moreira dos Santos Caturello - Ricardo Donizeth dos Reis</t>
  </si>
  <si>
    <t>Defeitos em semicondutores:Perovskita:Teoria do funcional da densidade:Estados eletrônicos:Modelagem computacional</t>
  </si>
  <si>
    <t>O uso de perovskitas de haletos em células solares e outros dispositivos continua a atrair a atenção de pesquisadores em todo o mundo, e eficiências na conversão de energia de quase 30% foram relatadas. Uma limitação atual para a comercialização adequada desses dispositivos é a estabilidade reduzida dos materiais envolvidos, que são relativamente instáveis à exposição a umidade levando à separação de fases. Neste projeto usaremos métodos computacionais baseados na mecânica quântica para encontrar formas de aumentar a estabilidade estrutural desses compostos. Diversas estratégias serão avaliadas, incluindo o uso de diferentes alavancas termodinâmicas, como pressão e temperatura, e fatores externos, como a formação de ligas, a inclusão de defeitos e dopantes, e a construção de estruturas de baixa dimensionalidade. Nossos resultados serão compartilhados com colaboradores experimentais que trabalharão na síntese e caracterização dos compostos mais promissores. (AU)</t>
  </si>
  <si>
    <t>The use of halide perovskites in solar cells and other devices continues to attract the attention of researchers worldwide, and efficiencies in energy conversion of almost 30% have been reported. A current limitation for the proper commercialization of these devices is the reduced stability of the involved materials, which are relatively unstable to exposure to moisture causing phase separation. In this project, we will use computational quantum mechanical methods to find ways to increase the structural stability of these compounds. Several strategies will be evaluated, including the use of different thermodynamic handles such as pressure and temperature and external factors such as alloying, the inclusion of defects and dopants, and the design of low dimensional structures. Our findings will be shared with experimental collaborators that will work on the synthesis and characterization of the most promising candidates. (AU)</t>
  </si>
  <si>
    <t>Study of vascular responsiveness as a consequence of Cardiorenal Syndrome: participation of purinergic system</t>
  </si>
  <si>
    <t>Fisiologia</t>
  </si>
  <si>
    <t>Fisiologia de Órgãos e Sistemas</t>
  </si>
  <si>
    <t>Fisiologia cardiovascular:Síndrome cardiorrenal:Doenças cardiovasculares:Aorta:Receptores purinérgicos P2:Reatividade cardiovascular</t>
  </si>
  <si>
    <t>As doenças cardiovasculares (DCVs) são a principal causa de mortalidade e morbidade em todo o mundo, representando em torno de 31% de todas as mortes globais. O coração é responsável por garantir que o sangue circule por todo o corpo, incluindo os rins. Os rins, por sua vez, são responsáveis por filtrar o sangue circulante, gerenciando a homeostase eletrolítica. Assim, a manutenção da homeostasia cardiovascular é dependente de finas interações entre o coração e os rins. A existência de dupla disfunção cardíaca e renal, associada a um péssimo prognóstico, é denominada de síndrome cardiorrenal (SCR). A SCR não envolve somente os rins e o coração, mas também o sistema vascular, que é o órgão transportador de sangue no corpo. O sistema vascular é influenciado pela SCR através de fatores hemodinâmicos, neuro-humorais, mecânicos, bioquímicos e de toxinas urêmicas ligadas a proteínas. A sinalização purinérgica é amplamente aceita como um sistema primitivo e altamente conservado entre os animais, e os papéis para os nucleotídeos e nucleosídeos como moléculas sinalizadoras extracelulares estão bem descritos. Ao longo dos anos, o sistema purinérgico vem sendo implicado na regulação cardiovascular de maneira importante. Sabe-se que a sinalização pelos nucleotídeos estimula a vasoconstrição e o vasorelaxamento, o crescimento das células musculares lisas vasculares (CMLV) e das células endoteliais (CE) e a angiogênese; está envolvida no remodelamento vascular; estimula a agregação plaquetária; regula a coagulação, a inflamação e vários aspectos da função cardíaca. Na vasculatura, a ativação dos receptores P2 endoteliais induz a um vasorelaxamento local pela produção de óxido nítrico (NO), prostaciclina (PGI2) e fator hiperpolarizante derivado do endotélio (EDHF). Em contraste, a ativação de receptores P2 das CMLV promove vasoconstrição via P2X ou P2Y sensíveis a pirimidinas. De maneira importante, o ATP e outros nucleotídeos podem atuar, via ativação de receptores P2, como padrões moleculares associados ao dano (DAMPs) quando liberados em concentrações milimolares em situações patológicas, influenciando as respostas inflamatórias. Assim, considerando que: 1) o sistema vascular também é afetado pela SCR; 2) são escassos os estudos sobre possíveis alterações vasculares decorrentes da SCR distantes do sítio da isquemia renal; e 3) a sinalização purinérgica participa de maneira importante na regulação do tônus e da inflamação vascular, a hipótese do presente estudo é de que vasos distantes do sítio de isquemia renal, como a aorta, por exemplo, são funcionalmente alterados e tais alterações são provocadas, em parte, por um prejuízo no funcionamento dos receptores purinérgicos do tipo P2 presentes na vasculatura. Portanto, o objetivo deste trabalho consiste em caracterizar o impacto da síndrome cardiorrenal do tipo 3, síndrome renocárdica aguda, sobre a responsividade de aortas de camundongos, com ênfase na participação do sistema purinérgico. (AU)</t>
  </si>
  <si>
    <t>Cardiovascular diseases (CVDs) are the leading cause of mortality and morbidity worldwide, representing around 31% of all global deaths. The heart is responsible for ensuring that blood circulates throughout the body, including the kidneys. The kidneys are responsible for filtering circulating blood, managing electrolyte homeostasis. Thus, the maintenance of cardiovascular homeostasis depends on fine interactions between the heart and kidneys. The existence of double cardiac and renal dysfunction associated with a poor prognosis is called cardiorenal syndrome (CRS). CRS not only involves the kidneys and the heart, but also the vascular system, which is the blood-carrying organ in the body. The vascular system is influenced by CRS through hemodynamic, neurohumoral, mechanical and biochemical factors, and by protein-bound uremic toxins. Purinergic signaling is widely accepted as a primitive and highly conserved system among animals, and the roles for nucleotides and nucleosides as extracellular signaling molecules are well described. Over the years, the purinergic system has been significantly implicated in cardiovascular regulation. Nucleotide signaling is known to stimulate vasoconstriction and vasorelaxation, the growth of vascular smooth muscle cells (VSMC) and endothelial cells (EC) and angiogenesis; is involved in vascular remodeling; stimulates platelet aggregation; regulates clotting, inflammation and various aspects of cardiac function. In the vasculature, activation of endothelial P2 receptors induces local vasorelaxation through the production of nitric oxide (NO), prostacyclin (PGI2) and endothelial-derived hyperpolarizing factor (EDHF). In contrast, activation of VSMC P2 receptors promotes vasoconstriction via P2X or P2Y sensitive to pyrimidines. Importantly, ATP and other nucleotides can act via activation of P2 receptors as damage-associated molecular patterns (DAMPs) when released in millimolar concentrations in pathological situations, influencing inflammatory responses. Thus, considering that: 1) the vascular system is also affected by CRS; 2) there are few studies on possible vascular alterations resulting from CRS distant from the site of renal ischemia; and 3) purinergic signaling plays an important role in the regulation of vascular tone and inflammation, the hypothesis of the present study is that vessels distant from the site of renal ischemia, such as the aorta, are functionally altered and such alterations are caused, in part, due to an impairment in the functioning of the P2 receptors present in the vasculature. Therefore, the objective of this work is to characterize the impact of type 3 cardiorenal syndrome, known as acute renocardic syndrome, on the responsiveness of mouse aortae, with emphasis on the participation of the purinergic system. (AU)</t>
  </si>
  <si>
    <t>21/09816-0</t>
  </si>
  <si>
    <t>Plano anual de aplicação da reserva técnica para infraestrutura institucional de pesquisa, referente aos projetos de 2020.</t>
  </si>
  <si>
    <t>ANNUAL PLAN FOR THE APPLICATION OF THE TECHNICAL RESERVE FOR INSTITUTIONAL RESEARCH INFRASTRUCTURE REGARDING 2020 PROJECTS.</t>
  </si>
  <si>
    <t>O Centro de Ciências Naturais e Humanas (CCNH) é um dos três centros que, juntamente com o Centro de Engenharia, Modelagem e Ciências Sociais Aplicadas (CECS) e o Centro de Matemática, Computação e Cognição (CMCC), desenvolvem atividades interdisciplinares em ensino, pesquisa e extensão na Universidade Federal do ABC (UFABC). Sua missão é ""oferecer ensino de qualidade nas áreas de seu conhecimento, bem como incentivar e promover a pesquisa científica, ações de extensão e cultura, objetivando tornar-se referência dentro das instituições do país e no mundo. Contribuir para o desenvolvimento tecnológico regional e nacional de formar e promover o crescimento da região e do país. Incentivar e promover a difusão do conhecimento na esfera das ciências Naturais e Humanas"". O desenvolvimento de tais atividades é conduzido por 237 (duzentos e trinta e sete) docentes2 ligados às áreas das ciências naturais - Biologia, Física e Química - e da Filosofia e História da Ciência, sendo que muitos estão credenciados 13 programas de pós-graduação, todos de caráter altamente interdisciplinar. O número de docentes alocados no CCNH tem flutuado em razão da dinâmica de contratação e trânsito para/de outras instituições, já que estamos atingindo o número de docentes previstos para o centro. Apesar disso, com a maturidade do nosso quadro docente e a consequente expansão dos grupos de pesquisa, a necessidade por espaço qualificado continua a crescer. A recente entrega de cerca de 1900 m² no Bloco L, no campus da UFABC em Santo André, espaço destinado à instalação de grupos de pesquisa do CCNH, permitiu a realocação dos mesmos, exigindo, porém, algumas adequações estruturais. Paralelamente à mudança, o desgaste da infraestrutura da UFABC e o dinamismo inerente ao desenvolvimento da pesquisa requerem ações para que sua continuidade e qualidade sejam conservadas, garantindo, consequentemente, o cumprimento da missão da UFABC, nos termos do Plano de Desenvolvimento Institucional. Nesse sentido, a RTI 2020 vem de encontro ao suprimento de necessidades relativas à Reformas de laboratórios e outras despesas para infraestrutura de pesquisa; Apoio à manutenção e melhoramentos em infraestruturas coletivas de apoio a pesquisa. (AU)</t>
  </si>
  <si>
    <t>The Center for Natural and Human Sciences (CCNH) is one of three centers that, together with the Center for Engineering, Modeling and Applied Social Sciences (CECS) and the Center for Mathematics, Computing and Cognition (CMCC), develop interdisciplinary activities in teaching , research and extension at the Federal University of ABC (UFABC). Its mission is ""to offer quality education in the areas of its knowledge, as well as to encourage and promote scientific research, extension and cultural actions, aiming to become a reference within institutions in the country and in the world. Contribute to regional and national technological development to form and promote the growth of the region and the country. Encourage and promote the dissemination of knowledge in the sphere of Natural and Human Sciences"". The development of such activities is conducted by 237 (two hundred and thirty-seven) professors2 linked to the areas of natural sciences - Biology, Physics and Chemistry - and Philosophy and History of Science, many of which are accredited by 13 postgraduate programs, all of a highly interdisciplinary character.The number of professors allocated at the CCNH has fluctuated due to the dynamics of hiring and transit to/from other institutions, as we are reaching the number of professors foreseen for the center. Despite this, with the maturity of our faculty and the consequent expansion of research groups, the need for qualified space continues to grow. The recent delivery of around 1900 m² in Block L, on the UFABC campus in Santo André, a space destined for the installation of CCNH research groups, allowed their relocation, requiring, however, some structural adjustments.Parallel to the change, the wear and tear on UFABC's infrastructure and the dynamism inherent in the development of research require actions so that its continuity and quality are preserved, thus ensuring the fulfillment of UFABC's mission, under the terms of the Institutional Development Plan. In this sense, the RTI 2020 meets the supply of needs related to Laboratory renovations and other expenses for research infrastructure; Support for maintenance and improvements in collective research support infrastructure. (AU)</t>
  </si>
  <si>
    <t>Production of bifunctional carbons for catalytic conversion of polyols and terpenes</t>
  </si>
  <si>
    <t>Dalmo Mandelli - Geórgia Christina Labuto Araújo - Raphael Rodrigues</t>
  </si>
  <si>
    <t>Catálise heterogênea:Carboidratos:Terpenos:Carvão:Teoria ácido-base de Lewis:Teoria ácido-base de Brønsted-Lowry</t>
  </si>
  <si>
    <t>Este projeto está inserido em área estratégica em nível nacional e mundial, no que diz respeito à geração de conhecimento científico e tecnológico, além do enfoque em formação de pessoal qualificado, envolvendo sustentabilidade ambiental, social e econômica. O objetivo geral é o desenvolvimento de sistemas catalíticos heterogêneos que serão empregados na conversão de carboidratos e terpenos em produtos químicos de alto valor agregado. Para alcançar o objetivo e metas do projeto serão exploradas abordagens na concepção e preparação de sistemas catalíticos heterogêneos seletivos e robustos para tais reações, contando para isso com diversas colaborações nacionais e internacionais. Serão preparados catalisadores à base de carvões de glicose, glicerol e resíduos de leveduras. Os materiais serão caracterizados por técnicas adequadas, dentre as quais adsorção de nitrogênio, microscopia eletrônica de varredura, análise térmica, espectroscopia de fotoelétrons de raios X, análise elementar, difração de raios X e titulação de grupos funcionais de superfície. Os catalisadores serão empregados em reações de conversão do polióis e terpenos. Os produtos serão quantificados por cromatografia gasosa e cromatografia líquida de alta eficiência. Os resultados de conversão e de seletividade serão relacionados às propriedades físicas, químicas e texturais dos catalisadores. O uso de radiação micro-ondas para a promoção de reações no presente trabalho será uma importante alternativa para a substituição do aquecimento convencional. Aliado ao uso de catalisadores provenientes de subprodutos lignocelulósicos industriais e/ou comerciais, deveremos promover uma maior viabilidade econômica para a conversão de polióis e terpenos em produtos de elevado valor agregado por meio de reações catalíticas. Será desenvolvida uma abordagem integrada para processamento de biomassa com otimização das transformações catalíticas. Para cada reação de interesse serão desenvolvidos catalisadores específicos, com foco na acidez de superfície, Brønsted e/ou Lewis, a fim de se investigar relações estrutura-desempenho e selecionar o melhor sistema catalítico para cada processo. (AU)</t>
  </si>
  <si>
    <t>This project is inserted in a strategic area at national and global level, with regard to the generation of scientific and technological knowledge, in addition to the focus on training qualified personnel, involving environmental, social and economic sustainability. The general objective is the development of heterogeneous catalytic systems that will be used in the conversion of carbohydrates and terpenes into chemical products with high added value. To achieve the project's objective and goals, approaches will be explored in the design and preparation of selective and robust heterogeneous catalytic systems for such reactions, relying on several national and international collaborations. Catalysts based on carbons from glucose, glycerol and yeast residues will be prepared. The materials will be characterized by suitable techniques, including nitrogen adsorption, scanning electron microscopy, thermal analysis, X-ray photoelectron spectroscopy, elemental analysis, X-ray diffraction and surface functional group titration. The catalysts will be used in polyols and terpenes conversion reactions. The products will be quantified by gas chromatography and high-performance liquid chromatography. The conversion and selectivity results will be related to the physical, chemical and textural properties of the catalysts. The use of microwave radiation to promote reactions in this work will be an important alternative to replace conventional heating. Combined with the use of catalysts from industrial and/or commercial lignocellulosic by-products, we should promote greater economic viability for the conversion of polyols and terpenes into products with high added value through catalytic reactions. An integrated approach to biomass processing with optimization of catalytic transformations will be developed. For each reaction of interest, specific catalysts will be developed, focusing on surface acidity, Brønsted and/or Lewis, in order to investigate structure-performance relationships and select the best catalytic system for each process. (AU)</t>
  </si>
  <si>
    <t>Synthesis and investigation of new crystalline forms of antineoplastic agents</t>
  </si>
  <si>
    <t>Cristiane Cabral de Melo - Fernando Luiz Affonso Fonseca - Francesco Punzo - Paula Silvia Haddad Ferreira</t>
  </si>
  <si>
    <t>Fármacos:Antineoplásicos:Melfalano:LASSBio-1735:Análise de desempenho:Liberação controlada de fármacos:Cristalografia:Simulação por computador:Difração por raios X</t>
  </si>
  <si>
    <t>O principal objetivo deste projeto é otimizar o desempenho do medicamento antineoplásico melfalano e do candidato a fármaco LASSBio-1735, tanto pelo desenvolvimento de novas formas cristalinas quanto pela liberação controlada dos mesmos. Como o melfalano - um medicamento antineoplásico usado para tratar câncer de mama e ovário e mieloma múltiplo - não possui estrutura cristalina conhecida, a primeira etapa deste projeto e, consequentemente, o primeiro resultado a ser obtido será a determinação de sua estrutura cristalina. A análise da estrutura cristalina e do empacotamento do melfalano, bem como do LASSBio-1735 - um derivado da N-acil-hidrazona que exibiu atividade antiproliferativa in vitro contra o HL-60 (leucemia humana), SF-295 (glioblastoma humano), MDA-MB435 células tumorais (melanoma) e HCT-8 (adenocarcinoma ileocecal) - serão a base para a síntese e investigação das propriedades físico-químicas das novas formas cristalinas (sais, hidratos, solvatos e/ou cocristais). Este projeto também visa à síntese e funcionalização de nanopartículas de magnetita para a liberação controlada dos compostos antineoplásicos. A avaliação da ação antineoplásica será realizada com base na relação entre a expressão gênica dos marcadores inflamatórios e o estresse oxidativo, o crescimento do tumor e a avaliação da toxicidade. Para isso, serão utilizados camundongos Balb/c, inoculados com células tumorais de Ehrlich. Esses animais serão tratados em diferentes períodos e grupos. (AU)</t>
  </si>
  <si>
    <t>This project's primary goal is to optimize the antineoplastic drug melphalan's performance and the lead compound LASSBio-1735 by developing new crystalline forms and drug release methods. Since melphalan - an antineoplastic drug used to treat breast and ovarian cancer and multiple myeloma - has no known crystal structure, the first stage of this project and, consequently, the first result to be obtained will be the determination of its crystal structure. The analysis of the crystal structure and the packing of melphalan as well as LASSBio-1735 - an N-acylhydrazone derivative that has displayed in vitro antiproliferative activity against HL-60 (human leukemia), SF-295 (human glioblastoma), MDA-MB435 (melanoma), and HCT-8 (ileocecal adenocarcinoma) tumor cells -  will be the basis for the synthesis and investigation of the physicochemical properties of the new crystalline forms (salts, hydrates, solvates, and/or co-crystals). This project also aims to synthesize and functionalize magnetite nanoparticles for the controlled release of antineoplastic compounds. The evaluation of antineoplastic action will be carried out based on the relationship between the gene expression of inflammatory markers and oxidative stress, tumor growth, and toxicity assessment. For this, Balb/c mice will be used, inoculated with Ehrlich tumor cells. These animals will be treated in different periods and groups. (AU)</t>
  </si>
  <si>
    <t>Multi-user equipment approved in grant 19/19544-7: Photosynthesis Analyzer Set</t>
  </si>
  <si>
    <t>Botânica</t>
  </si>
  <si>
    <t>Fisiologia Vegetal</t>
  </si>
  <si>
    <t>Ecologia de ecossistemas:Ecofisiologia vegetal:Interação ecológica:Ciclo do carbono:Fluorescência:Troca gasosa:Aquisição de equipamentos:Equipamentos multiusuários:Infraestrutura de pesquisa</t>
  </si>
  <si>
    <t>Nas últimas décadas houve um grande avanço no nosso entendimento sobre os mutualismos, e hoje tais interações são vistas como associações de exploração recíproca, na qual os benefícios superam os custos associados às interações. O benefício líquido dos mutualismos varia em função de fatores bióticos e abióticos que direta ou indiretamente modificam custos e benefícios. Embora muito variáveis, esses benefícios têm sido reconhecidos como um dos principais fatores na diversificação de espécies, e no funcionamento e manutenção de serviços ecossistêmicos críticos como polinização, dispersão de sementes, fixação de nitrogênio e ciclagem de carbono. Apesar dos avanços recentes, muito do nosso conhecimento foi construído a partir de estudos focados em apenas um tipo de mutualismo, dificultando o entendimento amplo do seu papel. O efeito conjunto de múltiplos parceiros mutualistas provavelmente torna o resultado de tais interações muito mais variável do que o esperado atualmente, uma vez que múltiplos parceiros podem ter efeitos sinérgicos, aditivos, neutros ou diminuídos na aptidão do mutualista focal. Neste projeto propomos um arcabouço teórico que nos permita investigar o funcionamento de três mutualismos comuns às plantas (fixação de nitrogênio por bactérias nitrificantes, proteção contra herbívoros por formigas e o serviço da polinização), e que ocorrem simultaneamente em leguminosas do gênero Chamaecrista (Fabaceae). Com base nessas informações, investigaremos o efeito interativo de tais mutualismos na evolução deste clado de plantas altamente diverso e endêmico da região Neotropical. Dado que a simbiose com bactérias nitrificantes forma nódulos radiculares em idade precoce na vida das plantas, investigaremos inicialmente o seu impacto direto ou indireto nos mutualismos subsequentes. Nosso primeiro objetivo é investigar experimentalmente como diferentes mutualismos podem interferir no resultado um do outro quando ocorrem em uma mesma planta focal. Como as plantas de Chamaecrista oferecem recompensas ricas em carboidratos tanto para as formigas (via néctar extrafloral) quanto para as bactérias nitrificantes, supomos que a ocorrência simultânea desses mutualismos poderá impor um trade-off às plantas focais, nas quais um maior investimento nos parceiros bacterianos implica em uma redução no investimento em néctar para as formigas. Por outro lado, o aumento da disponibilidade de nitrogênio devido à associação com as bactérias nitrificantes favorece a polinização via aumento no investimento em atributos florais. Nosso segundo objetivo é investigar a assinatura adaptativa no padrão de divergência fenotípica entre espécies de Chamaecrista, considerando diferentes traços funcionais diretamente ligados as interações mutualistas, e o trade-off ou sinergismo evolutivo entre esses traços. Nossas hipóteses descrevem um trade-off na evolução dos atributos de nódulos e nectários extraflorais, e um sinergismo na evolução dos nódulos e traços florais. Finalmente, o terceiro objetivo é sintetizar evidências de efeitos conflitantes ou sinérgicos dos mutualismos nas plantas a partir de estudos empíricos publicados, avaliando primeiro o efeito da proteção de formigas na eficiência da polinização e o efeito da simbiose planta-rizóbio na defesa de formigas. Este projeto irá gerar informações que podem ajudar a entender os fatores que impulsionam o funcionamento dos serviços ecológicos resultantes desses mutualismos. No Brasil, Fabaceae é a família de angiospermas mais rica em espécies em vários ecossistemas, com linhagens altamente endêmicas. Portanto, entender o papel dos parceiros mutualistas na evolução dessas plantas e o papel das plantas no funcionamento desses mutualismos pode nos ajudar a entender o funcionamento e a evolução de grande parte dos serviços ecológicos em nossos ecossistemas nativos. (AU)</t>
  </si>
  <si>
    <t>In the last decades, we have experienced a large increase in the research interest in mutualistic interactions. Mutualism is now best viewed as reciprocal exploitation in which the benefits often outweigh the associated costs of interactions, with the net benefit varying as a function of biotic and abiotic factors that directly or indirectly modify costs and benefits. Although variable, the benefits arising from mutualistic partners have been recognized as one of the major drivers of species diversification and forces fueling the functioning and maintenance of several critical ecosystem services, including pollination, seed dispersal, nitrogen fixation, and carbon cycling. Despite such recent advances, much of our current knowledge has been built by studies focusing on only one type of mutualism. This view is incomplete, given that individuals of different species are commonly involved in more than one mutualism simultaneously. The joint effect of multiple mutualistic partners on a focal organism probably makes the outcome of such interactions much more variable than currently expected, as multiple partners may have synergistic, additive, neutral or diminished effects on the joint fitness benefits of the focal mutualist. Therefore, we propose a theoretical framework that will allow us to investigate the functioning of the three most common mutualism-involving plants (nitrogen fixation by rhizobial bacteria, protection by ants, and pollination), and that co-occurs in species of Chamaecrista (Fabaceae). Based on this information, we will be able to explore the interactive effect of such simultaneous mutualisms on the evolution of plants belonging to this hyper-diverse clade. As the nitrogen fixation symbiosis is established at an early age, we start focusing on this mutualism and on its the potential direct or indirect impact on the subsequent mutualisms in which the individuals will engage on. Our first aim is to investigate how different mutualisms can interfere with the outcome of each other when they are happening simultaneously in the same focal plant. As Chamaecrista plants offer carbohydrate-rich rewards for both ant guards (via extrafloral nectar) and rhizobial symbionts, we hypothesize the simultaneous occurrence of these mutualisms will impose a trade-off to the focal plants in which a higher investment in the bacteria partners implies a reduction in the investment in ant guards. On the other hand, the increase in the nitrogen availability due to the rhizobia association will favor the pollination via increasing plant investment on floral attributes. Our second aim is to investigate the adaptive signature of different mutualistic plant traits and the evolutionary trade-off or synergism between them. We hypothesized that there is a trade-off in the evolution of nodules and nectaries attributes and synergism in the evolution of nodules and flower traits. Finally, the third aim is to synthesize evidence for conflicting or synergistic effects of mutualisms on plants from published empirical studies, first evaluating the effect of ant protection on pollination efficiency and the effect of plant-rhizobia symbiosis on ant defense. This project can generate a large amount of data that may help us to understand factors driving the functioning of the ecological services resultant from the mutualisms approached here. In Brazil, Fabaceae is the most species-rich angiosperm family in several ecosystems, with some lineages being highly endemic. Therefore, understanding the role of mutualistic partners on the evolution of this clade and the role of those plants on the functioning of mutualisms may help us to understand part of the ecological services in our native ecosystems. (AU)</t>
  </si>
  <si>
    <t>Design, synthesis and characterization of molecular systems for light harvesting and charge separation</t>
  </si>
  <si>
    <t>Alvaro Takeo Omori - Luana Sucupira Pedroza</t>
  </si>
  <si>
    <t>Física Atômica e Molecular</t>
  </si>
  <si>
    <t>Espectroscopia de ressonância magnética nuclear:Teoria do funcional da densidade:Espectroscopia óptica:Colheita de energia:Sistemas macromoleculares</t>
  </si>
  <si>
    <t>A separação eficiente de cargas sob absorção de luz em sistemas moleculares são eventos fundamentais em dispositivos fotovoltáicos e reações sob iluminação, frequentemente realizadas em sistemas moleculares do tipo Doador (D) Aceitador (A) de elétrons. Visamos construir um grupo de pesquisa focado no desenvolvimento e compreensão de sistemas moleculares do tipo separadores de carga usando-se abordagens experimentais e teóricas. Baseado em teoria do funcional da densidade (DFT) e DFT dependente do tempo (TDDFT), propomos associações D-A como sistemas separadores de cargas. Então serão sintetizados estes sistemas moleculares, serão preparadas heterojunções do tipo D-A (redes interpostas) e estruturas do tipo hóspede-hospedeiro em (organo) silicatos mesoporosos. As propriedades estruturais destes serão caracterizadas por, principalmente, espectroscopia de ressonância magnética nuclear e as propriedades eletrônicas por espectroscopia (eletro)ótica convencionais. Nós buscamos obter sistemas D-A desenhados para serem amigáveis, do ponto de vista de manipulação estrutural em química orgânica, com alta eficiência de separação de cargas. Também pretendemos compreender melhor mecanismos de separação de cargas nestes sistemas. (AU)</t>
  </si>
  <si>
    <t>Efficient light absorption and charge separation in molecular systems are crucial events in organic photovoltaic devices and photo-induced reactions, often performed by associations of electron Donor (D) and Acceptor (A) molecular units. We aim to build an interdisciplinary research team focused on the development and understanding of charge separating molecular systems using experimental and theoretical approaches. Based on Density Functional Theory (DFT) calculations and Time-Dependent (TD) DFT, we propose D-A molecular associations active as charge separation systems. We will also synthesize these molecular systems, prepare solid state heterojunctions (interpenetrating networks) and guest-host structures in mesoporous (organo) silicates. The structural properties of the materials will be characterized by, mainly, Nuclear Magnetic Resonance (NMR) spectroscopy and their electronic properties by (eletro)optical characterization methods. We aim to obtain designed D-A molecular systems that are chemically flexible (from the perspective of synthesis and structural manipulation) with high charge separation efficiency, as well as to understand the mechanisms that drive such charge separation. (AU)</t>
  </si>
  <si>
    <t>22/03461-8; 22/05633-0; 23/00271-6</t>
  </si>
  <si>
    <t>Multi-user equipment approved in grant 19/19544-7: motorized trinocular stereomicroscope with digital camera</t>
  </si>
  <si>
    <t>Morfologia Vegetal</t>
  </si>
  <si>
    <t>Botânica:Morfologia vegetal:Biologia estrutural:Mutualismo (biologia):Aquisição de equipamentos:Equipamentos multiusuários:Infraestrutura de pesquisa</t>
  </si>
  <si>
    <t>Functional and structural study of a cellulosomal cellulase from anaerobic fungus and its dockerin-scaffoldin interaction</t>
  </si>
  <si>
    <t>Fábio Márcio Squina - Leandro Farias Estrozi</t>
  </si>
  <si>
    <t>Biofísica Molecular</t>
  </si>
  <si>
    <t>Biomassa lignocelulósica:Celulossomas:Escafoldinas:Estudos de estrutura e função:Fungos anaeróbios:Piromyces:Nanomáquinas</t>
  </si>
  <si>
    <t>A biomassa lignocelulósica é a fonte renovável de carbono mais abundante no planeta com várias aplicações biotecnológicas, incluindo a conversão da celulose em etanol. O celulossoma é um complexo modular multi-enzimático com alta massa molecular presente em microrganismos anaeróbios e que apresenta uma elevada eficiência na degradação da celulose. Como comparativo, o celulossoma da bactéria anaeróbia Clostridium thermocellum apresenta umas das maiores taxas de degradação com eficiência dezenas de vezes mais elevada na degradação da celulose cristalina quando comparado ao sistema celulolítico do fungo do gênero Trichoderma. Similarmente a bactéria C. thermocellum, as enzimas de fungos anaeróbios que degradam a parede celular vegetal são organizadas em celulossomas com alta massa molecular. Em contraste com os celulossomas bacterianos, os celulossomas fúngicos ainda são muito menos estudados e caracterizados. Mesmo após toda a pesquisa desenvolvida, atualmente um processo efetivo empregando celulossomas ainda não é comercialmente viável. Portanto, mais estudos fazem-se necessários para compreender melhor o mecanismo de montagem e de ação dos celulossomas, especialmente os celulossomas de fungos anaeróbios. Com esse intuito, nesse projeto de pesquisa, nós propomos estudar uma celulase celulossomal identificada no genoma do fungo anaeróbio Piromyces finnis e sua interação com escafoldinas do mesmo fungo. A sequência de uma celulase da família GH5 e de duas escafoldinas de P. finnis foram clonadas em vetores de expressão bacteriano. A celulase de P. finnis é composta de um domínio catalítico GH5 associado a um domínio CBM1 através de um módulo doquerina, e apresentou expressão promissora em células de E. coli. Esforços serão direcionados na iniciativa de construção de mini-celulossomas de P. finnis, baseado na expressão recombinante de duas diferentes escafoldinas e avaliação da interação das mesmas com a GH5 modular (interação doquerina-escafoldina). A estrutura tridimensional da celulase modular e a formação de complexos com escafoldinas serão analisadas por técnicas físicas como espectroscopia de dicroísmo circular, espalhamento dinâmico de luz a ângulo variável, espalhamento de raios-X a baixos ângulos, cristalografia de proteínas e crio-microscopia eletrônica. Os resultados oriundos dessa pesquisa devem fornecer informações originais e inovadoras sobre a estrutura molecular, organização e funcionamento de complexos celulossomais de fungos anaeróbios. (AU)</t>
  </si>
  <si>
    <t>The lignocellulosic biomass is the most abundant renewable carbon source on the planet, with several biotechnological applications, including the conversion of cellulose into ethanol. The cellulosome is a modular multi-enzymatic complex with high molecular mass present in anaerobic microorganisms and which presents a high efficiency in the degradation of cellulose. As a comparison, the cellulosome of the anaerobic bacterium Clostridium thermocellum presents one of the highest degradation rates with efficiency dozens of times higher in the degradation of crystalline cellulose when compared to the cellulolytic system of the fungus of the genus Trichoderma. Similarly to the bacterium C. thermocellum, the enzymes of anaerobic fungi that degrade the plant cell wall are organized into cellulosomes with high molecular mass. In contrast to bacterial cellulosomes, fungal cellulosomes are still much less studied and characterized. Even after all the research developed, currently an effective commercial process using cellulosomes is still not feasible. Therefore, more studies need to be carried out to better understand the mechanism of assembly and action of cellulosomes, especially the cellulosomes of anaerobic fungi. To this end, in this research project, we propose to study a cellulosomal cellulase identified in the genome of the anaerobic fungus Piromyces finnis and its interaction with scaffoldins of the same fungus. The sequence of a cellulase from the GH5 family from P. finnis e two scaffoldins were cloned into bacterial expression vectors. P. finnis cellulase is composed of a GH5 catalytic domain connected to a CBM1 domain through a dockerin module, and showed promising expression in E. coli cells. Efforts will be directed at the initiative to build mini-cellulosomes of P. finnis, based on the recombinant expression of two different scaffoldins and evaluation of their interaction with the modular cellulase (dockerin-scaffoldin interaction). The structure of the modular cellulase and the formation of complexes with scaffoldins will be analyzed by physical techniques such as circular dichroism spectroscopy, dynamic light scattering, small angle X-rays scattering, protein crystallography and cryogenic electron microscopy. The results from this research can provide original and innovative information on the structure, organization and functioning of cellulosome complexes of anaerobic fungi. (AU)</t>
  </si>
  <si>
    <t>Search for bioactive metabolites with antiparasitic action in plant species from Atlantic Forest and Cerrado regions - a chemical, phenotypical, and metabolomic approach</t>
  </si>
  <si>
    <t>André Gustavo Tempone Cardoso - Célio Fernando Figueiredo Angolini - Josué de Moraes - Luiz Felipe Domingues Passero - Patricia Sartorelli</t>
  </si>
  <si>
    <t>Farmacologia:Metabolômica:Química de produtos naturais:Antiparasitários:Desreplicação:Compostos bioativos</t>
  </si>
  <si>
    <t>No presente projeto será dada continuidade aos estudos de prospecção de moléculas bioativas, especialmente com ação antiparasitária (antileishmania, antitripanosoma e/ou anti-helmíntica), oriundas de espécies vegetais pertencentes principalmente à Annonaceae, Asteraceae, Lauraceae e Piperaceae de ocorrência em áreas de Mata Atlântica e de Cerrado do Estado de São Paulo. Para tanto, as espécies serão coletadas e seus extratos preparados, sendo que aqueles que apresentarem comprovada ação antiparasitária serão submetidos a processos de desreplicação molecular por meio de análise via CLAE/EM auxiliada pela plataforma aberta Global Natural Products Social Molecular Networking (GNPS). Uma vez reconhecidas novas entidades químicas bioativas, as mesmas serão isoladas por fracionamento cromatográfico e caracterizadas estruturalmente por técnicas espectroscópicas/espectrométricas (UV, IV, RMN, EM, CD, DCV). Após identificação das substâncias ativas, as mesmas poderão submetidas a modificações moleculares guiadas por análise de propriedades ADME/Tox in silico visando à otimização das atividades biológicas e/ou redução da toxicidade. Adicionalmente, pretende-se, nessa proposta, realizar ensaios específicos para definição do modo de ação fenotípico das substâncias com comprovada atividade em relação ao parasita, em especial a avaliação no poro de membrana e estudos ultraestruturais bem como usar ferramentas metabolômica (CLAE/EM e CG/EM, em conjunto com analises quimiométricas) para estudar o efeito na produção de metabólitos no parasita, após o tratamento com as substancias testadas, visando corroborar as informações fenotípicas. Finalmente, os compostos selecionados (naturais ou semissintéticos) que possuírem elevado potencial in vitro, reduzida toxicidade e que atenderem aos critérios preconizados pelas análises via ADME/Tox in sílico, serão submetidas a estudos pré-clínicos. Desta forma, o presente projeto pretende acrescentar novos compostos com comprovada atividade farmacológica ao restrito arsenal terapêutico dessas doenças negligenciadas, fornecendo ferramentas para o desenvolvimento de novas drogas de origem vegetal. (AU)</t>
  </si>
  <si>
    <t>In the present project, the prospective studies of bioactive molecules will be continued, especially with antiparasitic action (antileishmanial, antitrypanosomal and/or anthelmintic), originating from plant species belonging mainly to Annonaceae, Asteraceae, Lauraceae and Piperaceae occurring in Atlantic Forest and ""Cerrado"" areas of the State of São Paulo. Initially, selected species will be collected, and their extracts prepared, and those with proven antiparasitic action will be subjected to molecular dereplication processes through analysis via HPLC/MS assisted by the open platform Global Natural Products Social Molecular Networking (GNPS). Once new bioactive chemical entities are recognized, they will be isolated by chromatographic fractionation and structurally characterized by spectroscopic/spectrometric techniques (UV, IR, NMR, MS, DC, VCD). After identification of the active substances, they may be subjected to molecular changes guided by analysis of ADME/Tox properties in silico in order to optimize biological activities and/or reduce toxicity. Additionally, it is intended, in this proposal, to carry out specific tests to define the phenotypic mode of action of substances with proven activity in relation to the parasite, especially the evaluation in the membrane pore and ultrastructural studies as well as using metabolomic tools (HPLC/MS and GC/MS in conjunction with chemometric analyzes) to study the effect on the production of metabolites in the parasite, after treatment with the tested substances, in order to corroborate the phenotypic information. Finally, selected compounds (natural or semi-synthetic) that have high in vitro potential, reduced toxicity and that meet the criteria recommended by the analyzes via ADME/Tox in silico, will be subjected to pre-clinical studies. In this way, the present project intends to add new compounds with proven pharmacological activity to the restricted therapeutic arsenal of these neglected diseases, providing tools for the development of new drugs of plant origin. (AU)</t>
  </si>
  <si>
    <t>Studies of the anticancer action and mechanism of new copper complexes using natural products ligands</t>
  </si>
  <si>
    <t>Química bioinorgânica:Cobre:Complexos de cobre:Apoptose:Produtos naturais:Antineoplásicos:Desenvolvimento de fármacos</t>
  </si>
  <si>
    <t>O cobre é um elemento essencial à manutenção da vida, sendo considerado um dos mais importantes micronutrientes necessários a um perfeito funcionamento de um organismo vivo. O cobre está presente no sítio ativo de inúmeras proteínas essenciais a célula, exercendo funções importantes no metabolismo como a cadeia de transporte de elétrons na mitocôndria, a síntese de aminas, a oxidação do ascorbato, e a proteção contra radicais livres, dentre outras. Embora seja absolutamente essencial a vida, o cobre também está envolvido em processos patológicos quando proteínas que o transportam e o controlam estão alteradas ou mutadas, como as ATP7A e B, CTR1, ou proteínas príon celular. Dado a sua capacidade redox bastante versátil dentre os elementos da primeira série de transição, o cobre pode assumir as mais diferentes formas geométricas de coordenação e consequentemente sua alta reatividade pode ser controlada desta forma. Assim, sendo um elemento endógeno, cujas células possuem plena capacidade de regulação e transporte, e possuindo uma atividade redox que pode ser controlada, o cobre pode ser usado como um potencial fármaco contra células cancerígenas, e exatamente isso tem sido feito nos últimos 30 anos. Os químicos bioinorgânicos entenderam que é possível regular a capacidade do cobre em causar danos celulares de forma controlada simplesmente alterando sua forma de ligação com ligantes orgânicos dos mais variados. Nosso grupo tem feito de maneira sistemática estas modificações na esfera de coordenação do cobre tanto alterando-se os ligantes ao formar complexos ou alterando o delicado equilíbrio do metal no interior da célula de modo a simular alterações metabólicas, patologias relacionadas ao estresse oxidativo e neurodegenerações. Seguindo nossa linha de trabalho, neste projeto são propostas a síntese, caracterização e estudo biológico de novos complexos de cobre(II) com ligantes de origem vegetal obtidos naturalmente a partir de extratos de plantas. Os ligantes serão fornecidos pelo grupo de produtos naturais na UFABC, e os complexos de cobre(II) formados serão estudados em culturas celulares de glioma e neuroblastomas, a fim de estabelecermos um mecanismo de ação aos mais ativos deles contra células tumorais. Testes em cultura celular normal também serão realizados de modo a verificar a citotoxicidade dos complexos para posterior estudo in vivo, em animais (tipo fase II). Com este projeto buscamos preencher uma lacuna na variedade de ligantes usados na literatura para a formação de complexos de cobre(II) e também buscamos novos candidatos a fármacos no tratamento e co tratamento do câncer. (AU)</t>
  </si>
  <si>
    <t>Copper is an essential element for the maintenance of life, being considered one of the most important micronutrients necessary for the perfect functioning of a living organism. Copper is present in the active site of numerous essential proteins in the cell, performing important functions in metabolism such as the electron transport chain in the mitochondria, the synthesis of amines, the oxidation of ascorbate, the protection against free radicals, among others. Although life is absolutely essential, copper is also involved in pathological processes when proteins that transport and control it are altered or mutated, such as ATP7A and B, CTR1, or cellular prion proteins. Due its very versatile redox capacity among the elements of the first transition series, copper can assume the most different geometric forms of coordination and consequently its high reactivity can be controlled in this way. So, being an endogenous element, whose cells have full regulation and transport capacity, and having a redox activity that can be controlled, copper can be used as a potential drug against cancer cells, and precisely that has been done for the past 30 years. Bioinorganic chemists understood that it is possible to regulate copper's ability to cause cellular damage in a controlled manner by merely changing its form of attachment with the most varied organic ligands. Our group has systematically made these changes in the sphere of copper coordination, either by changing the ligands when forming complexes or by altering the delicate balance of the metal inside the cell in order to simulate metabolic changes, pathologies related to oxidative stress and neurodegenerations. Following our line of work, this project proposes the synthesis, characterization, and biological study of new copper (II) complexes with plant-based binders obtained naturally from plant extracts. The ligands will be supplied by the group of natural products at UFABC, and the copper (II) complexes formed will be studied in cell cultures of glioma and neuroblastomas, in order to establish a mechanism of action for the most active of them against tumor cells. Tests in normal cell culture will also be carried out to verify the complexes' cytotoxicity for later study in vivo, in animals (type II phase). With this project, we seek to fill a gap in the variety of ligands used in the literature for the formation of copper (II) complexes, and we are also looking for new drug candidates in the treatment and co-treatment of cancer. (AU)</t>
  </si>
  <si>
    <t>22/09673-7</t>
  </si>
  <si>
    <t>Investigação da variabilidade genética, expressão in vitro e in vivo, e propriedades funcionais dos homólogos de IL10 do citomegalovírus humano</t>
  </si>
  <si>
    <t>Investigation of genetic variability, expression in vitro and in vivo, and functional properties of the human cytomegalovirus IL10 proteins</t>
  </si>
  <si>
    <t>Ana Ligia Scott - Vinicius de Andrade Oliveira</t>
  </si>
  <si>
    <t>Biologia e Fisiologia dos Microorganismos</t>
  </si>
  <si>
    <t>Citomegalovirus:Genética:Interleucina-10:Virologia</t>
  </si>
  <si>
    <t>O Citomegalovírus Humano (HCMV) pode causar uma variedade de patogenias que podem levar à morte deindivíduos imunocomprometidos e neonates. O ciclo do HCMV compreende uma fase lítica (produtiva) e umalatente (não produtiva). A infecção lítica ocorre em uma variedade de células diferenciadas. Já a infecção latente tem sido menos estudada, no entanto um sítio caracterizado de latência são as células da linhagem precursora mielóide. Todos os genes virais são expressos durante infecção lítica e alguns destes genes são transcritos durante latência. O gene UL111A que codifica a proteína viral IL10, homóloga da IL110 humana, é um destes genes. Durante infecção, diferentes transcritos de UL111A são produzidos por splicing alternativo. As isoformas mais estudadas são cmvIL-10 (também chamado de transcrito A) e LAcmvIL-10 (também chamado de transcrito B), este último sendo um transcrito caracterizado de latência. Ambas as isoformas são capazes de inibir aexpressão de MHC II nas células, no entanto diferem em vários propriedades imunomodulatórias, como aabilidade de se ligar ao receptor de IL10 e induzir sinalização de STAT3. Existem outras isoformas, identificadas e expressas por splicing alternativo durante infecção lítica denominadas C, D, E, F e G, no entanto não foram estudadas e não se sabe suas funções. Este projeto visa estudar as propriedades funcionais das isoformas de IL10 do HCMV, em especial isoformas C, D, E, F, G e H, sendo esta última identificada em nosso laboratório. Além disso, propomos investigar a expressão e níveis relativos dos transcritos em amostras de indivíduos com infecção lítica (imunosuprimidos) e latente (indivíduos soropositivos para HCMV e saudáveis). Ainda visamos analisar a variabilidade no gene UL111A e verificar sua relação com doença causada pelo vírus. (AU)</t>
  </si>
  <si>
    <t>Human Cytomegalovirus (HCMV) can cause a variety of health disorders that can lead to death in immunocompromised individuals and neonates. The HCMV lifecycle comprises both a lytic (productive) and a latent (non-productive) phase. HCMV lytic infection occurs in a wide range of terminally differentiated cell types. HCMV latency has been less well studied, but one characterized site of latency is in precursor cells of the myeloid lineage. All known viral genes are expressed during a lytic infection and a subset of these are also transcribed during latency. The UL111A gene which encodes the viral IL-10, a homologue of the human IL-10, is one of these genes. During infection, different transcript isoforms of UL111A are generated by alternative splicing. The most studied of the UL111A isoforms are cmvIL-10 (also termed the 'A' transcript) and LAcmvIL-10 (also termed the 'B' transcript), the latter being a well characterized latency associated transcript. Both isoforms can downregulate class II, however they differ in a number of other immunomodulatory properties, such as the ability to bind the IL10 receptor and induce signalling through STAT3. There are also a number of other isoforms which have been identified which are expressed by differential splicing during lytic infection termed C, D, E, F and G, although these have been less extensively studied. This project aims to study the functional properties of the HCMV IL10 isoforms, in special the isoforms C, D, E, F, G and H, the last identified in our laboratory. In addition, we propose to investigate the expression and relative levels the HCMV IL10 transcripts samples from HCMV positive healthy and immunosupressed individuals and analyze presence of variability in the UL111A gene and their correlation with HCMV disease. (AU)</t>
  </si>
  <si>
    <t>21/06252-8; 22/01105-0</t>
  </si>
  <si>
    <t>Environmentally-responsive supramolecular polymeric assemblies for the intracellular delivery of therapeutic DNA: towards a toolbox for novel generation of nanopharmaceuticals in ophthalmology</t>
  </si>
  <si>
    <t>Terapia genética:Nanofármacos:Copolímeros:Portadores de fármacos:Polimerossomos:Coloides:Auto-organização:Oftalmopatias:Epitélio pigmentado da retina</t>
  </si>
  <si>
    <t>União Europeia (Horizonte 2020)</t>
  </si>
  <si>
    <t>University of Crete, Heraklion (UoC)</t>
  </si>
  <si>
    <t>Grécia</t>
  </si>
  <si>
    <t>Maria Vamvakaki</t>
  </si>
  <si>
    <t>Esta proposta está inserida no Projeto NanoPol que foi aprovado na Europa e recebe financiamento do programa de investigação e inovação ""Horizon 2020"" da União Europeia no âmbito do programa de internacionalização e intercâmbio de pessoal ""Marie SkBodowska-Curie Actions (MSSA) (RISE) H2020-MSCA"" Acordo de subvenção - RISE-2018 n.º 823883 (a UFABC é uma das instituições parceiras). O principal objetivo do projeto NanoPol é o desenvolvimento de nanomedicamentos de base polimérica para aplicações oftalmológicas. A rede internacional de pesquisa tem como objetivo a síntese e o estudo de novas arquiteturas e formulações poliméricas neste contexto. Dentro do auxílio regular aqui proposto, como Instituição Parceira, desejamos investigar novos vetores não-virais com potencial aplicação em terapias gênicas voltadas a doenças oculares. Sabe-se que um número relevante de distrofias oculares estão ligadas a aberrações na retina e distúrbios genéticos. A terapia genética é, portanto, candidata para tratamentos. No entanto, o transporte de genes na superfície ocular possui vários obstáculos fisiológicos incluindo a reduzida permeabilidade da córnea. Neste contexto, pretendemos contribuir na avaliação da potencial aplicação de poliplexos funcionalizados e vesículas poliméricas (polimerossomos) sensíveis ao pH como plataformas de entrega de genes em células do epitélio pigmentar da retina humana (RPE). A vesículas poliméricas serão produzidas a partir do copolímero em bloco PHPMAm-b-PDPAn e os poliplexos serão produzidos a partir de cadeias de polietilenimina substituídas com grupos hidrofóbicos e-ou açúcar (lactose). Nosso objetivo principal é mostrar eficiente captura celular dos sistemas supramoleculares produzidos e a posterior transfecção em células RPE, de difícil transfecção. (AU)</t>
  </si>
  <si>
    <t>This proposal is inserted in the NanoPol Project which has been approved in Europe and receives funding from the European Union's Horizon 2020 research and innovation programme under the Marie SkBodowska-Curie Actions (MSCA) Research and Innovation Staff Exchange (RISE) H2020-MSCA-RISE-2018 Grant Agreement No 823883 (the UFABC is one of the Partner Institutions). The main objective of the NanoPol project is the creation of new knowledge in the field of polymeric drug delivery systems for ophthalmological applications. The international research network wishes to design, synthesize and study novel polymer architectures and formulations in this framework. We wish to particular focus, as a Partner Institution, in the development of novel non-viral vectors for gene therapies focused on ocular diseases. It is nowadays well accepted that a number of blinding dystrophies is linked to aberrations in the retina and genetic disorders. Accordingly, gene therapy has been identified as a favored candidate for such treatments however, gene transport into the ocular surface cell is difficult due to several physiological obstacles including the poor corneal permeability. We will evaluate evaluated the potential of surface functionalized polyplexes and stimuli-responsive polymersomes as gene-delivery platforms to human retinal pigment epithelium (RPE) cells. The polymersomes will be produced from novel synthesized pH-responsive PHPMAm-b-PDPAn block copolymers and the polyplexes will be manufactured from hydrophobically and-or sugar-modified polyethyleneimine (PEI). We target more effective cellular uptake of the assemblies and further gene transfection into hard-to-transfect human RPE cells. (AU)</t>
  </si>
  <si>
    <t>Synergistic effect of multiple mutualists on plants: how bacteria, ants and bees contribute to the evolution of a hyper-diverse lineage of legumes</t>
  </si>
  <si>
    <t>Alexandre Rizzo Zuntini - Célio Fernando Figueiredo Angolini - Danilo da Cruz Centeno - Judith Lee Bronstein - Juliana Gastaldello Rando - Juliana Hanna Leite El Ottra - Laura Carolina Leal de Sousa - Pedro Rey Zamora - Suzana de Fátima Alcantara - Vinicius Lourenço Garcia de Brito</t>
  </si>
  <si>
    <t>Auxílio à Pesquisa - Programa BIOTA - Jovens Pesquisadores</t>
  </si>
  <si>
    <t>Ecologia funcional:Polinização:Mutualismo (biologia):Interação planta-animal:Bactérias fixadoras de nitrogênio:Leguminosae:Fixação de nitrogênio:Fabaceae:Chamaecrista:Região neotropical</t>
  </si>
  <si>
    <t>20/09090-6; 20/11171-4; 21/01573-0; 21/09239-2; 21/09240-0; 21/09712-0; 21/13297-8; 22/02501-6; 22/14741-1; 23/00065-7</t>
  </si>
  <si>
    <t>Zoologia</t>
  </si>
  <si>
    <t>20/06041-4</t>
  </si>
  <si>
    <t>Apicotermitinae (Blattaria, Isoptera, Termitidae) da região do alto Rio Madeira, Rondônia: taxonomia e dimensões da diversidade</t>
  </si>
  <si>
    <t>Apicotermitinae (Blattaria, Isoptera, Termitidae) from the upper Madeira River region, Rondônia, Brazil: taxonomy and dimensions of diversity</t>
  </si>
  <si>
    <t>Tiago Fernandes Carrijo</t>
  </si>
  <si>
    <t>Alberto José Arab Olavarrieta - Eliana Marques Cancello - Ives Haifig - Joice Paulo Constantini - Rudolf H. Scheffrahn - ‪Thomas Bourguignon</t>
  </si>
  <si>
    <t>Taxonomia dos Grupos Recentes</t>
  </si>
  <si>
    <t>Cupim:Apicotermitinae:Filogenia:Diversidade genética:Diversidade alfa:Diversidade beta:Amazônia</t>
  </si>
  <si>
    <t>Os cupins da subfamília Apicotermitinae (Termitidae) são extremamente abundantes em solos na região Neotropical. Apesar disso, essa é a subfamília menos conhecida e o desafio taxonômico dentro de toda a Termitologia. O objetivo desse projeto é melhorar o estado de conhecimento dos Apicotermitinae na região Neotropical, em especial na Amazônia. Para isso, serão estudadas 2553 amostras coletadas na região do alto Rio Madeira (Porto Velho, RO), dando enfoque na taxonomia e em múltiplas dimensões da diversidade do grupo. A taxonomia será realizada através da identificação dos táxons pela morfologia externa e interna, e através de estudos morfométricos. Novos táxons serão descritos ao longo do projeto. As dimensões alfa, beta, gama e filogenética da diversidade dos Apicotermitinae serão analisadas para entender os padrões das diferentes comunidades nas áreas de estudo, bem como os processos e variáveis que possam explicar tais padrões. Nossas principais hipóteses são que variáveis do solo e o efeito de borda natural causado pelas margens rio irão influenciar os padrões de diversidade dos Apicotermitinae. A combinação de dados filogenéticos e ecológicos com um estudo aprofundado de taxonomia permitirá uma iluminação recíproca entre essas diferentes disciplinas. Essa abordagem multidisciplinar é fundamental para o desenvolvimento da ciência, especialmente em lacunas de conhecimento como a dos Apicotermitinae neotropicais. Esse projeto ainda busca formar pessoas qualificadas para trabalhar com taxonomia e diversidade de cupins, bem como a estruturação do TermitoLab, na UFABC. (AU)</t>
  </si>
  <si>
    <t>The termite subfamily Apicotermitinae (Termitidae) is extremally abundant in neotropical soils. Besides that, this subfamily is the less known group among termites, being the highest taxonomic challenge in the Termitology. The aim of this project is to contribute to the state of knowledge of the neotropical Apicotermitinae, especially in the Amazon. We will study 2.553 samples collected in the upper Madeira River (Porto Velho, RO, Brazil), giving emphasis to the taxonomy and multiple dimensions of diversity of the group. The taxonomic identification of taxa will use external and internal morphology, as well as morphometric analysis. New taxa will be described along the project. Alfa, beta, gamma and phylogenetic dimensions of diversity will be analyzed to understand different patterns and process driving the Apicotermitinae communities. Our main hypothesis is that soil variables and the edge effect created by the riverbanks will drive the diversity patterns of the group. The combination of phylogenetic and ecological data with a deep taxonomic study will reciprocally illuminate these disciplines. This multidisciplinary approach is the core of science today, especially in areas with such a knowledge gap, like the case of the new world Apicotermitinae. This project also seeks to train qualified people to work with termite taxonomy and diversity, as well as the structuring of the TermitoLab, at UFABC. (AU)</t>
  </si>
  <si>
    <t>20/00329-6</t>
  </si>
  <si>
    <t>Desenvolvimento de compósito multifuncional injetável para tratamento de câncer ósseo por hipertermia e braquiterapia associado à reparação óssea</t>
  </si>
  <si>
    <t>Development of a multifunctional injectable composite aiming bone cancer treatment through hyperthermia and brachytherapy allied with bone repair</t>
  </si>
  <si>
    <t>Ana Carolina Santos de Souza Galvão - Francesco Baino - Giselle Zenker Justo - Guilherme Soares Zahn - Joel Machado Junior - Mitiko Saiki</t>
  </si>
  <si>
    <t>Engenharias</t>
  </si>
  <si>
    <t>Engenharia Biomédica</t>
  </si>
  <si>
    <t>Bioengenharia</t>
  </si>
  <si>
    <t>Biomateriais:Biovidro:Neoplasias ósseas:Reparo ósseo:Braquiterapia:Hipertermia:Ácido zoledrônico</t>
  </si>
  <si>
    <t>O câncer ósseo é um tipo de neoplasia que ocorre no tecido ósseo e pode ser ocasionado por desbalanço da homeostase do tecido ósseo, bem como ser resultado de uma metástase. De forma geral, os efeitos colaterais do crescimento do tumor geram dor e diminuição da qualidade de vida do paciente. Este projeto propõe o desenvolvimento de um material multifuncional que alia hipertermia, braquiterapia e uso do fármaco ácido zoledrônico para o tratamento de câncer ósseo. A proposta deste projeto consiste no desenvolvimento de uma matriz de hidrogel a base de polímero tribloco de PEO-PPO-PEO o qual será utilizada para carrear vidros biocompatíveis contendo Hólmio-166 (166Ho), nanopartículas de magnetita e o fármaco ácido zoledrônico. As nanopartículas de magnetita visam ser utilizadas para tratar o câncer por hipertermia magnética. Os vidros biocompatíveis contendo 166Ho visam ser utilizados para braquiterapia e auxiliar na regeneração do tecido ósseo. O ácido zoledrônico visa também auxiliar no reparo ósseo, além da indução da morte de células cancerígenas. Os vidros serão obtidos pelo processamento sol-gel e caracterizados por difração de raios-X (DRX), espectroscopia fotoeletrônica de raios-X (XPS), ressonância nuclear magnética (NMR), microscopia eletrônica de varredura acoplada com espectroscopia dispersiva de raios-X (MEV-EDS). As nanopartículas de magnetita serão obtidas por decomposição térmica e caracterizadas por DRX, espalhamento de luz dinâmico (DLS) e suas propriedades magnéticas serão avaliadas em um magnetrômetro de amostra vibrante (VSM). Os sistemas contendo hidrogel, fármaco, vidro biocompatível contendo 166Ho e nanopartícula de magnetita serão caracterizados por DLS, calorimetria diferencial de varredura (DSC) e sua reologia avaliada em um reômetro de geometria cone-placa. As propriedades de braquiterapia serão testadas por ativação neutrônica e as propriedades de hipertermia serão avaliadas sob efeito de campo magnético. Ensaios de liberação do fármaco serão realizados e a concentração do fármaco será determinada por HPLC. A viabilidade celular dos sistemas será avaliada por coloração em MTT e Vermelho Neutro. A atividade osteogênica do sistema será determinada utilizando vermelho de alizarina e a expressão de genes relacionados à formação óssea por qRT-PCR. Ao final deste projeto, espera-se obter um sistema funcional com propriedades adequadas para tratamento de câncer ósseo com reparação óssea. (AU)</t>
  </si>
  <si>
    <t>Bone cancer is a type of neoplasm in the bone tissue, and is associated with unbalanced bone tissue homeostasis, as well as it can be a result of a metastasis. In general, the tumor growth leads to side effects like pain and decrease in patient's life quality. This proposal aims the development of a multifunctional material that allies hyperthermia, brachytherapy and use of zoledronic acid for treatment of bone cancer. This project consist of to develop a PEO-PPO-PEO-based hydrogel matrix, which will be used to carrier holmium-166-containing biocompatible glass, magnetite nanoparticle and zoledronic acid. The magnetite nanoparticles will be used to treat cancer by magnetic hyperthermia. The 166Ho-containing biocompatible glass aims to treat cancer by brachytherapy, and to improve bone regeneration. The zoledronic acid aims to support bone regeneration and to induce the death of cancerous cells. The glasses will be obtained through sol-gel synthesis, and characterized by X-ray diffraction (XRD), X-ray photoelectron spectroscopy (XPS), scanning electron microscopy coupled with an energy dispersive spectrometer (SEM-EDS) and solid state nuclear magnetic resonance (NMR). The magnetite nanoparticles will be obtained by thermal decomposition, and characterized by XRD, dynamic light scattering (DLS), and its magnetic properties evaluated in a vibrating sample magnetometer (VSM). Systems made of hydrogel, drug, 166Ho-containing biocompatible glass and magnetite nanoparticle will be characterized by DLS, differential scanning calorimetry (DSC), and their reology evaluated in a reometer in a cone-plate geometry. The radioactive properties suitable for brachytherapy will be determined by neutron activation, and the properties for hyperthermia will be measured under magnetic field.  Drug release essay will be done under (or not) the presence of magnetic field, and the drug concentration determined through HPLC. Cell viability of all systems will be evaluated by MTT and Neutron Red stains. The osteogenic activity will be determined by alizarin red stain, and genes related to osteoconduction will be evaluated by qRT-PCR.  At the end, of this project, it is expected to achieve a multifunctional system with suitable properties for bone cancer treatment and bone repair. (AU)</t>
  </si>
  <si>
    <t>19/25982-7</t>
  </si>
  <si>
    <t>Regulação metabólica da metilação do DNA: novas rotas, novos alvos</t>
  </si>
  <si>
    <t>Metabolic regulation of DNA methylation: new routes, new targets</t>
  </si>
  <si>
    <t>Camila Bruna de Lima - Jéssica Ispada - Marc-André Sirard - Pablo Juan Ross</t>
  </si>
  <si>
    <t>Ciências Agrárias</t>
  </si>
  <si>
    <t>Medicina Veterinária</t>
  </si>
  <si>
    <t>Reprodução Animal</t>
  </si>
  <si>
    <t>Fertilização in vitro animal:Bovinos:Embrião de animal:Metabolismo embrionário:Epigênese genética:Metilação de DNA:Mitocôndrias:Desmetilação do DNA</t>
  </si>
  <si>
    <t>Os sistemas de cultivo de embriões in vitro são determinantes no seu desenvolvimento podendo impactar até mesmo indivíduos após o nascimento. Modificações nestes sistemas têm sido propostas e podem levar a alterações que estão para além do índice de blastocisto e incremento nos critérios de viabilidade. Um dos fatores mais afetados por modificações do sistema in vitro é o metabolismo embrionário. No início do desenvolvimento o metabolismo energético embrionário é principalmente mantido pela fosforilação oxidativa através do alto consumo de piruvato. A demanda energética é aumentada com a ativação do genoma, fazendo com que o embrião passe a metabolizar glicose com maior eficiência, em especial pela maior atividade da via glicolítica. Por ambas as vias o piruvato pode ser convertido a acetil-CoA e direcionado ao ciclo do ácido tricarboxílico. Entre outros intermediários, o ciclo do TCA gera alfa-cetoglutarato que poderá, além de ser convertido a succinato e permanecer neste ciclo, ser usado como co-fator de enzimas responsáveis por importantes processos moleculares no embrião, como as TET (Ten-eleven translocation methylcytosine dioxygenase). As enzimas da família TET são responsáveis pela desmetilação ativa da 5-metilcitosina, sendo essenciais na reprogramação epigenética de embriões de mamíferos. Em células-tronco embrionárias a relação entre alfa-cetoglutarato e succinato está relacionada a maior ou menos capacidade do embrião em desmetilar o DNA via TET. Se esse mecanismo for similar em embriões, modificações da relação entre esses dois metabólitos pode ter impacto em todo o controle molecular inicial, incluindo a reprogramação do DNA nuclear e mitocondrial, deixando marcas que poderão perdurar mesmo nas células já diferenciadas. Com base nisso, o presente projeto tem como objetivo caracterizar o padrão de metilação de DNA nuclear e mitocondrial ao longo do desenvolvimento embrionário. Além disso, avaliar se modificações no balanço entre alfa-cetoglutarato e succinato ao longo do desenvolvimento embrionário são capazes de alterar a atividade de TET e o padrão de desmetilação e metilação de novo do DNA. Para tal, metabólitos do ciclo do TCA (alfa-cetoglutarato e succinato) serão modulados e seus efeitos avaliados quanto a parâmetros de metilação do DNA nuclear e mitocondrial, bem como a transcrição gênica global. Espera-se que estes resultados contribuam para a compreensão dos mecanismos de regulação dos processos de desmetilação do DNA em embriões e o papel do metabolismo neste evento. (AU)</t>
  </si>
  <si>
    <t>In vitro culture systems are determinant in embryo development and can impact not only blastocyst rates and viability but also the offspring. One of the main factors influenced by changes in these systems is the embryonic metabolism. At the earliest stages of embryo development, the energetic requirements are mainly maintained by oxidative phosphorylation through high consumption of pyruvate. The energy demand is increased with the genome activation, when embryos metabolize glucose into pyruvate more efficiently, especially due to the greater activity of the glycolytic pathway. In both cases, the pyruvate may be converted to acetyl-CoA and directed to the tricarboxylic acid cycle. Among other intermediates, the TCA cycle generates alpha-ketoglutarate which can, in addition to being converted to succinate and remaining in this cycle, be used as a cofactor of enzymes responsible for important non-embryonic molecular processes, such as those from the TET family (Ten-eleven translocation methylcytosine dioxygenase). These enzymes are responsible for the active demethylation of 5-methylcytosine, being essential in epigenetic reprogramming of mammalian embryos. In embryonic stem cells, the alpha-ketoglutarate/succinate ration is related to the cellular capability to demethylate DNA via TET. If this mechanism is similar in embryos, changes in the relationship between these two metabolites may impact early molecular control, including nuclear and mitochondrial DNA reprogramming. In this work, we intend to characterize the methylation pattern of nuclear and mitochondrial DNA throughout embryonic development. In addition, we will evaluate whether changes in the balance between alpha-ketoglutarate and succinate during embryonic development are capable of altering TET activity and the pattern of DNA demethylation and methylation ""de novo"". To this end, the metabolites of the TCA cycle (alpha-ketoglutarate and succinate) will be modulated and their effects will be assessed regarding nuclear and mitochondrial DNA methylation parameters, as well as global transcription. These results are expected to contribute to the understanding of the controlling mechanisms of DNA demethylation processes in embryos and the role of metabolism in this event. (AU)</t>
  </si>
  <si>
    <t>20/02844-5</t>
  </si>
  <si>
    <t>A paleoentomofauna da formação Crato (Cretáceo inferior; Bacia do Araripe): sistemática e paleoecologia</t>
  </si>
  <si>
    <t>The paleoentomofauna of the Crato formation (Lower Cretaceous; Araripe Basin): systematics and paleoecology</t>
  </si>
  <si>
    <t>Guilherme Cunha Ribeiro</t>
  </si>
  <si>
    <t>Paleozoologia</t>
  </si>
  <si>
    <t>Paleoecologia:Filogenia:Gondwana (supercontinente):Cretáceo:Sistemática:Região Nordeste:Brasil:Fósseis</t>
  </si>
  <si>
    <t>A Formação Crato (Bacia do Araripe, Nordeste do Brasil) é considerada uma das mais importantes Konservat-Lagerstätten do Cretáceo Inferior do mundo, conhecida internacionalmente pelo excepcional nível de preservação de seus fósseis. No registro paleontológico da Formação Crato, os insetos se destacam em diversidade e riqueza onde estão representados por diferentes estágios, como larvas, ninfas e adultos de uma ampla variedade de táxons. O objetivo deste projeto é criar uma nova rede ativa de colaboração internacional para estudar a paleoentomologia da Formação Crato, a fim de abordar questões taxonômicas, filogenéticas e paleoecológicas. 1- Estudos taxonômicos: incluem principalmente a revisão taxonômica dos táxons de insetos descritos para a Formação Crato e descrições de novos táxons. A recuperação recente de uma parte importante dos tipos nomenclatórios da Coleção Martins-Neto (cerca de 50 holótipos, que se encontravam perdidos) abre novas possibilidades para estudos de revisão. 2-Estudos Filogenéticos: Sempre que possível dados taxonômicos servirão de base para inferir as relações filogenéticas entre os táxons. 3-Estudos Paleoecológicos: raramente são realizados estudos da fauna de insetos da Formação Crato em um contexto ecológico. No entanto, há um grande potencial a ser explorado, com possíveis implicações para uma compreensão mais precisa da natureza do paleoambiente da Formação Crato e seus arredores. Novas coleções de fósseis de insetos Crato estão sendo montadas em diferentes instituições brasileiras, como a Universidade Federal do ABC (Santo André) e a Universidade Federal do Mato Grosso (Cuiabá). Os bancos de dados de espécimes compartilhados serão construídos para essas coleções, permitindo o intercâmbio de dados e o trabalho colaborativo com vários especialistas diferentes. (AU)</t>
  </si>
  <si>
    <t>The Crato Formation (Araripe Basin, Northeastern Brazil) is considered one of the most important Lower Cretaceous Konservat-Lagerstätten in the world, internationally known by the exceptional level of preservation of its fossils. In the paleontological record of the Crato Formation, the insects stand out in diversity and richness. Different stages such as larvae, nymphs and adults of a wide variety of taxa occur. The purpose of this project is to create a new active network of international collaboration to study paleoentomology of the Crato Formation, to address taxonomic, phylogenetic and paleoecological issues. 1-Taxonomic studies: include mainly the taxonomic revision of insect taxa described for Crato Formation, and descriptions of new taxa. Recent recovery of an important part of the nomenclative types of the Martins-Neto Collection (about 50 holotypes, supposed to be lost during the past 10 years) opens up new possibilities for revisionary studies. 2-Phylogenetic studies: Whenever possible, taxonomic data will serve as a basis for inferring the phylogenetic relationships between taxa. 3-Paleoecological studies: Studies of the Crato Formation insect fauna in an ecological context have seldom been carried out. However, there is great potential to be explored, with possible implications for a more accurate understanding of the nature of the Crato Formation's paleoenvironment and its surroundings. New collections of Crato insect fossils are being assembled in different Brazilian Institutions, such as Universidade Federal do ABC (Santo André) and Universidade Federal do Mato Grosso (Cuiabá). Shared specimens databases will be built for these collections, allowing the interchange of data and collaborative work with several different specialists. (AU)</t>
  </si>
  <si>
    <t>Effect of light pollution, habitat complexity and proximity to coastal infrastructures on the dynamics and diversity of marine benthic communities</t>
  </si>
  <si>
    <t>Edson Aparecido Vieira Filho - Fernando Zaniolo Gibran - Rafael Campos Duarte - Stuart Rees Jenkins - Thomas Davies</t>
  </si>
  <si>
    <t>Ecologia</t>
  </si>
  <si>
    <t>Ecologia de Ecossistemas</t>
  </si>
  <si>
    <t>Ecologia de comunidades:Espécies introduzidas:Sistemas bentônicos:Bentos:Predação:Zona costeira:Poluição visual:Oceanos e mares</t>
  </si>
  <si>
    <t>Marinas, portos e píeres aumentam a disponibilidade de substrato consolidado para o desenvolvimento de comunidades sésseis, mas estão associados também a uma gama de perturbações de origem antrópica. Poluição, aumento da pressão de pesca e outras perturbações em habitats artificiais tendem a excluir algumas espécies nativas, facilitando a introdução de espécies não-nativas, fazendo com que habitats artificiais suportem comunidades biológicas distintas daquelas de substrato natural. Recentemente, a poluição luminosa tem sido reconhecida com uma importante fonte de impacto em ambientes costeiros. Por exemplo, luz artificial a noite pode alterar o comportamento de peixes e tartarugas, aumentando a pressão de predação sobre comunidades sésseis ou ainda interferir no assentamento larval, afetando a dinâmica das comunidades incrustantes de substrato artificial. Empregar os conhecimentos ecológicos para planejar construções costeiras que se assemelhem aos habitats naturais deve favorecer o desenvolvimento econômico minimizando o distúrbio ambiental. Por exemplo, o simples aumento da complexidade das laterais das plataformas de marinas e píeres, tem o potencial de fazer com que essas se assemelhem mais aos costões rochosos, diminuindo o impacto destas construções. Neste projeto manipularemos experimentalmente a luz artificial noturna, a proximidade do substrato em relação a construções costeiras e a complexidade do substrato para avaliar como esses fatores afetam a diversidade, a composição de espécies, a ocorrência de espécies não-nativas e a dinâmica de comunidades sésseis marinhas de habitats artificiais no sudeste do Brasil. (AU)</t>
  </si>
  <si>
    <t>Marinas, harbors and piers increase the availability of substrate for the development of sessile communities but are also associated with a range of sources of anthropogenic disturbance. Pollution, reduced top-down control and other disturbances in artificial habitats tend to exclude some native species, facilitating the introduction of non-indigenous species and determining that artificial habitats support biological communities which differ from those in natural habitats. Recently light pollution has been recognized as an important impact on coastal environments. For example, artificial light at night can change fish and turtle behavior, increase predation pressure on sessile communities and affect larval settlement thus affecting the dynamics of sessile communities in artificial habitats. Using ecological knowledge to build marine infrastructure that resembles natural habitats would allow economic development without causing negative environmental impact. For example, increasing complexity of flat surfaces in marinas can make communities in artificial habitats more similar to those in natural habitats nearby and thus reduce the impact of ocean sprawl. In this project we will experimentally manipulate artificial light at night, the proximity of substrate to coastal infrastructure and substrate complexity to assess how these factors affect the diversity, species composition, occurrence of non-indigenous species and the dynamics of marine sessile communities from artificial habitats in Southeastern Brazil. (AU)</t>
  </si>
  <si>
    <t>22/06265-5</t>
  </si>
  <si>
    <t>Precision test of baryogenesis</t>
  </si>
  <si>
    <t>Cosmologia física:Astrofísica de partículas:Bariogênese:Leptogênese:Matéria escura:Neutrinos</t>
  </si>
  <si>
    <t>A assimetria entre bárion e anti-bárion do universo (BAU: Baryon-antibaryon Asymmetry of the Universe) foi confirmado por duas medidas cosmológicas diferentes: a abundância dos elementos leves da nucleossíntese do Big Bang (BBN: Big Bang Nucleosynthesis) e a anisotropia na temperatura na radiação cósmica de fundo em micro-ondas (CMB: Cosmic Microwave Background). Apesar de o modelo padrão da física partículas e cosmologia terem todos os ingredientes para gerar a BAU através do mecanismo chamado bariogênese, eles não são suficiente, o que significa que uma nova física é necessária. Bariogênese que depende da violação do número bariônico devido ao vácuo não trivial na teoria electrofraca (EW: ElectroWeak) deveria ocorrer acima da temperatura da EW cerca de 100 GeV e, em princípio, poderia ocorrer a uma temperatura tão alta quanto a escala das Grand Unified Theories (GUTs) de 10^{16} GeV depois da inflação do universo. Outra evidência importante que fomenta uma nova física é a massa pequena dos neutrinos na escala de eV, que naturalmente aponta para uma violação do número leptônico perto da escala das GUTs através do mecanismo de seesaw. Essa violação do número leptônico abre uma nova possibilidade, de que a bariogênese ocorra através da leptogênese. Se a bariogênese ocorresse à temperatura muito acima de 100 GeV, testes diretos experimentais seriam desafiadores. Neste projeto, propomos a verificação indireta da bariogênese em escala alta através de teste de precisão. Em particular, pretendemos obter expressões analíticas precisas para determinar a BAU gerada considerando alguns efeitos importantes, como sabores leptônicos e partículas espectadoras em banho térmico. Com esses resultados, desenvolveremos um software público capaz de testar modelos mais fundamentais como GUTs, em que os observáveis em baixa energia e a BAU medida deverão ser reproduzidos. (AU)</t>
  </si>
  <si>
    <t>The Baryon-antibaryon Asymmetry of the Universe (BAU) is confirmed by two distinct cosmological measurements: the light element abundances from Big Bang Nucleosynthesis (BBN) and the temperature anisotropy in the Cosmic Microwave Background (CMB). Although the Standard Model of particle physics and cosmology contain all the necessary ingredients to generate a BAU through the so-called baryogenesis, they turn out to be insufficient and new physics is called for. Baryogenesis which relies on baryon number violation due to the nontrivial ElectroWeak (EW) vacuum had to occur above the EW scale around 100 GeV and in principle could occur at temperature as high as the Grand Unified Theories (GUTs) scale of 10^{16} GeV after cosmic inflation took place. Another important evidence of new physics, the tiny neutrino mass of eV scale naturally points to lepton number violation not far from the GUTs scale through the so-called seesaw mechanism. This lepton number violation opens up a new avenue of baryogenesis through leptogenesis. If baryogenesis were to occur at temperature much higher than 100 GeV, direct experimental test will be challenging. In this project, we propose to indirectly verify high scale baryogenesis through precision test. In particular, we aim to derive precise analytical expressions which allow to calculate the generated BAU taking into account various important effects like that of lepton flavors and spectator particles in the thermal bath. Incorporating these results, we will develop a public software which will allow to test more fundamental models like GUTs where one needs to reproduce low energy observables as well as the observed BAU. (AU)</t>
  </si>
  <si>
    <t>22/00404-3; 22/10509-7; 22/10511-1</t>
  </si>
  <si>
    <t>Shaping gut microbiota and immune system by the intestinal epithelial cells: from tissue homeostasis to diseases</t>
  </si>
  <si>
    <t>Leticia Anderson Bassi - Luciana Campos Paulino - Marcela Sorelli Carneiro Ramos - Mariane Tami Amano - Niels Olsen Saraiva Câmara</t>
  </si>
  <si>
    <t>Imunologia Aplicada</t>
  </si>
  <si>
    <t>Microbioma gastrointestinal:Linfócitos T:Epitélio:Interações hospedeiro-patógeno:Metabolismo:Homeostase:Colite</t>
  </si>
  <si>
    <t>A homeostasia intestinal é produto de uma e regulada rede de interação entre dieta, microbiota, células epiteliais intestinais e células do sistema imune. O grande desafio para manutenção da homeostasia intestinal é responder a patógenos e a antígenos alimentares enquanto realiza suas outras funções primordiais, como a absorção de nutrientes e a tolerância à antígenos e a microrganismos comensais. Pertubações entre quaisquer dessas interações provocam um processo inflamatório que tem sido associado a diversas doenças. Nos últimos anos, estudos com foco na interação entre a microbiota intestinal e o sistema imune permitiu o entendimento da importância da microbiota intestinal no desenvolvimento de células do sistema imune e como essa interação impacta no desenvolvimento de várias doenças, desde as inflamatórias no intestino até em doenças em órgãos distantes do intestino, entre as quais podemos citar as cardiovasculares, diabetes tipo 2 e síndrome metabólica. Por outro lado, menos atenção foi dedicada à interação entre as células intestinais epiteliais, especialmente as células enteroendócrinas (CEEs) e a microbiota intestinal e o sistema imune. CEEs são células dispersas ao longo do epitélio intestinal e podem secretar mais de 20 hormônios, entre os quais GIP e o GLP, hormônios estes reconhecidamente importantes para o controle da homeostase da glicose, e desse modo, com impacto direto no diabetes tipo 2. A liberação dos hormônios pelas CEEs decorre da percepção da presença de nutrientes, comensais e metabólitos produzidos pela microbiota. Assim, as CEEs podem ter efeito parácrino nas células vizinhas, como as células do sistem imune na lamina propria e outros subtipos de células epiteliais intestinais, e com a microbiota intestinal, bem como um efeito endócrino, visto que os hormônios alcançam a corrente sanguínea. Entretanto, como as ECCs interagem com as células imunes e a microbiota intestinal e quais são os impactos nas doenças intestinais e não intestinais ainda são desconhecidos. Neste trabalho, nós hipotetizamos que as CEEs exercem um papel essencial na homeostasia intestinal, tanto por modularem células imunes na lamina própria quanto por modulação da composição da microbiota intestinal. Para testar essa hipótese, nós nos valeremos de metodologias sofisticadas para depleção e ou eliminação transitória das CEEs utilizando a tecnologia Cre-lox e por indução por tamoxifeno para avaliar o impacto da ausência dessas células no modelo de colite, durante a infecção por patógeno e em modelo de tolerância e geração de células T reguladoras. Paralelamente, in vitro, nós exploraremos como a ausência das CEEs impacta na estrutura e função de outras células intestinais, como as células caliciformes e as células Goblet. O impacto nas células do sistema imune também será investigado tanto na diferenciação das células CD4 e ativação de DC e macrófagos na presença dos hormônios GIP e GLP-1. Por último, nós também avaliaremos o impacto da ausência das CEEs na estrutura e função do intestino através da geração de organóides e a contribuição dos hormônios liberados pelas CEEs neste processo. Nós acreditamos que este projeto aumentará o conhecimento acerca da interação deste circuito microbiota-sistema imune-eptitélio intestinal no trato gastrointestinal, e poderá contribuir para o desenvolvimento de novos fármacos bem como o delineamento de novas estratégias terapêuticas para tratamento de doenças inflamatórias no hospedeiro. (AU)</t>
  </si>
  <si>
    <t>Intestinal homeostasis is a product of a complex and regulated network among diet, microbiota, gut epithelial cells and the immune system. The great challenge for the gastrointestinal tract is to respond to pathogens and to food antigen while it needs to keep its function, such as nutrient absorption, and to tolerate foreign antigens. Any disturb between these interactions unleashes an inflammatory process that has been associated with a plethora of diseases. Large efforts focusing the role of the interface between gut microbiota and immune system allowed us to understand to impact of gut microbiota in the developing of immune cells and how this contribute for the onset of several diseases, ranging from local inflammatory bowel disease to distant and systemic diseases such as cardiovascular, type 2 diabetes and metabolic syndrome. Despite that, less attention was given to the cross-talk among enteroendocrine cells (EECs), immune system and gut microbiota. EECs are cells scattered throughout the intestinal epithelium and can secrete more than twenty hormones, among them GIP and GLP, once they sense nutrients and microbiota metabolites. Thus, EECs may have a paracrine effect on surrounding immune cells within the gut, but also and endocrine effect. But how EECs interact with immune cells and gut microbiota and what are their impacts on intestinal and non-intestinal diseases are still unknown. Here, we hypothesized that EECs play an essential role in gut homeostasis, either by modulating immune cells and/or gut microbiota composition. To address this question, we will take an advantage to use sophisticated genetic mouse model to isolate an/or eliminating EECs by using cre-lox system or tamoxifen-inducible manner the context of inflammatory bowel diseases (colitis), during gut pathogen infection model and to tolerate antigen and generating regulatory T cells. We will further in vitro explore how the absence of these cells impacts the structure and function of the other cells, such as Goblet and Paneth cells. Finally, we will generate organoids in the absence of EECs cells to evaluate their impact in organoid formation structure and functioning regarding the secretion of mucus, antimicrobial peptide and what is the contribution of their secreted hormones in organoid generation. We believe that this project will expand the knowledge about the intricate interaction among all these components in the gastrointestinal tract, which in the future will contribute for new target for therapeutic purposes. (AU)</t>
  </si>
  <si>
    <t>21/03913-3; 21/10908-6; 22/08362-8</t>
  </si>
  <si>
    <t>Biotechnological strategies for genetic improvement of grasses for biofuel production</t>
  </si>
  <si>
    <t>Danilo da Cruz Centeno - Hugo Bruno Correa Molinari</t>
  </si>
  <si>
    <t>Auxílio à Pesquisa - Programa BIOEN - Jovens Pesquisadores</t>
  </si>
  <si>
    <t>Agronomia</t>
  </si>
  <si>
    <t>Biotecnologia:Bioetanol:Gramíneas:Parede celular vegetal:Biomassa:Bioenergia</t>
  </si>
  <si>
    <t>Atualmente, a conversão de biomassa é a estratégia mais viável economicamente para a produção de biocombustíveis líquidos, como é o caso do etanol celulósico. A complexa rede de polímeros presentes na parede celular da biomassa vegetal dificulta a fermentação de açúcares livres pelas leveduras, sendo um grande obstáculo para a produção de bioetanol. No presente projeto, pretende-se comparar três estratégias para a modificação genética da parede celular, com o intuito da diminuição de recalcitrância e consequente aumento da digestibilidade da biomassa. Para tal, será utilizada a planta modelo Setaria viridis, uma gramínea filogeneticamente relacionada à cana-de-açúcar. Utilizando a tecnologia CRISPR/Cas9, serão editados os genes COMT e BAHD, responsáveis pela incorporação de lignina e ferulato na parede celular, respectivamente. Além disso, será superexpresso o gene XAT, responsável pela incorporação de resíduos de arabinose nas cadeias laterais da fração hemicelulósica da parede celular. Após a modificação genética, a parede celular e a biomassa das plantas modificadas que apresentarem maior digestibilidade serão detalhadamente caracterizadas. A comparação entre os resultados obtidos permitirão, no futuro, desenvolver uma estratégia racional para a engenharia genética da cana-de-açúcar, visando o desenvolvimento de novas variedades com a biomassa modificada. Além disso, pretende-se também estabelecer um protocolo para a edição gênica de Setaria viridis através da produção de ribonucleoproteínas CRISPR/Cas9, gerando plantas não transgênicas, com o intuito de se aplicar esta técnica futuramente em cana-de-açúcar. (AU)</t>
  </si>
  <si>
    <t>Biomass conversion is currently the most economically viable strategy for the production of liquid biofuels, as is the case with cellulosic ethanol. The complex network of polymers present in the cell wall of plant biomass decreases the fermentation of free sugars by yeasts and is a major bottleneck for biofuel production. In this context, the genetic modification of the plant cell wall represents a powerful tool to reduce biomass recalcitrance, increasing the viability of the biofuel production process. Here, we intend to compare three different strategies for cell wall modification, with the aim of decreasing recalcitrance and consequently increasing biomass digestibility. For these studies, it will be used the grass model plant Setaria viridis, a species phylogenetically related to sugarcane, a crop that is broadly used for ethanol production. Using CRISPR/Cas9 technology, the COMT and BAHD genes, responsible for the incorporation of lignin and ferulate into the cell wall, respectively, will be edited. In addition, the gene XAT, responsible for the incorporation of arabinose residues in the side chains of the hemicellulosic fraction of the cell wall, will be overexpressed. After genetic modification, the cell wall and the biomass of the modified plants will be characterized in detail, to verify the mechanisms by which genetic modifications increase biomass digestibility. These results will help to further design a rational strategy for the development of genetically modified sugarcane with increased potential for bioethanol production. In this project, it is also intended to establish a protocol for the genetic editing of Setaria viridis through the production of CRISPR/Cas9 ribonucleoproteins, generating non-transgenic plants, in order to apply this technique in sugarcane in the future. (AU)</t>
  </si>
  <si>
    <t>19/26761-4; 22/03292-1</t>
  </si>
  <si>
    <t>19/06634-8</t>
  </si>
  <si>
    <t>Vesículas poliméricas sensíveis a estímulos ambientais como plataformas alternativas em terapias contra o câncer</t>
  </si>
  <si>
    <t>Manufacturing and biological evaluations of stimuli-responsive polymersomes towards enhanced efficacy of cancer therapies</t>
  </si>
  <si>
    <t>Citotoxicidade:Antineoplásicos:Doxorrubicina:Coloides:Efeitos colaterais e reações adversas relacionados a medicamentos:Nanoformulações:Polimerização:Vesículas poliméricas:Espalhamento de radiação:In vivo</t>
  </si>
  <si>
    <t xml:space="preserve">Czech Science Foundation (GACR) </t>
  </si>
  <si>
    <t>Czech Academy of Sciences (CAS)</t>
  </si>
  <si>
    <t>República Tcheca</t>
  </si>
  <si>
    <t>Peter Cernoch</t>
  </si>
  <si>
    <t>A pesquisa mais recente da Agência Internacional para Pesquisa sobre o Câncer informou que a morte global relacionada à malignidade foi de cerca de 9,6 milhões em 2018 (21% maior do que em 2008). Este número deve girar em torno de 19,3 milhões em 2025. Nas últimas décadas, as terapias contra o câncer começaram a ser vislumbradas também com o auxílio da nanotecnologia sendo que o nanomedicamento de maior sucesso até o momento é o Doxil/Caelyx (Lipossomas com tamanho de cerca de 100 nm, recobertos com polietileno glicol e doxorrubicina encapsulada). Apesar do aumento de 60 vezes na fração da dose recuperada no sangue, um aumento de 4 vezes da dose recuperada no fígado e no baço e um aumento de 25 vezes na concentração da formulação lipossomal em tumores, a formulação Doxil/Caelyx ainda compromete a eficácia de tratamentos devido à baixa especificidade, consequentemente causando uma série de efeitos colaterais (baixa contagem de plaquetas, anemia, náuseas, vômitos, etc). Neste cenário, desejamos contribuir fundamentalmente para o desenvolvimento de formulações que respondam particularmente aos estímulos tumorais (tais como a elevada concentração de espécies reativas de oxigênio e o pH levemente ácido em comparação com tecidos saudáveis). As nossas investigações em colaboração podem melhorar o resultado do tratamento de terapias conhecidas e utilizadas neste momento contra o câncer. (AU)</t>
  </si>
  <si>
    <t>The most recent survey by the International Agency for Research on Cancer reported that the global death related to the malignancy was about 9.6 million in 2018  (21% higher than that in 2008).  This number is predicted to be as high as 19.3 million by 2025  calling for improvements in cancer treatments. In the last decades, cancer therapy has also been tackled to design carriers that can navigate the body and deliver their cargos in desired site. The most successful up-to-date carrier is the pegylated liposomal formulation of doxorubicin (DOX) Doxil/Caelyx which is 100nm-sized vesicles encapsulating 10,000-15,000 DOX molecules. Doxil/Caelyx becomes one of the most sale nanotechnologies in the history of the chemotherapy which expected to generate revenue of 1.39 billion USD for 2025.Despite a 60-fold increase in the fraction of recovered dose in blood, a 4-fold increase of the recovered dose in liver and spleen and a 25-fold increase of the concentration of the liposomal formulation in tumor, the Doxil/Caelyx formulation still compromise the effectivity of the treatment due to lack of specificity and DOX leakage during blood circulation resulting in several side-effects including hand-foot syndrome, mouth pain (stomatitis), low white blood cell counts, low platelet counts, anemia, nausea and vomiting. We wish to fundamentally contribute to circumvent such drawback by designing stimuli-responsive vesicles able to controlled release the drug only under response to the inherent characteristics of the tumor microenvironment. Such features may enhance the therapeutic outcomes in comparison to the conventional cancer therapies. (AU)</t>
  </si>
  <si>
    <t>19/13906-4</t>
  </si>
  <si>
    <t>Busca de novos protótipos frente a Doença de Chagas a partir de moléculas bioativas de plantas brasileiras</t>
  </si>
  <si>
    <t>Discovering new drug leads against Chagas Disease Based on Brazilian bioactive plant molecules</t>
  </si>
  <si>
    <t>André Gustavo Tempone Cardoso</t>
  </si>
  <si>
    <t>Química de produtos naturais:Descoberta de drogas:Doença de Chagas:Substâncias bioativas:Flora do Brasil:Produtos naturais:Tripanossomicidas</t>
  </si>
  <si>
    <t>University of Illinois at Urbana-Champaign</t>
  </si>
  <si>
    <t>David Sarlah</t>
  </si>
  <si>
    <t>Os produtos naturais obtidos da flora brasileira constituem uma fonte poderosa e diversa de moléculas bioativas, cada vez mais em alta demanda para o desenvolvimento de novas terapias humanas. Essas moléculas bioativas podem ser consideradas ""pré-otimizadas"" pela natureza para possuir bioatividade e propriedades ""semelhantes as drogas"". A afirmação dessas afirmações é realizada no fato de que mais de 50% dos 1.355 novos medicamentos registrados entre 1981 e 2016 foram derivados direta ou parcialmente de produtos naturais. Nesse projeto, pretendemos adotar o conceito de ""Flora brasileira Drug Discovery (FBDD)"", e aplicá-lo à doença negligenciada tripanossomíase americana (Doença de Chagas). O projeto abrangerá o isolamento de produtos naturais, triagem guiada por bioatividade e síntese química e preparação de novos análogos. Esta abordagem tridente para FBDD irá preencher a lacuna entre as relações estrutura molecular/bioatividade para obtenção de protótipos bioativos, facilitando sobremaneira a descoberta de novas drogas para o tratamento da doença de Chagas. (AU)</t>
  </si>
  <si>
    <t>Natural products obtained from Brazilian flora constitute a powerful and diverse source of bioactive molecules, which are increasingly in high demand for the development of new human therapeutics. These bioactive molecules can be considered 'pre-optimized' by Nature to possess bioactivity and 'drug-like' properties. Affirmation of these statements is realized in the fact that more than 50% of the 1,355 new drugs registered between 1981 and 2016 were derived directly or in part from natural products. In this project, we aim to embrace the concept of ""Brazilian Flora Drug Discovery (BFDD)"", and apply it to the neglected disease American trypanosomiasis (Chagas disease). The project will encompass natural product isolation (Federal University of ABC), bioactivity guided screening (Adolfo Lutz Institute) and chemical synthesis and preparation of novel analogs (University of Illinois). This trident approach to BFDD will bridge the gap between molecular structure/bioactivity and novel drug scaffolds, thus expediting drug discovery for treating Chagas disease. (AU)</t>
  </si>
  <si>
    <t>Design of inhibitors of kallikreins 5, 6, and 7 using computational methods and fragment-based approaches</t>
  </si>
  <si>
    <t>Luciano Puzer - Rodrigo Luiz Oliveira Rodrigues Cunha</t>
  </si>
  <si>
    <t>Química médica:Calicreínas:Ligantes:Inibidores:Modelagem computacional</t>
  </si>
  <si>
    <t>As enzimas KLK5, KLK6 e KLK7 (abreviada para KLK5-KLK7 daqui em diante) sãoserino-proteases e pertencem a família das calicreínas. Estas enzimas estão envolvidas em mecanismos fisiológicos importantes tal como a descamação da pele e desenvolvimento neural. Além do seu importante papel no funcionamento normal das células, evidências mostram que a desregulação da expressão das enzimas KLK5-KLK7 ou o aumento excessivo da sua atividade proteolítica estão associadas à várias doenças como câncer, síndrome de Netherton e esclerose múltipla. Em virtude disso, a inibição dessas enzimas pode representar novos alvos para o tratamento dessas doenças. Contudo, a ausência de inibidores potentes, seletivos e ativos em modelos celulares e animais dificulta a validação dessas enzimas como alvos terapêuticos. Nesse sentido, esse projeto propõe a utilização conjunta de métodos computacionais e experimentais para a identificação e otimização de inibidores das calicreínas KLK5-KLK7 que possam ser empregados para investigar a relevância dessas enzimas em diferentes doenças. A disponibilidade das estruturas de Raios-X das enzimas KLK5-KLK7 em complexo com pequenas moléculas bem como a estrutura química de alguns inibidores irá permitir o uso dos métodos de ensaio virtual baseado na estrutura do receptor e dos ligantes, visando a seleção de um número reduzido de compostos que apresentem alta probabilidade de serem ativos nos ensaios experimentais. Em conjunto com os métodos computacionais, esse projeto irá aplicar também o ensaio de fragmentos moleculares (compostos com massa molecular entre 150 e 250Da) para identificar novos inibidores das enzimas KLK5-KLK7. Essa é uma estratégia validada para a identificação de ligantes e permite explorar o espaço químico de maneira mais eficiente do que o ensaio de coleções de compostos com propriedades fármaco-similares. (AU)</t>
  </si>
  <si>
    <t>The enzymes KLK5, KLK6, and KLK7 (designated KLK5-KLK7 hereinafter) are serine proteases and belong to the kallikrein family. These enzymes are involved in important physiological mechanisms such as skin desquamation and neural development. In addition to its important role in normal cell function, evidence shows that the deregulation of KLK5-KLK7expression or the excessive increase of their proteolytic activity are associated with several diseases such as cancer, Nether ton syndrome and multiple sclerosis. Accordingly, the inhibition of these enzymes may represent novel targets for the treatment of such diseases. However, the absence of potent, selective and active inhibitors in cellular and animal models makes it difficult to validate KLK5-KLK7 as therapeutic targets. So, this project proposes the combined use of computational and experimental methods for the identification and optimization of KLK5-KLK7inhibitors that can be used to investigate the relevance of these enzymes in different diseases. The availability of the X-ray structures of KLK5-KLK7 complexes with small molecules as well as the chemical structure of a few inhibitors will allow the use of receptor and ligand based virtual screening methods in order to select a small number compounds that are highly likely to be active in the experimental assays. In combination with computational methods, this project will also apply the fragment-based (compounds with molecular weight between 150 and250 Da) screening to identify new inhibitors of the KLK5-KLK7 enzymes. This is a validated strategy for the identification of ligands and allows to explore the chemical space more efficiently than the screening of collections of compounds with drug-like properties. (AU)</t>
  </si>
  <si>
    <t>19/08603-2; 21/04450-7</t>
  </si>
  <si>
    <t>Carbon metabolism in plants under different perspectives: searching alternatives for crop yield enhancement</t>
  </si>
  <si>
    <t>César Augusto João Ribeiro - Hana Paula Masuda</t>
  </si>
  <si>
    <t>Auxílio à Pesquisa - Jovens Pesquisadores - Fase 2</t>
  </si>
  <si>
    <t>Setaria:Interferência de RNA:Metabolômica</t>
  </si>
  <si>
    <t>Gramíneas desempenham importante papel na alimentação humana e animal e, recentemente, tem recebido considerável atenção para a produção de biocombustíveis. Neste último, dois aspectos despontam como lacunas a serem preenchidas como uma forma de mitigação das ações antrópicas concomitante com o incremento da demanda energética: i) acúmulo de biomassa em gramíneas baseado em estratégias de engenharia genética; ii) as mudanças climáticas e seus impactos na produção vegetal como resultado da emissão dos gases de efeito estufa. O uso de espécies modelo para o estudo de gramíneas de metabolismo fotossintético C4 tem sido o foco recente de nosso grupo de pesquisa. Alterações na expressão de enzimas envolvidas no metabolismo respiratório têm implicado em mudanças nas taxas de crescimento de espécies de Setaria, porém, os motivos permanecem ainda desconhecidos. Assim, com o intuito de investigar o papel do metabolismo respiratório em plantas C4, uma primeira estratégia versará sobre a avaliação detalhada de eventos transgênicos de Setaria italica e S. viridis, já obtidos em geração T1 em nosso laboratório, como uma continuação do projeto Jovem Pesquisador 1. Uma segunda estratégia abordará a tentativa de diminuição do crescimento de Setaria por meio do uso do mesmo gene através da aplicação de precursores de RNAi exógeno, em uma abordagem de estudo para potencial uso de bio-herbicidas. A terceira abordagem foca na mitigação dos efeitos das mudanças climáticas, como o déficit hídrico sazonal, por meio da síntese de moléculas protetoras para aumento de tolerância à seca, buscado pela expressão de genes envolvidos na síntese de moléculas protetoras, tais como poliois. Com essas três estratégias espera-se um avanço no sentido da otimização do crescimento e acúmulo de carbono em plantas de interesse agronômico. (AU)</t>
  </si>
  <si>
    <t>Grasses play a crucial role on human and animal feed and, recently, have received special attention to the biofuels production. In this way, two aspects point as a lack to be fulfilled aiming the mitigation of anthropic effects together with the increase in energy demands: i) biomass accumulation based on genetic engineering; ii) global warming and its impact on plant productivity as a result of greenhouse gas emission. The use of model species to study grasses? with C4 photosynthetic metabolism has been the focus of our research group. The alterations on the expression of enzymes involved on the cell respiratory metabolism has implicated on decreased growth rate in Setaria species, however, the reason remain unknown. Thus, to investigate the role of respiratory metabolism in C4 plants, a first strategy will be focused on the detailed evaluation of transgenic events of Setaria italica and S. viridis plants already available in T1 generation in our laboratory, as a sequence of the first Young Researcher Project. A second strategy will be directed to the evaluation of the use of the same genes applied for the transgenes but with an exogenous application of RNAi precursors, in order to study their potential use as bioherbicides. A third approach will focus on the mitigation of the global warming effects, as seasonal water deficit, by analysis of expression of genes that synthesize protective molecules associated to the increase of drought tolerance expression, such as polyols. We aim with these three strategies the optimization of plant growth and carbon accumulation in plants with agronomical interest. (AU)</t>
  </si>
  <si>
    <t>19/16226-4; 20/06560-1; 20/12362-8; 22/00244-6</t>
  </si>
  <si>
    <t>Atomistic simulations of electrochemistry</t>
  </si>
  <si>
    <t>Alexandre Reily Rocha</t>
  </si>
  <si>
    <t>Estrutura eletrônica:Eletroquímica:Efeitos quânticos:Atomística:Métodos ab initio</t>
  </si>
  <si>
    <t xml:space="preserve">Sociedade Max Planck para o Avanço da Ciência </t>
  </si>
  <si>
    <t>Max Planck Society, Berlin</t>
  </si>
  <si>
    <t>Alemanha</t>
  </si>
  <si>
    <t>Mariana Rossi Carvalho</t>
  </si>
  <si>
    <t>Controlar as reações químicas para obter energia de uma maneira mais eficiente é desafiador dado que as reações eletroquímicas ocorrem na interface sólido/líquido. Pouco se entende sobre essas interfaces heterogêneas num nível microscópico, tanto experimentalmente quanto de uma perspectiva teórica. O progresso nas simulações atomísticas com o desenvolvimento de metodologias e um aumento do poder computacional tem um importante papel no avanço da chamada eletroquímica ab initio. Isso permitirá predições quantitativas e assim um design específico ao material. Nesse projeto estudaremos em detalhe as propriedades estruturais e dinâmicas de eletrólitos aquosos em interfaces metálicas incluindo os efeitos quânticos nucleares e considerando o efeito do potencial do eletrodo, na presença de uma voltagem externa aplicada aos eletrodos. Isso será feito desenvolvendo-se uma nova estrutura computacional estado-da-arte baseada em metodologias ab initio, tais como a Teoria do Funcional da Densidade (DFT), métodos de funções de Green fora do equilíbrio (NEGF) e o formalismo de dinâmica molecular de integrais de caminho (PIMD). Dessa forma, teremos uma descrição melhor e mais detalhada da interface água/metal, permitindo uma correspondência entre a voltagem macroscópica e a (re)distribuição de carga interfacial microscópica em células de combustível eletroquímicas. Esse projeto envolverá uma forte colaboração entre grupos teóricos e experimentais tanto no estado de São Paulo quanto do Fritz Haber Institute - Max Planck Society em Berlin. (AU)</t>
  </si>
  <si>
    <t>Controlling chemical reactions to obtain energy in a more efficient way is challenging since electrochemical reactions take place at a solid/liquid interface. And there is little understanding of the heterogenous interfaces at a microscopic level, both experimentally as from a theoretical perspective. The progress in atomistic simulations, with the development of methodologies and the increase in computational power, have an important role in the advancement of this so called ab initio electrochemistry. This will allow for quantitative predictions, and thus material specific design. In this project, we will study in detail the structure and dynamics of aqueous electrolytes at metallic interfaces including nuclear quantum effects and taking into account the effect of the electrode potential, in the presence of an external bias potential applied to the electrodes. This will be accomplished developing a new computational state-of-the-art framework based on ab initio methodologies, such as Density Functional Theory (DFT), non-equilibrium Green's functions methods (NEGF) and Path Integral Molecular Dynamic (PIMD) formalism. In this way, we will have a better and more detailed description of the water/metal interface, allowing to predict the correspondence between the macroscopic voltage and the microscopic interfacial charge(re)distribution in electrochemical fuel cells. This project will entail a strong collaboration between experimental and theoretical groups both in the State of São Paulo and the Fritz Haber Institute of the Max Planck Society in Berlin. (AU)</t>
  </si>
  <si>
    <t>20/09011-9; 20/16593-4; 22/02351-4; 22/08883-8</t>
  </si>
  <si>
    <t>17/23640-6</t>
  </si>
  <si>
    <t>Plano anual de aplicação da reserva técnica para infraestrutura institucional de pesquisa, referente aos projetos de 2015 e 2016.</t>
  </si>
  <si>
    <t>ANNUAL PLAN FOR THE RTI USE FOR RESEARCH INFRASTRUCTURE -  PROJECTS FROM 2015 AND 2016.</t>
  </si>
  <si>
    <t>Carlos Alberto da Silva</t>
  </si>
  <si>
    <t>Reserva técnica:Biossegurança:Computação científica</t>
  </si>
  <si>
    <t>O número de docentes alocados no CCNH tem se expandido a cada ano, sendo que a necessidade por espaço destinado principalmente à realização de pesquisa tem aumentado simultaneamente. A previsão de entrega de cerca de 1900 m² no Bloco L, no campus da UFABC em Santo André, espaço esse destinado à instalação de grupos de pesquisa do CCNH, permitirá a alocação adequada dos mesmos, desonerando áreas onde atualmente estão instalados uma quantidade de docentes e grupos de pesquisa acima do ideal. Tais áreas estão situadas nos Blocos A e B, do campus Santo André, e Bloco Delta, do campus São Bernardo do Campo.Nesse sentido, a RTI 2015/2016 vem de encontro ao suprimento de necessidades relativas à (1) manutenção de equipamentos multiusuários; (2) adequação de infraestrutura para espaço de grupos de pesquisa alocados nos Blocos A e B; (3) aquisição de material de consumo destinado a espaços e equipamentos de caráter multiusuário destinados a grupos de pesquisa do CCNH e da UFABC; (4) suporte às atividades científicas e tecnológicas de cunho computacional na UFABC. (AU)</t>
  </si>
  <si>
    <t>The number of researchers assigned to the CCNH has expanded every year, as well as the need for space for research. Block L will delivery an addition 1900 m² of space intended for research in the Santo André campus of UFABC. This space will allow the proper allocation of personal, improving the working conditions for a number of researches that are working in a sub-optimal conditions. These researchers are currently  allocated to research labs in Bloco A and B in Santo André and in the Bloco Delta, in the campus of São Bernardo do Campo. The RTI FAPESP 2015/2016 has four main goals, namely (1) maintenance of shared research facilities ; (2) infrastructure improvements for research groups allocated in Bloco A and B; (3) purchase of consumable material and equipment destined for improving shared research facilities from CCNH and UFABC; (4) support for high performance computing at UFABC. (AU)</t>
  </si>
  <si>
    <t>16/12992-6</t>
  </si>
  <si>
    <t>Chlamydomonas reinhardtii como plataforma de produção de biofármacos de interesse nacional</t>
  </si>
  <si>
    <t>Chlamydomonas reinhardtii as a production platform to obtain biopharmaceuticals of national interest</t>
  </si>
  <si>
    <t>João Carlos Monteiro de Carvalho - Mario Hiroyuki Hirata - Stephen Mayfield</t>
  </si>
  <si>
    <t>Desenvolvimento de fármacos:Biofármacos:Proteínas recombinantes:Microalgas:Chlamydomonas reinhardtii:Cloroplastos</t>
  </si>
  <si>
    <t>A produção e comercialização de medicamentos biológicos está diretamente relacionada ao escalonamento e custo de todo processo até a obtenção do produto final, principalmente para a obtenção de moléculas mais complexas, as quais são difíceis de se obter com as plataformas de produção já utilizadas. A tecnologia de cultura de células animais é empregada para produção de mais de 130 proteínas terapêuticas. Entretanto apresenta a desvantagem de elevado custo de produção devido aos requisitos nutricionais e de crescimento complexos, além de baixos níveis de expressão de proteína. Chlamydomonas reinhardtii, assim como os outros micro-organismos fotossintetizantes, é cultivada em condições mais simples e de baixo custo para o crescimento (luz, dióxido de carbono e sais). Esta microalga é utilizada para expressão de proteínas recombinantes devido às características de rápida geração de estáveis linhagens recombinantes, meio estável para dobramento de proteínas complexas, apresenta tempo de duplicação celular de 10 horas em meio de cultivo inorgânico e, portanto, facilidade de aumento de escala de produção. Este trabalho apresenta o objetivo de utilizar a microalga Chlamydomonas reinhardtii para expressar alguns dos biofármacos apresentados, em 2015, na lista anual de produtos estratégicos para o Sistema Único de Saúde (filgrastima, somatotropina, infliximabe e adalimumabe) no âmbito das parcerias de desenvolvimento produtivo. A expressão, acúmulo e análise de proteínas de diferentes complexidades serão realizados através de técnicas de Biologia Molecular, western blotting, purificação das biomoléculas, ELISA e ensaios de proliferação celular. As cepas recombinantes serão, por fim, cultivadas em fotobiorreator tubular utilizando diferentes intensidades luminosas, a fim de avaliar parâmetros cinéticos de crescimento celular, bem como o acúmulo de proteína recombinante durante o processo. (AU)</t>
  </si>
  <si>
    <t>The biopharmaceuticals' production and commercialization are directly related to the process scale-up and cost for the entire process up to the final product. This is especially true for complex molecules that are already difficult to produce by using the currently available commercial production platforms. The mammalian cell culture technology, even though produces primarily over 130 commercial therapeutic proteins, it is an expensive production platform due to its complex growth requirements, as well as low protein expression. As the other photosynthetic microorganisms, Chlamydomonas reinhardtii, growth requirements are much simpler and cheaper (salts, light and carbon dioxide). Some of the features for Chlamydomonas as recombinant proteins production platform include: fast generation of stable transformed cell lines, efficient protein folding in non-reducing environment, cell doubling time in about 10h in inorganic media and scalability. The objective of this research is to use Chlamydomonas reinhardtii as a production platform for biopharmaceuticals including some of the ones presented, in 2015, by SUS (Sistema Único de Saúde - Brazilian Public Health System) as products' priorities for Brazil. Proteins with different complexity, expression, accumulation and activity analyses will be evaluated through the techniques of Molecular Biology, western blotting, biomolecules purification, ELISA and cell proliferation assays. The recombinant strains will also be cultivated in a tubular photobioreactor using different light intensities with the purpose of kinetics parameters evaluation, as well as the recombinant protein accumulation during the process cultivation. (AU)</t>
  </si>
  <si>
    <t>17/24486-0; 18/23036-4; 19/13822-5; 19/19308-1; 21/09747-8; 22/15451-7</t>
  </si>
  <si>
    <t>Multi-user equipment (MUE) approved in Grant FAPESP project 2014/05151-0: inductively coupled plasma mass spectrometer hyphenated to an high performance liquid chromatography (HPLC-ICP-MS)</t>
  </si>
  <si>
    <t>Ciências da Saúde</t>
  </si>
  <si>
    <t>Farmácia</t>
  </si>
  <si>
    <t>Análise Toxicológica</t>
  </si>
  <si>
    <t>Biorremediação:Segurança alimentar:Arsênio:Arroz:Xenobiótico:Cromatografia líquida de alta eficiência:Equipamentos multiusuários</t>
  </si>
  <si>
    <t>O arsênio (As) é considerado o xenobiótico mais tóxico segundo a Agência para Registro de Substâncias Tóxicas e Doenças (ATSDR) nos Estados Unidos. Dentre as espécies químicas presentes na natureza, as inorgâncias (As3+ e As5+) são as mais tóxicas ao homem e as formas metiladas são menos tóxicas (monometil arsênio, dimetil arsênio e arsenobetaína). O As, quando presente no solo, é absorvido pelas raízes do arroz, chegando até os grãos. Este cereal é um importante alimento dos brasileiros e de quase metade da população mundial sendo, portanto, uma relevante via de exposição ao As. Esta planta possui um mecanismo especial que favorece absorção de As pelas suas raízes, principalmente As3+ quando cultivado em solo do tipo irrigado. Sabe-se que o arroz consumido no Brasil possui concentração média de As &gt;222 ng g-1 e, dependendo do local de cultivo, concentrações &gt;300 ng g-1, valor máximo no grão segundo consulta pública da Agência Nacional de Vigilância Sanitária (ANVISA). Os principais estados produtores, Rio Grande do Sul e Santa Catarina, fazem cultivo do tipo irrigado. Estudos com fungos vêm sendo desenvolvidos no intuito de reduzir essa absorção do As pela planta do arroz explorando a capacidade desses microrganismos de bio-sorver, metabolizar e/ou bio-acumular As. Este projeto visa isolar fungos de solos utilizados no cultivo intensivo e prolongado de arroz (Oryza sativa L.), testar sua(s) capacidade(s) de resistência e atividade de absorção e/ou metabolismo in vitro e, finalmente aplicar no cultivo da planta. Através de uma metodologia de plantio experimental em vasos que simulem a irrigação no campo, espera-se desenvolver uma metodologia de cultivo de arroz diferenciada, com o uso de fungos naturalmente presente nestes solos, para redução da absorção do As pelo arroz, contribuindo assim com a redução da exposição da população ao As através do consumo do grão. (AU)</t>
  </si>
  <si>
    <t>Arsenic (As) is considered the most toxic xenobiotic according to the Agency for Toxic Substances and Disease Registry in the United States. Concerning the chemical species present in nature, inorganic As (As3+ and As5+) are the most toxic to humans and the methylated forms are less toxic (MMA - monomethyl As -, DMA - dimethyl As - and AsB - arsenobetaine) . When present in the soil, they are absorbed by the rice roots, reaching the grain. This cereal is an important food of Brazilians and almost half the world's population, therefore, a relevant route of exposure. One the one hand, the plant has mechanisms that favor the absorption of As by roots, especially As3+ when cultivated under flooded conditions. On the other hand, also has defense mechanisms such as phytochelatins and efflux of As. It is known that the rice consumed in Brazil has an average concentration of &gt; 222 ng g-1 which about 60 % is inorganic, representing a risk to health when compared to the maximum tolerable value of 10 µg l-1 in potable water. The main producing states are Rio Grande do Sul and Santa Catarina, which uses the cultivation at flooded conditions. Furthermore, there is currently an intense discussion among participants of the Codex Alimentarius about the maximum levels of As in rice, as well as methods of speciation and practices to mitigate this contamination. Therefore, this project aims to develop methods of chemical speciation, risk assessment of the consumption of rice and its derivatives regarding As contamination, to investigate Brazilian cultivars in relation their predilection for As, development of method for trapping volatile As for evaluation of their presence in soils of rice paddies and, finally, to study mitigation through polishing, cooking and (bio)remediation using fungi isolated from the rhizosphere of Brazilian rice. Through this project we hope to evaluate the risk of rice consumption, to reduce the As contamination in the grains aggregating nutritional value and create human resources to work on chemical analysis and food safety. (AU)</t>
  </si>
  <si>
    <t>Média</t>
  </si>
  <si>
    <t>Alta</t>
  </si>
  <si>
    <t>Projetos Vigentes</t>
  </si>
  <si>
    <t xml:space="preserve">Manutenção de laboratório da Central Multiusuário de Biodiversidade e Conservação (CMBC-PROPES) </t>
  </si>
  <si>
    <t>Necessária a manutenção anual do equipamento; em 2022 não foi possível fazer a manutenção por falta de verba. Trata-se de equipamento de grande porte que suporta toda a rede elétrica da CEM-SBC.</t>
  </si>
  <si>
    <t>Alexandre Hiroaki Kihara (CMCC)</t>
  </si>
  <si>
    <t>Alexandre Lanfredi (CECS)</t>
  </si>
  <si>
    <t>Alexandro Zuñiga (CECS)</t>
  </si>
  <si>
    <t>Alexsandre Figueiredo Lago</t>
  </si>
  <si>
    <t>Vani Xavier Oliveira Junior</t>
  </si>
  <si>
    <t>Victor Ximenes Marques</t>
  </si>
  <si>
    <t>Tales Alexandre da Costa e Silva</t>
  </si>
  <si>
    <t>TOTAL  CCNH</t>
  </si>
  <si>
    <t>Propostas em dólar</t>
  </si>
  <si>
    <t xml:space="preserve">16, 17, 19, 20 </t>
  </si>
  <si>
    <t>docente indicado, mas não contabilizado (motivo: indicado em mais de uma demanda e optou por outra demanda)</t>
  </si>
  <si>
    <t>Marinê de Souza Pereira</t>
  </si>
  <si>
    <t>Mônica Nascimento (CECS)</t>
  </si>
  <si>
    <t>Discente / Pesquisador externo</t>
  </si>
  <si>
    <t>Manutenção em 3 equipamentos. Valor total somatória dos 3 orçamentos enviados</t>
  </si>
  <si>
    <t>Cotação em dólar, levantar estimativas de despesas</t>
  </si>
  <si>
    <t>demanda unificada com demanda 9</t>
  </si>
  <si>
    <t>Verificar docentes beneficiados, diretamente são 3, mas indiretamente totalizam 12</t>
  </si>
  <si>
    <t>TOTAL RTI</t>
  </si>
  <si>
    <t>VALOR CCNH</t>
  </si>
  <si>
    <t>70 % G1</t>
  </si>
  <si>
    <t>30 % G2</t>
  </si>
  <si>
    <t>20/08121-5</t>
  </si>
  <si>
    <t>Consequências da perda dos soldados na imunidade social em cupins (Isoptera: Termitidae)</t>
  </si>
  <si>
    <t>Consequences of soldier loss for social immunity in termites (Isoptera: Termitidae)</t>
  </si>
  <si>
    <t>Alberto José Arab Olavarrieta - André Rodrigues - Christian Jost - Dino McMahon - Fabiana Elaine Casarin dos Santos - Vincent Fourcassié</t>
  </si>
  <si>
    <t>Comportamento Animal</t>
  </si>
  <si>
    <t>Cupim:Isoptera:Termitidae:Metarhizium:Apicotermitinae:Imunidade coletiva:Sistema imune</t>
  </si>
  <si>
    <t>A casta dos soldados é uma sinapomorfia em Isoptera, sendo que estes indivíduos estão associados prioritariamente com a defesa das colônias e parecem desempenhar uma função primordial na defesa imune colonial frente a patógenos. Algumas espécies de cupins perderam a casta de soldados, e dúvidas acerca do desenvolvimento do sistema imune ou de como estas espécies lidam com patógenos sem os soldados torna os Apicotermitinae neotropicais excelentes modelos de estudo. A presente pesquisa objetiva compreender o papel dos soldados na evolução da imunidade social em cupins. Para tanto, serão comparadas duas espécies de cupins: Silvestritermes euamignathus, que apresenta soldados providos de defesa física e química, e Anoplotermes pacificus, que não apresenta soldados, visando responder às seguintes questões: 1. Qual a contribuição dos soldados nos repertórios comportamentais envolvidos na imunidade social em cupins com defesas física e química?; 2. Quais respostas comportamentais estão associadas à imunidade social em cupins que perderam a casta dos soldados?. Indivíduos de ambas espécies serão contaminados com o fungo Metarhizium anisopliae e dispostos em arenas experimentais para observação comportamental. A análise dos experimentos incluirá a quantificação dos comportamentos de grooming, ataque, desmembramento, ou outro comportamento observado entre os demais membros e o companheiro contaminado. Os dados obtidos serão analisados por meio de modelos lineares generalizados de efeitos mistos. Ao final deste estudo, espera-se compreender as estratégias comportamentais adotadas pelas duas espécies de cupins neotropicais frente ao patógeno e o papel dos soldados na evolução do sistema imune social em cupins. (AU)</t>
  </si>
  <si>
    <t>The soldier caste is a synapomorphy in Isoptera. These individuals are primarily responsible for colony defense and seem to act in the colonial immune defense against pathogens. Some species have lost the soldier caste, and doubts concerning the development of the immune system and how these species deal with pathogens without soldiers make the neotropical Apicotermitinae an excellent study model. The present study aims to comprehend the role of soldiers in the evolution of the social immunity in termites. Therefore, two termite species will be compared: Silvestritermes euamignathus, which possesses soldiers with physical and chemical defense, and Anoplotermes pacificus, which is a soldierless species, in order to answer the following questions: 1. What is the contribution of soldiers in the behavioral repertoires involved in social immunity in termites with physical and chemical defenses?; 2. What behavioral activities are associated with the social immunity in termites that lost the soldier caste?. Individuals of both species will be infected to the fungi Metarhizium anisopliae and placed in experimental arenas for behavioral observation. The experimental analysis includes the quantification of behaviors such as grooming, attack, dismembering, or other observed behavior between the other members and the infected nestmate. Data will be analyzed using general mixed-effect models. At the end of this study, it is expected to understand the behavioral strategies adopted by the two species of neotropical termites against the pathogen and the role of soldiers in the evolution of the social immune system in termites. (AU)</t>
  </si>
  <si>
    <t>20/12813-0</t>
  </si>
  <si>
    <t>Plano anual de aplicação da reserva técnica para infraestrutura institucional de pesquisa, referente aos projetos de 2019</t>
  </si>
  <si>
    <t>ANNUAL PLAN FOR THE APPLICATION OF THE TECHNICAL RESERVE FOR INSTITUTIONAL RESEARCH INFRASTRUCTURE, RELATING TO THE PROJECTS OF 2019</t>
  </si>
  <si>
    <t>Ronei Miotto</t>
  </si>
  <si>
    <t>Reserva técnica:Apoio à pesquisa</t>
  </si>
  <si>
    <t>A Reserva Técnica Institucional (RTI) FAPESP disponibilizada para o CCNH equivale a R$ 185.090,53. Os recursos serão aplicadas no suprimento de necessidades relativas à (1) adequação de infraestrutura para espaço de grupos de pesquisa alocados nos Blocos A, B e L; (2) aquisição de material de consumo destinado a espaços e equipamentos de caráter multiusuário destinados a grupos de pesquisa do CCNH e da UFABC; (3) aquisição de equipamentos para infraestrutura coletiva. (AU)</t>
  </si>
  <si>
    <t>The Institutional Technical Reserve (RTI) FAPESP made available to the CCNH is equivalent to R $ 185.090,53. The resources will be applied in the supply of needs related to (1) infrastructure suitability for the space of research groups allocated in Blocks A, B and L; (2) acquisition of consumer material destined for multiuser spaces and equipment destined to research groups of the CCNH and UFABC; (3) acquisition of equipment for collective infrastructure. (AU)</t>
  </si>
  <si>
    <t>Projetos Vigentes no Período da Chamada</t>
  </si>
  <si>
    <t>28/11/2022 a 17/03/2023</t>
  </si>
  <si>
    <t>Considerada a média dos 3 modelos de PC e 3 modelos de monitor</t>
  </si>
  <si>
    <t>Verificar orçamento</t>
  </si>
  <si>
    <t>Valor constante no orçamento enviado - R$ 1.033,03</t>
  </si>
  <si>
    <t>Considerado média dos 3 orçamentos enviados (Versatus 33980 / VSK 39300 / Zetta 41330)</t>
  </si>
  <si>
    <t>Soma dos dois orçamentos enviados</t>
  </si>
  <si>
    <t>verificar orçamento</t>
  </si>
  <si>
    <t>Proposta US 8.020,00 - Cotação dólar 5,07 (20/04)+ 15%</t>
  </si>
  <si>
    <t>Proposta US 12.700,00 - Cotação dólar 5,07 (20/04)+ 15%</t>
  </si>
  <si>
    <t>Gustavo Morari do Nascimento</t>
  </si>
  <si>
    <t>Otto Muller Patrão de Oliveira</t>
  </si>
  <si>
    <t>x</t>
  </si>
  <si>
    <t>Diogo Librando da Rocha</t>
  </si>
  <si>
    <t>Valor Disponível (10% de R$ 166.520,29)</t>
  </si>
  <si>
    <t>Saldo</t>
  </si>
  <si>
    <t>Os serviços incluem essencialmente a manutenção dos dois motores hidráulicos da casa de vegetação e a limpeza do teto da casa de vegetação que têm acumulado fuligem nos últimos cinco anos. Dos dois motores, um está inoperante pois tem um vazamento durante seu funcionamento, portanto, neste momento o sistema de irrigação automatizado não está funcional, o que dificulta o desenvolvimento de experimentos controlados na casa de vegetação. Adicionalmente, o motor que controla a umidade/temperatura dentro da casa de vegetação está danificado externamente pela ferrugem por conta de um vazamento de um cano superior, dessa forma ele precisa passar por manutenção. Em ambos os casos, os motores podem sofrer danos maiores se não passarem por manutenção. Sobre o teto, a fuligem impede a plena passagem de luz para dentro da casa de vegetação, isso impede o cultivo de algumas plantas dentro da casa de vegetação, além de dificultar a padronização dos experimentos e comparação com outros estudos expostos a pleno sol. Portanto a limpeza do teto deveria ser anual na casa de vegetação.</t>
  </si>
  <si>
    <t xml:space="preserve">Considerado o valor mais baixo (Van Der Hoeven) com desconto de ICMS:
Van Der Hoeven - R$ 15.990,00 (com desconto ICMS)
Polsak - R$ 21.646,86 (com desconto ICMS)
Mistfan - R$ 24.374,00
</t>
  </si>
  <si>
    <t>Responsável</t>
  </si>
  <si>
    <t>Demanda</t>
  </si>
  <si>
    <t>Detalhamento</t>
  </si>
  <si>
    <t>Ronei Miotto (suporte cluster)</t>
  </si>
  <si>
    <t>Alex Gomes Dias</t>
  </si>
  <si>
    <t>Subprojetos - CCNH</t>
  </si>
  <si>
    <t>Rafael Aparecido Ciola Amoresi (CECS)</t>
  </si>
  <si>
    <t>Renato Antunes (CECS)</t>
  </si>
  <si>
    <t>Critérios de Elegibilidade</t>
  </si>
  <si>
    <t>Critérios de Classificação</t>
  </si>
  <si>
    <t>Valor Total</t>
  </si>
  <si>
    <t>70% G1</t>
  </si>
  <si>
    <t>DEMANDAS APRESENTADAS</t>
  </si>
  <si>
    <t>PONTUAÇÃO</t>
  </si>
  <si>
    <t>30% G2</t>
  </si>
  <si>
    <t>Proposta US 12.480,00 - Cotação dólar 5,07 (20/04)+ 15%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</si>
</sst>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5" formatCode="dd/mm/yyyy\ hh:mm:ss"/>
    <numFmt numFmtId="166" formatCode="&quot;R$&quot;\ #,##0.00"/>
  </numFmts>
  <fonts count="31" x14ac:knownFonts="1">
    <font>
      <sz val="10"/>
      <color rgb="FF000000"/>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0"/>
      <color theme="1"/>
      <name val="Arial"/>
      <family val="2"/>
      <scheme val="minor"/>
    </font>
    <font>
      <sz val="10"/>
      <color theme="1"/>
      <name val="Arial"/>
      <family val="2"/>
      <scheme val="minor"/>
    </font>
    <font>
      <strike/>
      <sz val="10"/>
      <color theme="1"/>
      <name val="Arial"/>
      <family val="2"/>
      <scheme val="minor"/>
    </font>
    <font>
      <sz val="10"/>
      <color rgb="FF000000"/>
      <name val="Arial"/>
      <family val="2"/>
      <scheme val="minor"/>
    </font>
    <font>
      <sz val="10"/>
      <name val="Arial"/>
      <family val="2"/>
    </font>
    <font>
      <u/>
      <sz val="10"/>
      <color theme="10"/>
      <name val="Arial"/>
      <family val="2"/>
    </font>
    <font>
      <sz val="10"/>
      <color rgb="FF000000"/>
      <name val="Arial"/>
      <family val="2"/>
    </font>
    <font>
      <sz val="18"/>
      <color rgb="FF000000"/>
      <name val="Arial"/>
      <family val="2"/>
    </font>
    <font>
      <b/>
      <sz val="10"/>
      <color rgb="FF000000"/>
      <name val="Arial"/>
      <family val="2"/>
    </font>
    <font>
      <sz val="10"/>
      <color theme="1"/>
      <name val="Arial"/>
      <family val="2"/>
    </font>
    <font>
      <sz val="8"/>
      <color rgb="FF000000"/>
      <name val="Arial"/>
      <family val="2"/>
    </font>
    <font>
      <sz val="10"/>
      <color rgb="FF000000"/>
      <name val="Times New Roman"/>
      <family val="1"/>
    </font>
    <font>
      <b/>
      <sz val="12"/>
      <name val="Arial"/>
      <family val="2"/>
      <scheme val="minor"/>
    </font>
    <font>
      <sz val="12"/>
      <color theme="1"/>
      <name val="Arial"/>
      <family val="2"/>
      <scheme val="minor"/>
    </font>
    <font>
      <sz val="12"/>
      <color rgb="FF000000"/>
      <name val="Arial"/>
      <family val="2"/>
      <scheme val="minor"/>
    </font>
    <font>
      <sz val="10"/>
      <color rgb="FF000000"/>
      <name val="Arial"/>
      <family val="2"/>
      <scheme val="minor"/>
    </font>
    <font>
      <sz val="11"/>
      <name val="Arial"/>
      <family val="2"/>
      <scheme val="minor"/>
    </font>
    <font>
      <sz val="12"/>
      <name val="Arial"/>
      <family val="2"/>
    </font>
    <font>
      <sz val="12"/>
      <color rgb="FF000000"/>
      <name val="Arial"/>
      <family val="2"/>
    </font>
    <font>
      <b/>
      <sz val="12"/>
      <color rgb="FF000000"/>
      <name val="Arial"/>
      <family val="2"/>
    </font>
    <font>
      <b/>
      <sz val="12"/>
      <color theme="1"/>
      <name val="Arial"/>
      <family val="2"/>
    </font>
    <font>
      <b/>
      <sz val="12"/>
      <name val="Arial"/>
      <family val="2"/>
    </font>
    <font>
      <b/>
      <sz val="10"/>
      <color rgb="FF000000"/>
      <name val="Arial"/>
      <family val="2"/>
      <scheme val="minor"/>
    </font>
    <font>
      <sz val="9"/>
      <color indexed="81"/>
      <name val="Segoe UI"/>
      <charset val="1"/>
    </font>
  </fonts>
  <fills count="33">
    <fill>
      <patternFill patternType="none"/>
    </fill>
    <fill>
      <patternFill patternType="gray125"/>
    </fill>
    <fill>
      <patternFill patternType="solid">
        <fgColor theme="0"/>
        <bgColor theme="0"/>
      </patternFill>
    </fill>
    <fill>
      <patternFill patternType="solid">
        <fgColor rgb="FFFFFF0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bgColor indexed="64"/>
      </patternFill>
    </fill>
    <fill>
      <patternFill patternType="solid">
        <fgColor theme="7" tint="0.39997558519241921"/>
        <bgColor indexed="64"/>
      </patternFill>
    </fill>
    <fill>
      <patternFill patternType="solid">
        <fgColor theme="2"/>
        <bgColor indexed="64"/>
      </patternFill>
    </fill>
    <fill>
      <patternFill patternType="solid">
        <fgColor theme="7" tint="-0.249977111117893"/>
        <bgColor indexed="64"/>
      </patternFill>
    </fill>
    <fill>
      <patternFill patternType="solid">
        <fgColor rgb="FFFFFF00"/>
        <bgColor theme="0"/>
      </patternFill>
    </fill>
    <fill>
      <patternFill patternType="solid">
        <fgColor rgb="FFFF0000"/>
        <bgColor indexed="64"/>
      </patternFill>
    </fill>
    <fill>
      <patternFill patternType="solid">
        <fgColor rgb="FFFFFFFF"/>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theme="8" tint="-0.249977111117893"/>
        <bgColor theme="0"/>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tint="-0.14999847407452621"/>
        <bgColor indexed="64"/>
      </patternFill>
    </fill>
    <fill>
      <patternFill patternType="solid">
        <fgColor theme="2"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2"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theme="1"/>
      </bottom>
      <diagonal/>
    </border>
    <border>
      <left style="medium">
        <color theme="1"/>
      </left>
      <right/>
      <top style="medium">
        <color theme="1"/>
      </top>
      <bottom style="medium">
        <color theme="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s>
  <cellStyleXfs count="12">
    <xf numFmtId="0" fontId="0" fillId="0" borderId="0"/>
    <xf numFmtId="0" fontId="12" fillId="0" borderId="0" applyNumberFormat="0" applyFill="0" applyBorder="0" applyAlignment="0" applyProtection="0"/>
    <xf numFmtId="0" fontId="13" fillId="0" borderId="0"/>
    <xf numFmtId="0" fontId="5" fillId="0" borderId="0"/>
    <xf numFmtId="0" fontId="5" fillId="0" borderId="0"/>
    <xf numFmtId="0" fontId="18" fillId="0" borderId="0"/>
    <xf numFmtId="0" fontId="5" fillId="0" borderId="0"/>
    <xf numFmtId="0" fontId="4" fillId="0" borderId="0"/>
    <xf numFmtId="0" fontId="3" fillId="0" borderId="0"/>
    <xf numFmtId="0" fontId="3" fillId="0" borderId="0"/>
    <xf numFmtId="9" fontId="22" fillId="0" borderId="0" applyFont="0" applyFill="0" applyBorder="0" applyAlignment="0" applyProtection="0"/>
    <xf numFmtId="0" fontId="2" fillId="0" borderId="0"/>
  </cellStyleXfs>
  <cellXfs count="322">
    <xf numFmtId="0" fontId="0" fillId="0" borderId="0" xfId="0"/>
    <xf numFmtId="0" fontId="6" fillId="0" borderId="0" xfId="0" applyFont="1"/>
    <xf numFmtId="164" fontId="6" fillId="0" borderId="0" xfId="0" applyNumberFormat="1" applyFont="1"/>
    <xf numFmtId="0" fontId="6" fillId="0" borderId="0" xfId="0" applyFont="1" applyAlignment="1">
      <alignment horizontal="center" vertical="center"/>
    </xf>
    <xf numFmtId="3" fontId="6" fillId="0" borderId="0" xfId="0" applyNumberFormat="1" applyFont="1"/>
    <xf numFmtId="0" fontId="6" fillId="0" borderId="0" xfId="0" quotePrefix="1" applyFont="1"/>
    <xf numFmtId="165" fontId="6" fillId="0" borderId="0" xfId="0" applyNumberFormat="1" applyFont="1"/>
    <xf numFmtId="0" fontId="6" fillId="2" borderId="0" xfId="0" applyFont="1" applyFill="1" applyAlignment="1">
      <alignment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2" fillId="4" borderId="1" xfId="1" applyFill="1" applyBorder="1" applyAlignment="1">
      <alignment horizontal="center" vertical="center" wrapText="1"/>
    </xf>
    <xf numFmtId="0" fontId="11" fillId="0" borderId="1" xfId="1" applyFont="1" applyFill="1" applyBorder="1" applyAlignment="1">
      <alignment horizontal="center" vertical="center" wrapText="1"/>
    </xf>
    <xf numFmtId="0" fontId="0" fillId="4" borderId="1" xfId="0" applyFill="1" applyBorder="1"/>
    <xf numFmtId="0" fontId="0" fillId="0" borderId="1" xfId="0" applyBorder="1"/>
    <xf numFmtId="0" fontId="0" fillId="5" borderId="1" xfId="0" applyFill="1" applyBorder="1"/>
    <xf numFmtId="0" fontId="10" fillId="0" borderId="1" xfId="0" applyFont="1" applyBorder="1"/>
    <xf numFmtId="0" fontId="0" fillId="6" borderId="0" xfId="0" applyFill="1"/>
    <xf numFmtId="0" fontId="13" fillId="0" borderId="0" xfId="2"/>
    <xf numFmtId="0" fontId="16" fillId="10" borderId="9" xfId="2" applyFont="1" applyFill="1" applyBorder="1" applyAlignment="1">
      <alignment horizontal="center" vertical="center" wrapText="1"/>
    </xf>
    <xf numFmtId="0" fontId="16" fillId="10" borderId="1" xfId="2" applyFont="1" applyFill="1" applyBorder="1" applyAlignment="1">
      <alignment horizontal="center"/>
    </xf>
    <xf numFmtId="0" fontId="16" fillId="10" borderId="1" xfId="2" applyFont="1" applyFill="1" applyBorder="1" applyAlignment="1">
      <alignment horizontal="center" vertical="center" wrapText="1"/>
    </xf>
    <xf numFmtId="0" fontId="16" fillId="10" borderId="4" xfId="2" applyFont="1" applyFill="1" applyBorder="1" applyAlignment="1">
      <alignment horizontal="center" vertical="center" wrapText="1"/>
    </xf>
    <xf numFmtId="0" fontId="16" fillId="9" borderId="10" xfId="2" applyFont="1" applyFill="1" applyBorder="1" applyAlignment="1">
      <alignment horizontal="center" vertical="center" wrapText="1"/>
    </xf>
    <xf numFmtId="0" fontId="16" fillId="11" borderId="1" xfId="2" applyFont="1" applyFill="1" applyBorder="1" applyAlignment="1">
      <alignment horizontal="center"/>
    </xf>
    <xf numFmtId="0" fontId="16" fillId="11" borderId="1" xfId="2" applyFont="1" applyFill="1" applyBorder="1" applyAlignment="1">
      <alignment horizontal="center" vertical="center" wrapText="1"/>
    </xf>
    <xf numFmtId="0" fontId="13" fillId="12" borderId="4" xfId="2" applyFill="1" applyBorder="1"/>
    <xf numFmtId="0" fontId="16" fillId="7" borderId="9" xfId="2" applyFont="1" applyFill="1" applyBorder="1" applyAlignment="1">
      <alignment horizontal="center"/>
    </xf>
    <xf numFmtId="0" fontId="16" fillId="7" borderId="4" xfId="2" applyFont="1" applyFill="1" applyBorder="1" applyAlignment="1">
      <alignment horizontal="center"/>
    </xf>
    <xf numFmtId="0" fontId="16" fillId="9" borderId="10" xfId="2" applyFont="1" applyFill="1" applyBorder="1" applyAlignment="1">
      <alignment horizontal="center"/>
    </xf>
    <xf numFmtId="0" fontId="13" fillId="3" borderId="4" xfId="2" applyFill="1" applyBorder="1"/>
    <xf numFmtId="0" fontId="13" fillId="3" borderId="1" xfId="2" applyFill="1" applyBorder="1" applyAlignment="1">
      <alignment horizontal="center"/>
    </xf>
    <xf numFmtId="0" fontId="13" fillId="10" borderId="9" xfId="2" applyFill="1" applyBorder="1"/>
    <xf numFmtId="0" fontId="13" fillId="10" borderId="1" xfId="2" applyFill="1" applyBorder="1"/>
    <xf numFmtId="0" fontId="16" fillId="7" borderId="1" xfId="2" applyFont="1" applyFill="1" applyBorder="1" applyAlignment="1">
      <alignment horizontal="center"/>
    </xf>
    <xf numFmtId="0" fontId="13" fillId="10" borderId="4" xfId="2" applyFill="1" applyBorder="1"/>
    <xf numFmtId="0" fontId="13" fillId="0" borderId="4" xfId="2" applyBorder="1"/>
    <xf numFmtId="0" fontId="17" fillId="0" borderId="4" xfId="2" applyFont="1" applyBorder="1"/>
    <xf numFmtId="0" fontId="13" fillId="13" borderId="4" xfId="2" applyFill="1" applyBorder="1"/>
    <xf numFmtId="0" fontId="11" fillId="7" borderId="9" xfId="2" applyFont="1" applyFill="1" applyBorder="1" applyAlignment="1">
      <alignment horizontal="center"/>
    </xf>
    <xf numFmtId="0" fontId="11" fillId="10" borderId="1" xfId="2" applyFont="1" applyFill="1" applyBorder="1" applyAlignment="1">
      <alignment horizontal="center"/>
    </xf>
    <xf numFmtId="0" fontId="16" fillId="7" borderId="17" xfId="2" applyFont="1" applyFill="1" applyBorder="1" applyAlignment="1">
      <alignment horizontal="center"/>
    </xf>
    <xf numFmtId="0" fontId="16" fillId="7" borderId="18" xfId="2" applyFont="1" applyFill="1" applyBorder="1" applyAlignment="1">
      <alignment horizontal="center"/>
    </xf>
    <xf numFmtId="0" fontId="13" fillId="10" borderId="13" xfId="2" applyFill="1" applyBorder="1"/>
    <xf numFmtId="0" fontId="16" fillId="7" borderId="19" xfId="2" applyFont="1" applyFill="1" applyBorder="1" applyAlignment="1">
      <alignment horizontal="center"/>
    </xf>
    <xf numFmtId="0" fontId="13" fillId="10" borderId="20" xfId="2" applyFill="1" applyBorder="1"/>
    <xf numFmtId="0" fontId="16" fillId="3" borderId="1" xfId="2" applyFont="1" applyFill="1" applyBorder="1" applyAlignment="1">
      <alignment horizontal="center"/>
    </xf>
    <xf numFmtId="0" fontId="16" fillId="7" borderId="3" xfId="2" applyFont="1" applyFill="1" applyBorder="1" applyAlignment="1">
      <alignment horizontal="center"/>
    </xf>
    <xf numFmtId="0" fontId="16" fillId="7" borderId="21" xfId="2" applyFont="1" applyFill="1" applyBorder="1" applyAlignment="1">
      <alignment horizontal="center"/>
    </xf>
    <xf numFmtId="0" fontId="16" fillId="7" borderId="22" xfId="2" applyFont="1" applyFill="1" applyBorder="1" applyAlignment="1">
      <alignment horizontal="center"/>
    </xf>
    <xf numFmtId="0" fontId="16" fillId="7" borderId="5" xfId="2" applyFont="1" applyFill="1" applyBorder="1" applyAlignment="1">
      <alignment horizontal="center"/>
    </xf>
    <xf numFmtId="0" fontId="13" fillId="3" borderId="0" xfId="2" applyFill="1"/>
    <xf numFmtId="0" fontId="13" fillId="13" borderId="0" xfId="2" applyFill="1"/>
    <xf numFmtId="0" fontId="16" fillId="9" borderId="12" xfId="2" applyFont="1" applyFill="1" applyBorder="1" applyAlignment="1">
      <alignment horizontal="center" vertical="center" textRotation="90" wrapText="1"/>
    </xf>
    <xf numFmtId="0" fontId="16" fillId="9" borderId="15" xfId="2" applyFont="1" applyFill="1" applyBorder="1" applyAlignment="1">
      <alignment horizontal="center" vertical="center" textRotation="90" wrapText="1"/>
    </xf>
    <xf numFmtId="0" fontId="16" fillId="8" borderId="1" xfId="2" applyFont="1" applyFill="1" applyBorder="1" applyAlignment="1">
      <alignment horizontal="center" vertical="center" wrapText="1"/>
    </xf>
    <xf numFmtId="0" fontId="16" fillId="8" borderId="1" xfId="2" applyFont="1" applyFill="1" applyBorder="1" applyAlignment="1">
      <alignment horizontal="center"/>
    </xf>
    <xf numFmtId="0" fontId="13" fillId="8" borderId="1" xfId="2" applyFill="1" applyBorder="1" applyAlignment="1">
      <alignment horizontal="center"/>
    </xf>
    <xf numFmtId="0" fontId="11" fillId="8" borderId="1" xfId="2" applyFont="1" applyFill="1" applyBorder="1" applyAlignment="1">
      <alignment horizontal="center"/>
    </xf>
    <xf numFmtId="0" fontId="13" fillId="8" borderId="3" xfId="2" applyFill="1" applyBorder="1" applyAlignment="1">
      <alignment horizontal="center"/>
    </xf>
    <xf numFmtId="0" fontId="13" fillId="8" borderId="4" xfId="2" applyFill="1" applyBorder="1" applyAlignment="1">
      <alignment horizontal="center"/>
    </xf>
    <xf numFmtId="0" fontId="13" fillId="8" borderId="13" xfId="2" applyFill="1" applyBorder="1" applyAlignment="1">
      <alignment horizontal="center"/>
    </xf>
    <xf numFmtId="0" fontId="16" fillId="8" borderId="4" xfId="2" applyFont="1" applyFill="1" applyBorder="1" applyAlignment="1">
      <alignment horizontal="center"/>
    </xf>
    <xf numFmtId="0" fontId="15" fillId="14" borderId="4" xfId="2" applyFont="1" applyFill="1" applyBorder="1" applyAlignment="1">
      <alignment horizontal="center"/>
    </xf>
    <xf numFmtId="0" fontId="15" fillId="14" borderId="5" xfId="2" applyFont="1" applyFill="1" applyBorder="1" applyAlignment="1">
      <alignment horizontal="center"/>
    </xf>
    <xf numFmtId="0" fontId="16" fillId="8" borderId="1" xfId="2" applyFont="1" applyFill="1" applyBorder="1" applyAlignment="1">
      <alignment horizontal="center" vertical="center" textRotation="90" wrapText="1"/>
    </xf>
    <xf numFmtId="0" fontId="11" fillId="8" borderId="4" xfId="2" applyFont="1" applyFill="1" applyBorder="1" applyAlignment="1">
      <alignment horizontal="center"/>
    </xf>
    <xf numFmtId="0" fontId="13" fillId="16" borderId="16" xfId="2" applyFill="1" applyBorder="1" applyAlignment="1">
      <alignment horizontal="center"/>
    </xf>
    <xf numFmtId="0" fontId="16" fillId="7" borderId="23" xfId="2" applyFont="1" applyFill="1" applyBorder="1" applyAlignment="1">
      <alignment horizontal="center"/>
    </xf>
    <xf numFmtId="0" fontId="6" fillId="0" borderId="0" xfId="0" applyFont="1" applyAlignment="1">
      <alignment wrapText="1"/>
    </xf>
    <xf numFmtId="0" fontId="13" fillId="10" borderId="18" xfId="2" applyFill="1" applyBorder="1"/>
    <xf numFmtId="0" fontId="16" fillId="8" borderId="4" xfId="2" applyFont="1" applyFill="1" applyBorder="1" applyAlignment="1">
      <alignment horizontal="center" vertical="center" textRotation="90" wrapText="1"/>
    </xf>
    <xf numFmtId="0" fontId="16" fillId="10" borderId="20" xfId="2" applyFont="1" applyFill="1" applyBorder="1" applyAlignment="1">
      <alignment horizontal="center" vertical="center" textRotation="90" wrapText="1"/>
    </xf>
    <xf numFmtId="0" fontId="16" fillId="10" borderId="24" xfId="2" applyFont="1" applyFill="1" applyBorder="1" applyAlignment="1">
      <alignment horizontal="center" vertical="center" textRotation="90" wrapText="1"/>
    </xf>
    <xf numFmtId="0" fontId="13" fillId="10" borderId="23" xfId="2" applyFill="1" applyBorder="1"/>
    <xf numFmtId="0" fontId="13" fillId="8" borderId="0" xfId="2" applyFill="1" applyAlignment="1">
      <alignment horizontal="center"/>
    </xf>
    <xf numFmtId="0" fontId="13" fillId="0" borderId="0" xfId="2" applyAlignment="1">
      <alignment horizontal="center"/>
    </xf>
    <xf numFmtId="0" fontId="13" fillId="15" borderId="4" xfId="2" applyFill="1" applyBorder="1"/>
    <xf numFmtId="0" fontId="13" fillId="18" borderId="4" xfId="2" applyFill="1" applyBorder="1"/>
    <xf numFmtId="0" fontId="13" fillId="18" borderId="1" xfId="2" applyFill="1" applyBorder="1" applyAlignment="1">
      <alignment horizontal="center"/>
    </xf>
    <xf numFmtId="0" fontId="13" fillId="0" borderId="1" xfId="2" applyBorder="1"/>
    <xf numFmtId="0" fontId="15" fillId="0" borderId="1" xfId="2" applyFont="1" applyBorder="1"/>
    <xf numFmtId="0" fontId="13" fillId="11" borderId="1" xfId="2" applyFill="1" applyBorder="1" applyAlignment="1">
      <alignment horizontal="center"/>
    </xf>
    <xf numFmtId="0" fontId="11" fillId="11" borderId="1" xfId="2" applyFont="1" applyFill="1" applyBorder="1" applyAlignment="1">
      <alignment horizontal="center"/>
    </xf>
    <xf numFmtId="0" fontId="16" fillId="8" borderId="4" xfId="2" applyFont="1" applyFill="1" applyBorder="1" applyAlignment="1">
      <alignment horizontal="center" vertical="center" wrapText="1"/>
    </xf>
    <xf numFmtId="0" fontId="13" fillId="3" borderId="4" xfId="2" applyFill="1" applyBorder="1" applyAlignment="1">
      <alignment horizontal="center"/>
    </xf>
    <xf numFmtId="0" fontId="16" fillId="3" borderId="4" xfId="2" applyFont="1" applyFill="1" applyBorder="1" applyAlignment="1">
      <alignment horizontal="center"/>
    </xf>
    <xf numFmtId="0" fontId="13" fillId="18" borderId="4" xfId="2" applyFill="1" applyBorder="1" applyAlignment="1">
      <alignment horizontal="center"/>
    </xf>
    <xf numFmtId="0" fontId="13" fillId="16" borderId="26" xfId="2" applyFill="1" applyBorder="1" applyAlignment="1">
      <alignment horizontal="center"/>
    </xf>
    <xf numFmtId="0" fontId="16" fillId="11" borderId="1" xfId="2" applyFont="1" applyFill="1" applyBorder="1" applyAlignment="1">
      <alignment horizontal="center" vertical="center" textRotation="90" wrapText="1"/>
    </xf>
    <xf numFmtId="0" fontId="15" fillId="14" borderId="8" xfId="2" applyFont="1" applyFill="1" applyBorder="1" applyAlignment="1">
      <alignment horizontal="center"/>
    </xf>
    <xf numFmtId="0" fontId="15" fillId="14" borderId="6" xfId="2" applyFont="1" applyFill="1" applyBorder="1" applyAlignment="1">
      <alignment horizontal="center"/>
    </xf>
    <xf numFmtId="0" fontId="16" fillId="8" borderId="30" xfId="2" applyFont="1" applyFill="1" applyBorder="1" applyAlignment="1">
      <alignment horizontal="center" vertical="center" wrapText="1"/>
    </xf>
    <xf numFmtId="0" fontId="16" fillId="8" borderId="31" xfId="2" applyFont="1" applyFill="1" applyBorder="1" applyAlignment="1">
      <alignment horizontal="center" vertical="center" wrapText="1"/>
    </xf>
    <xf numFmtId="0" fontId="16" fillId="8" borderId="8" xfId="2" applyFont="1" applyFill="1" applyBorder="1" applyAlignment="1">
      <alignment horizontal="center" vertical="center" textRotation="90" wrapText="1"/>
    </xf>
    <xf numFmtId="0" fontId="13" fillId="8" borderId="31" xfId="2" applyFill="1" applyBorder="1" applyAlignment="1">
      <alignment horizontal="center"/>
    </xf>
    <xf numFmtId="0" fontId="13" fillId="3" borderId="31" xfId="2" applyFill="1" applyBorder="1" applyAlignment="1">
      <alignment horizontal="center"/>
    </xf>
    <xf numFmtId="0" fontId="13" fillId="8" borderId="8" xfId="2" applyFill="1" applyBorder="1" applyAlignment="1">
      <alignment horizontal="center"/>
    </xf>
    <xf numFmtId="0" fontId="16" fillId="8" borderId="31" xfId="2" applyFont="1" applyFill="1" applyBorder="1" applyAlignment="1">
      <alignment horizontal="center"/>
    </xf>
    <xf numFmtId="0" fontId="11" fillId="8" borderId="31" xfId="2" applyFont="1" applyFill="1" applyBorder="1" applyAlignment="1">
      <alignment horizontal="center"/>
    </xf>
    <xf numFmtId="0" fontId="16" fillId="8" borderId="8" xfId="2" applyFont="1" applyFill="1" applyBorder="1" applyAlignment="1">
      <alignment horizontal="center"/>
    </xf>
    <xf numFmtId="0" fontId="11" fillId="8" borderId="8" xfId="2" applyFont="1" applyFill="1" applyBorder="1" applyAlignment="1">
      <alignment horizontal="center"/>
    </xf>
    <xf numFmtId="0" fontId="16" fillId="3" borderId="31" xfId="2" applyFont="1" applyFill="1" applyBorder="1" applyAlignment="1">
      <alignment horizontal="center"/>
    </xf>
    <xf numFmtId="0" fontId="13" fillId="18" borderId="31" xfId="2" applyFill="1" applyBorder="1" applyAlignment="1">
      <alignment horizontal="center"/>
    </xf>
    <xf numFmtId="0" fontId="13" fillId="8" borderId="32" xfId="2" applyFill="1" applyBorder="1" applyAlignment="1">
      <alignment horizontal="center"/>
    </xf>
    <xf numFmtId="0" fontId="15" fillId="9" borderId="25" xfId="2" applyFont="1" applyFill="1" applyBorder="1" applyAlignment="1">
      <alignment horizontal="center"/>
    </xf>
    <xf numFmtId="0" fontId="15" fillId="9" borderId="5" xfId="2" applyFont="1" applyFill="1" applyBorder="1" applyAlignment="1">
      <alignment horizontal="center"/>
    </xf>
    <xf numFmtId="0" fontId="16" fillId="9" borderId="4" xfId="2" applyFont="1" applyFill="1" applyBorder="1" applyAlignment="1">
      <alignment horizontal="center" vertical="center" wrapText="1"/>
    </xf>
    <xf numFmtId="0" fontId="16" fillId="9" borderId="3" xfId="2" applyFont="1" applyFill="1" applyBorder="1" applyAlignment="1">
      <alignment horizontal="center" vertical="center" textRotation="90" wrapText="1"/>
    </xf>
    <xf numFmtId="0" fontId="16" fillId="9" borderId="13" xfId="2" applyFont="1" applyFill="1" applyBorder="1" applyAlignment="1">
      <alignment horizontal="center" vertical="center" textRotation="90" wrapText="1"/>
    </xf>
    <xf numFmtId="0" fontId="13" fillId="9" borderId="4" xfId="2" applyFill="1" applyBorder="1" applyAlignment="1">
      <alignment horizontal="center"/>
    </xf>
    <xf numFmtId="0" fontId="16" fillId="9" borderId="4" xfId="2" applyFont="1" applyFill="1" applyBorder="1" applyAlignment="1">
      <alignment horizontal="center"/>
    </xf>
    <xf numFmtId="0" fontId="11" fillId="9" borderId="4" xfId="2" applyFont="1" applyFill="1" applyBorder="1" applyAlignment="1">
      <alignment horizontal="center"/>
    </xf>
    <xf numFmtId="0" fontId="15" fillId="9" borderId="7" xfId="2" applyFont="1" applyFill="1" applyBorder="1" applyAlignment="1">
      <alignment horizontal="center"/>
    </xf>
    <xf numFmtId="0" fontId="15" fillId="9" borderId="10" xfId="2" applyFont="1" applyFill="1" applyBorder="1" applyAlignment="1">
      <alignment horizontal="center"/>
    </xf>
    <xf numFmtId="0" fontId="13" fillId="9" borderId="15" xfId="2" applyFill="1" applyBorder="1" applyAlignment="1">
      <alignment horizontal="center"/>
    </xf>
    <xf numFmtId="0" fontId="13" fillId="9" borderId="10" xfId="2" applyFill="1" applyBorder="1" applyAlignment="1">
      <alignment horizontal="center"/>
    </xf>
    <xf numFmtId="0" fontId="11" fillId="9" borderId="10" xfId="2" applyFont="1" applyFill="1" applyBorder="1" applyAlignment="1">
      <alignment horizontal="center"/>
    </xf>
    <xf numFmtId="0" fontId="13" fillId="9" borderId="12" xfId="2" applyFill="1" applyBorder="1" applyAlignment="1">
      <alignment horizontal="center"/>
    </xf>
    <xf numFmtId="0" fontId="13" fillId="9" borderId="33" xfId="2" applyFill="1" applyBorder="1" applyAlignment="1">
      <alignment horizontal="center"/>
    </xf>
    <xf numFmtId="0" fontId="16" fillId="9" borderId="15" xfId="2" applyFont="1" applyFill="1" applyBorder="1" applyAlignment="1">
      <alignment horizontal="center"/>
    </xf>
    <xf numFmtId="0" fontId="16" fillId="9" borderId="34" xfId="2" applyFont="1" applyFill="1" applyBorder="1" applyAlignment="1">
      <alignment horizontal="center"/>
    </xf>
    <xf numFmtId="0" fontId="15" fillId="9" borderId="1" xfId="2" applyFont="1" applyFill="1" applyBorder="1"/>
    <xf numFmtId="0" fontId="16" fillId="9" borderId="23" xfId="2" applyFont="1" applyFill="1" applyBorder="1" applyAlignment="1">
      <alignment horizontal="center" vertical="center" textRotation="90" wrapText="1"/>
    </xf>
    <xf numFmtId="0" fontId="16" fillId="9" borderId="24" xfId="2" applyFont="1" applyFill="1" applyBorder="1" applyAlignment="1">
      <alignment horizontal="center" vertical="center" textRotation="90" wrapText="1"/>
    </xf>
    <xf numFmtId="0" fontId="15" fillId="9" borderId="20" xfId="2" applyFont="1" applyFill="1" applyBorder="1"/>
    <xf numFmtId="0" fontId="6" fillId="0" borderId="1" xfId="0" applyFont="1" applyBorder="1"/>
    <xf numFmtId="0" fontId="8" fillId="0" borderId="1" xfId="0" applyFont="1" applyBorder="1"/>
    <xf numFmtId="164" fontId="6" fillId="0" borderId="1" xfId="0" applyNumberFormat="1" applyFont="1" applyBorder="1"/>
    <xf numFmtId="0" fontId="6" fillId="0" borderId="1" xfId="0" applyFont="1" applyBorder="1" applyAlignment="1">
      <alignment horizontal="center" vertical="center"/>
    </xf>
    <xf numFmtId="165" fontId="6" fillId="0" borderId="1" xfId="0" applyNumberFormat="1" applyFont="1" applyBorder="1"/>
    <xf numFmtId="0" fontId="6" fillId="17" borderId="1" xfId="0" applyFont="1" applyFill="1" applyBorder="1" applyAlignment="1">
      <alignment wrapText="1"/>
    </xf>
    <xf numFmtId="3" fontId="6" fillId="0" borderId="1" xfId="0" applyNumberFormat="1" applyFont="1" applyBorder="1"/>
    <xf numFmtId="0" fontId="6" fillId="3" borderId="1" xfId="0" applyFont="1" applyFill="1" applyBorder="1"/>
    <xf numFmtId="0" fontId="6" fillId="0" borderId="1" xfId="0" quotePrefix="1" applyFont="1" applyBorder="1"/>
    <xf numFmtId="0" fontId="11" fillId="18" borderId="1" xfId="0" applyFont="1" applyFill="1" applyBorder="1" applyAlignment="1">
      <alignment horizontal="center" vertical="center" wrapText="1"/>
    </xf>
    <xf numFmtId="0" fontId="10" fillId="0" borderId="0" xfId="0" applyFont="1"/>
    <xf numFmtId="0" fontId="11" fillId="0" borderId="3" xfId="0" applyFont="1" applyBorder="1" applyAlignment="1">
      <alignment horizontal="center" vertical="center" wrapText="1"/>
    </xf>
    <xf numFmtId="0" fontId="9" fillId="17" borderId="1" xfId="0" applyFont="1" applyFill="1" applyBorder="1" applyAlignment="1">
      <alignment wrapText="1"/>
    </xf>
    <xf numFmtId="0" fontId="10" fillId="4" borderId="1" xfId="0" applyFont="1" applyFill="1" applyBorder="1"/>
    <xf numFmtId="0" fontId="0" fillId="6" borderId="16" xfId="0" applyFill="1" applyBorder="1"/>
    <xf numFmtId="0" fontId="4" fillId="0" borderId="0" xfId="7"/>
    <xf numFmtId="0" fontId="19" fillId="0" borderId="1" xfId="7" applyFont="1" applyBorder="1" applyAlignment="1">
      <alignment horizontal="center"/>
    </xf>
    <xf numFmtId="0" fontId="21" fillId="19" borderId="1" xfId="7" applyFont="1" applyFill="1" applyBorder="1" applyAlignment="1">
      <alignment horizontal="center" vertical="center"/>
    </xf>
    <xf numFmtId="0" fontId="21" fillId="19" borderId="1" xfId="7" applyFont="1" applyFill="1" applyBorder="1" applyAlignment="1">
      <alignment horizontal="left" vertical="center"/>
    </xf>
    <xf numFmtId="4" fontId="21" fillId="19" borderId="1" xfId="7" applyNumberFormat="1" applyFont="1" applyFill="1" applyBorder="1" applyAlignment="1">
      <alignment horizontal="right" vertical="center"/>
    </xf>
    <xf numFmtId="0" fontId="21" fillId="19" borderId="3" xfId="7" applyFont="1" applyFill="1" applyBorder="1" applyAlignment="1">
      <alignment horizontal="right" vertical="center"/>
    </xf>
    <xf numFmtId="4" fontId="20" fillId="0" borderId="16" xfId="7" applyNumberFormat="1" applyFont="1" applyBorder="1"/>
    <xf numFmtId="0" fontId="16" fillId="20" borderId="4" xfId="2" applyFont="1" applyFill="1" applyBorder="1" applyAlignment="1">
      <alignment horizontal="center"/>
    </xf>
    <xf numFmtId="0" fontId="16" fillId="20" borderId="1" xfId="2" applyFont="1" applyFill="1" applyBorder="1" applyAlignment="1">
      <alignment horizontal="center"/>
    </xf>
    <xf numFmtId="0" fontId="13" fillId="20" borderId="1" xfId="2" applyFill="1" applyBorder="1" applyAlignment="1">
      <alignment horizontal="center"/>
    </xf>
    <xf numFmtId="0" fontId="13" fillId="20" borderId="4" xfId="2" applyFill="1" applyBorder="1" applyAlignment="1">
      <alignment horizontal="center"/>
    </xf>
    <xf numFmtId="0" fontId="19" fillId="0" borderId="0" xfId="7" applyFont="1" applyAlignment="1">
      <alignment horizontal="center"/>
    </xf>
    <xf numFmtId="0" fontId="21" fillId="19" borderId="0" xfId="7" applyFont="1" applyFill="1" applyAlignment="1">
      <alignment horizontal="center" vertical="center"/>
    </xf>
    <xf numFmtId="0" fontId="21" fillId="19" borderId="0" xfId="7" applyFont="1" applyFill="1" applyAlignment="1">
      <alignment horizontal="left" vertical="center"/>
    </xf>
    <xf numFmtId="4" fontId="21" fillId="19" borderId="0" xfId="7" applyNumberFormat="1" applyFont="1" applyFill="1" applyAlignment="1">
      <alignment horizontal="right" vertical="center"/>
    </xf>
    <xf numFmtId="0" fontId="13" fillId="20" borderId="4" xfId="2" applyFill="1" applyBorder="1"/>
    <xf numFmtId="0" fontId="13" fillId="21" borderId="1" xfId="2" applyFill="1" applyBorder="1" applyAlignment="1">
      <alignment horizontal="center"/>
    </xf>
    <xf numFmtId="0" fontId="13" fillId="21" borderId="4" xfId="2" applyFill="1" applyBorder="1"/>
    <xf numFmtId="0" fontId="16" fillId="21" borderId="1" xfId="2" applyFont="1" applyFill="1" applyBorder="1" applyAlignment="1">
      <alignment horizontal="center"/>
    </xf>
    <xf numFmtId="0" fontId="16" fillId="21" borderId="4" xfId="2" applyFont="1" applyFill="1" applyBorder="1" applyAlignment="1">
      <alignment horizontal="center"/>
    </xf>
    <xf numFmtId="0" fontId="13" fillId="21" borderId="4" xfId="2" applyFill="1" applyBorder="1" applyAlignment="1">
      <alignment horizontal="center"/>
    </xf>
    <xf numFmtId="0" fontId="0" fillId="21" borderId="1" xfId="0" applyFill="1" applyBorder="1"/>
    <xf numFmtId="164" fontId="6" fillId="21" borderId="1" xfId="0" applyNumberFormat="1" applyFont="1" applyFill="1" applyBorder="1"/>
    <xf numFmtId="0" fontId="6" fillId="21" borderId="1" xfId="0" applyFont="1" applyFill="1" applyBorder="1"/>
    <xf numFmtId="0" fontId="9" fillId="22" borderId="1" xfId="0" applyFont="1" applyFill="1" applyBorder="1" applyAlignment="1">
      <alignment wrapText="1"/>
    </xf>
    <xf numFmtId="0" fontId="10" fillId="21" borderId="1" xfId="0" applyFont="1" applyFill="1" applyBorder="1"/>
    <xf numFmtId="0" fontId="0" fillId="21" borderId="0" xfId="0" applyFill="1"/>
    <xf numFmtId="0" fontId="0" fillId="21" borderId="16" xfId="0" applyFill="1" applyBorder="1"/>
    <xf numFmtId="0" fontId="0" fillId="23" borderId="1" xfId="0" applyFill="1" applyBorder="1"/>
    <xf numFmtId="164" fontId="6" fillId="23" borderId="1" xfId="0" applyNumberFormat="1" applyFont="1" applyFill="1" applyBorder="1"/>
    <xf numFmtId="0" fontId="6" fillId="23" borderId="1" xfId="0" applyFont="1" applyFill="1" applyBorder="1"/>
    <xf numFmtId="3" fontId="6" fillId="23" borderId="1" xfId="0" applyNumberFormat="1" applyFont="1" applyFill="1" applyBorder="1"/>
    <xf numFmtId="0" fontId="10" fillId="23" borderId="1" xfId="0" applyFont="1" applyFill="1" applyBorder="1"/>
    <xf numFmtId="0" fontId="0" fillId="23" borderId="0" xfId="0" applyFill="1"/>
    <xf numFmtId="0" fontId="6" fillId="23" borderId="1" xfId="0" applyFont="1" applyFill="1" applyBorder="1" applyAlignment="1">
      <alignment wrapText="1"/>
    </xf>
    <xf numFmtId="0" fontId="0" fillId="23" borderId="16" xfId="0" applyFill="1" applyBorder="1"/>
    <xf numFmtId="0" fontId="16" fillId="23" borderId="1" xfId="2" applyFont="1" applyFill="1" applyBorder="1" applyAlignment="1">
      <alignment horizontal="center" vertical="center" wrapText="1"/>
    </xf>
    <xf numFmtId="0" fontId="16" fillId="23" borderId="1" xfId="2" applyFont="1" applyFill="1" applyBorder="1" applyAlignment="1">
      <alignment horizontal="center"/>
    </xf>
    <xf numFmtId="166" fontId="0" fillId="0" borderId="1" xfId="0" applyNumberFormat="1" applyBorder="1"/>
    <xf numFmtId="166" fontId="0" fillId="23" borderId="1" xfId="0" applyNumberFormat="1" applyFill="1" applyBorder="1"/>
    <xf numFmtId="166" fontId="0" fillId="21" borderId="1" xfId="0" applyNumberFormat="1" applyFill="1" applyBorder="1"/>
    <xf numFmtId="166" fontId="0" fillId="0" borderId="0" xfId="0" applyNumberFormat="1"/>
    <xf numFmtId="166" fontId="10" fillId="0" borderId="0" xfId="0" applyNumberFormat="1" applyFont="1"/>
    <xf numFmtId="166" fontId="0" fillId="3" borderId="1" xfId="0" applyNumberFormat="1" applyFill="1" applyBorder="1"/>
    <xf numFmtId="16" fontId="6" fillId="3" borderId="1" xfId="0" applyNumberFormat="1" applyFont="1" applyFill="1" applyBorder="1"/>
    <xf numFmtId="0" fontId="0" fillId="6" borderId="1" xfId="0" applyFill="1" applyBorder="1"/>
    <xf numFmtId="0" fontId="11" fillId="24" borderId="1" xfId="0" applyFont="1" applyFill="1" applyBorder="1" applyAlignment="1">
      <alignment horizontal="center" vertical="center" wrapText="1"/>
    </xf>
    <xf numFmtId="0" fontId="13" fillId="23" borderId="1" xfId="2" applyFill="1" applyBorder="1" applyAlignment="1">
      <alignment horizontal="center"/>
    </xf>
    <xf numFmtId="0" fontId="0" fillId="0" borderId="1" xfId="0" quotePrefix="1" applyBorder="1"/>
    <xf numFmtId="0" fontId="0" fillId="3" borderId="3" xfId="0" applyFill="1" applyBorder="1" applyAlignment="1">
      <alignment horizontal="center" vertical="center" textRotation="90"/>
    </xf>
    <xf numFmtId="0" fontId="0" fillId="3" borderId="2" xfId="0" applyFill="1" applyBorder="1" applyAlignment="1">
      <alignment horizontal="center" vertical="center" textRotation="90"/>
    </xf>
    <xf numFmtId="0" fontId="0" fillId="3" borderId="13" xfId="0" applyFill="1" applyBorder="1" applyAlignment="1">
      <alignment horizontal="center" vertical="center" textRotation="90"/>
    </xf>
    <xf numFmtId="0" fontId="0" fillId="3" borderId="2" xfId="0" applyFill="1" applyBorder="1" applyAlignment="1">
      <alignment vertical="center" textRotation="90"/>
    </xf>
    <xf numFmtId="0" fontId="0" fillId="3" borderId="13" xfId="0" applyFill="1" applyBorder="1" applyAlignment="1">
      <alignment vertical="center" textRotation="90"/>
    </xf>
    <xf numFmtId="0" fontId="6" fillId="0" borderId="1" xfId="0" applyFont="1" applyBorder="1" applyAlignment="1">
      <alignment wrapText="1"/>
    </xf>
    <xf numFmtId="0" fontId="0" fillId="0" borderId="3" xfId="0" applyBorder="1"/>
    <xf numFmtId="164" fontId="6" fillId="6" borderId="1" xfId="0" applyNumberFormat="1" applyFont="1" applyFill="1" applyBorder="1"/>
    <xf numFmtId="164" fontId="6" fillId="0" borderId="3" xfId="0" applyNumberFormat="1" applyFont="1" applyBorder="1"/>
    <xf numFmtId="0" fontId="6" fillId="6" borderId="1" xfId="0" applyFont="1" applyFill="1" applyBorder="1"/>
    <xf numFmtId="0" fontId="6" fillId="0" borderId="3" xfId="0" applyFont="1" applyBorder="1"/>
    <xf numFmtId="0" fontId="8" fillId="6" borderId="1" xfId="0" applyFont="1" applyFill="1" applyBorder="1"/>
    <xf numFmtId="3" fontId="6" fillId="0" borderId="3" xfId="0" applyNumberFormat="1" applyFont="1" applyBorder="1"/>
    <xf numFmtId="0" fontId="0" fillId="3" borderId="0" xfId="0" applyFill="1" applyAlignment="1">
      <alignment vertical="center" textRotation="90"/>
    </xf>
    <xf numFmtId="0" fontId="10" fillId="6" borderId="1" xfId="0" applyFont="1" applyFill="1" applyBorder="1"/>
    <xf numFmtId="0" fontId="10" fillId="0" borderId="3" xfId="0" applyFont="1" applyBorder="1"/>
    <xf numFmtId="0" fontId="0" fillId="3" borderId="0" xfId="0" applyFill="1" applyAlignment="1">
      <alignment horizontal="center" vertical="center" textRotation="90"/>
    </xf>
    <xf numFmtId="0" fontId="0" fillId="4" borderId="3" xfId="0" applyFill="1" applyBorder="1"/>
    <xf numFmtId="166" fontId="0" fillId="3" borderId="3" xfId="0" applyNumberFormat="1" applyFill="1" applyBorder="1"/>
    <xf numFmtId="166" fontId="0" fillId="6" borderId="1" xfId="0" applyNumberFormat="1" applyFill="1" applyBorder="1"/>
    <xf numFmtId="9" fontId="13" fillId="0" borderId="0" xfId="10" applyFont="1"/>
    <xf numFmtId="0" fontId="2" fillId="0" borderId="0" xfId="11"/>
    <xf numFmtId="0" fontId="23" fillId="0" borderId="0" xfId="11" applyFont="1"/>
    <xf numFmtId="0" fontId="2" fillId="0" borderId="1" xfId="11" applyBorder="1"/>
    <xf numFmtId="14" fontId="2" fillId="0" borderId="1" xfId="11" applyNumberFormat="1" applyBorder="1"/>
    <xf numFmtId="0" fontId="23" fillId="0" borderId="1" xfId="11" applyFont="1" applyBorder="1"/>
    <xf numFmtId="0" fontId="1" fillId="0" borderId="1" xfId="11" applyFont="1" applyBorder="1"/>
    <xf numFmtId="0" fontId="2" fillId="8" borderId="1" xfId="11" applyFill="1" applyBorder="1"/>
    <xf numFmtId="0" fontId="1" fillId="0" borderId="0" xfId="11" applyFont="1"/>
    <xf numFmtId="0" fontId="0" fillId="25" borderId="1" xfId="0" applyFill="1" applyBorder="1"/>
    <xf numFmtId="0" fontId="16" fillId="8" borderId="5" xfId="2" applyFont="1" applyFill="1" applyBorder="1" applyAlignment="1">
      <alignment horizontal="center" vertical="center" textRotation="90" wrapText="1"/>
    </xf>
    <xf numFmtId="0" fontId="13" fillId="8" borderId="5" xfId="2" applyFill="1" applyBorder="1" applyAlignment="1">
      <alignment horizontal="center"/>
    </xf>
    <xf numFmtId="0" fontId="16" fillId="8" borderId="5" xfId="2" applyFont="1" applyFill="1" applyBorder="1" applyAlignment="1">
      <alignment horizontal="center"/>
    </xf>
    <xf numFmtId="0" fontId="11" fillId="8" borderId="5" xfId="2" applyFont="1" applyFill="1" applyBorder="1" applyAlignment="1">
      <alignment horizontal="center"/>
    </xf>
    <xf numFmtId="0" fontId="13" fillId="16" borderId="19" xfId="2" applyFill="1" applyBorder="1" applyAlignment="1">
      <alignment horizontal="center"/>
    </xf>
    <xf numFmtId="0" fontId="13" fillId="8" borderId="9" xfId="2" applyFill="1" applyBorder="1" applyAlignment="1">
      <alignment horizontal="center"/>
    </xf>
    <xf numFmtId="0" fontId="25" fillId="0" borderId="0" xfId="0" applyFont="1"/>
    <xf numFmtId="0" fontId="26" fillId="26" borderId="1" xfId="0" applyFont="1" applyFill="1" applyBorder="1"/>
    <xf numFmtId="166" fontId="26" fillId="26" borderId="1" xfId="0" applyNumberFormat="1" applyFont="1" applyFill="1" applyBorder="1"/>
    <xf numFmtId="0" fontId="26" fillId="27" borderId="1" xfId="0" applyFont="1" applyFill="1" applyBorder="1"/>
    <xf numFmtId="166" fontId="26" fillId="27" borderId="1" xfId="0" applyNumberFormat="1" applyFont="1" applyFill="1" applyBorder="1"/>
    <xf numFmtId="0" fontId="26" fillId="0" borderId="1" xfId="0" applyFont="1" applyBorder="1"/>
    <xf numFmtId="166" fontId="26" fillId="0" borderId="1" xfId="0" applyNumberFormat="1" applyFont="1" applyBorder="1"/>
    <xf numFmtId="0" fontId="24" fillId="0" borderId="1" xfId="0" applyFont="1" applyBorder="1" applyAlignment="1">
      <alignment vertical="center"/>
    </xf>
    <xf numFmtId="0" fontId="24" fillId="0" borderId="1" xfId="0" applyFont="1" applyBorder="1" applyAlignment="1">
      <alignment horizontal="left" vertical="center" wrapText="1"/>
    </xf>
    <xf numFmtId="0" fontId="24" fillId="0" borderId="1" xfId="0" applyFont="1" applyBorder="1" applyAlignment="1">
      <alignment vertical="justify" wrapText="1"/>
    </xf>
    <xf numFmtId="166" fontId="24" fillId="0" borderId="1" xfId="0" applyNumberFormat="1" applyFont="1" applyBorder="1" applyAlignment="1">
      <alignment vertical="center"/>
    </xf>
    <xf numFmtId="166" fontId="24" fillId="0" borderId="1" xfId="0" applyNumberFormat="1" applyFont="1" applyBorder="1" applyAlignment="1">
      <alignment vertical="center" wrapText="1"/>
    </xf>
    <xf numFmtId="0" fontId="24" fillId="0" borderId="1" xfId="0" applyFont="1" applyBorder="1" applyAlignment="1">
      <alignment vertical="justify"/>
    </xf>
    <xf numFmtId="0" fontId="26" fillId="27" borderId="1" xfId="0" applyFont="1" applyFill="1" applyBorder="1" applyAlignment="1">
      <alignment vertical="center"/>
    </xf>
    <xf numFmtId="0" fontId="27" fillId="27" borderId="1" xfId="0" applyFont="1" applyFill="1" applyBorder="1" applyAlignment="1">
      <alignment vertical="center"/>
    </xf>
    <xf numFmtId="0" fontId="28" fillId="27" borderId="1" xfId="0" applyFont="1" applyFill="1" applyBorder="1" applyAlignment="1">
      <alignment horizontal="center" vertical="center" wrapText="1"/>
    </xf>
    <xf numFmtId="0" fontId="13" fillId="16" borderId="1" xfId="2" applyFill="1" applyBorder="1" applyAlignment="1">
      <alignment horizontal="center"/>
    </xf>
    <xf numFmtId="0" fontId="13" fillId="8" borderId="16" xfId="2" applyFill="1" applyBorder="1" applyAlignment="1">
      <alignment horizontal="center"/>
    </xf>
    <xf numFmtId="0" fontId="13" fillId="16" borderId="4" xfId="2" applyFill="1" applyBorder="1" applyAlignment="1">
      <alignment horizontal="center"/>
    </xf>
    <xf numFmtId="0" fontId="13" fillId="9" borderId="0" xfId="2" applyFill="1" applyAlignment="1">
      <alignment horizontal="center"/>
    </xf>
    <xf numFmtId="0" fontId="13" fillId="16" borderId="0" xfId="2" applyFill="1" applyAlignment="1">
      <alignment horizontal="center"/>
    </xf>
    <xf numFmtId="0" fontId="13" fillId="16" borderId="31" xfId="2" applyFill="1" applyBorder="1" applyAlignment="1">
      <alignment horizontal="center"/>
    </xf>
    <xf numFmtId="0" fontId="16" fillId="7" borderId="0" xfId="2" applyFont="1" applyFill="1" applyAlignment="1">
      <alignment horizontal="center"/>
    </xf>
    <xf numFmtId="0" fontId="13" fillId="10" borderId="0" xfId="2" applyFill="1"/>
    <xf numFmtId="0" fontId="13" fillId="18" borderId="26" xfId="2" applyFill="1" applyBorder="1" applyAlignment="1">
      <alignment horizontal="center"/>
    </xf>
    <xf numFmtId="0" fontId="13" fillId="18" borderId="16" xfId="2" applyFill="1" applyBorder="1" applyAlignment="1">
      <alignment horizontal="center"/>
    </xf>
    <xf numFmtId="0" fontId="15" fillId="9" borderId="0" xfId="2" applyFont="1" applyFill="1"/>
    <xf numFmtId="0" fontId="15" fillId="0" borderId="0" xfId="2" applyFont="1"/>
    <xf numFmtId="0" fontId="13" fillId="12" borderId="0" xfId="2" applyFill="1"/>
    <xf numFmtId="0" fontId="0" fillId="28" borderId="1" xfId="0" applyFill="1" applyBorder="1"/>
    <xf numFmtId="0" fontId="0" fillId="28" borderId="1" xfId="0" quotePrefix="1" applyFill="1" applyBorder="1"/>
    <xf numFmtId="0" fontId="10" fillId="28" borderId="1" xfId="0" applyFont="1" applyFill="1" applyBorder="1"/>
    <xf numFmtId="0" fontId="10" fillId="31" borderId="1" xfId="0" applyFont="1" applyFill="1" applyBorder="1"/>
    <xf numFmtId="0" fontId="0" fillId="31" borderId="1" xfId="0" applyFill="1" applyBorder="1"/>
    <xf numFmtId="0" fontId="11" fillId="23" borderId="1" xfId="0" applyFont="1" applyFill="1" applyBorder="1" applyAlignment="1">
      <alignment horizontal="center" vertical="center" wrapText="1"/>
    </xf>
    <xf numFmtId="0" fontId="12" fillId="23" borderId="1" xfId="1" applyFill="1" applyBorder="1" applyAlignment="1">
      <alignment horizontal="center" vertical="center" wrapText="1"/>
    </xf>
    <xf numFmtId="0" fontId="11" fillId="32" borderId="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1" xfId="1" applyFont="1" applyFill="1" applyBorder="1" applyAlignment="1">
      <alignment horizontal="center" vertical="center" wrapText="1"/>
    </xf>
    <xf numFmtId="0" fontId="0" fillId="8" borderId="1" xfId="0" applyFill="1" applyBorder="1"/>
    <xf numFmtId="166" fontId="0" fillId="8" borderId="1" xfId="0" applyNumberFormat="1" applyFill="1" applyBorder="1"/>
    <xf numFmtId="0" fontId="21" fillId="0" borderId="1" xfId="0" applyFont="1" applyBorder="1"/>
    <xf numFmtId="166" fontId="21" fillId="0" borderId="1" xfId="0" applyNumberFormat="1" applyFont="1" applyBorder="1"/>
    <xf numFmtId="0" fontId="11" fillId="32" borderId="3" xfId="0" applyFont="1" applyFill="1" applyBorder="1" applyAlignment="1">
      <alignment horizontal="center" vertical="center" wrapText="1"/>
    </xf>
    <xf numFmtId="0" fontId="0" fillId="12" borderId="1" xfId="0" applyFill="1" applyBorder="1"/>
    <xf numFmtId="0" fontId="6" fillId="12" borderId="1" xfId="0" applyFont="1" applyFill="1" applyBorder="1"/>
    <xf numFmtId="0" fontId="8" fillId="12" borderId="1" xfId="0" applyFont="1" applyFill="1" applyBorder="1"/>
    <xf numFmtId="164" fontId="6" fillId="12" borderId="1" xfId="0" applyNumberFormat="1" applyFont="1" applyFill="1" applyBorder="1"/>
    <xf numFmtId="0" fontId="6" fillId="12" borderId="1" xfId="0" applyFont="1" applyFill="1" applyBorder="1" applyAlignment="1">
      <alignment horizontal="center" vertical="center"/>
    </xf>
    <xf numFmtId="165" fontId="6" fillId="12" borderId="1" xfId="0" applyNumberFormat="1" applyFont="1" applyFill="1" applyBorder="1"/>
    <xf numFmtId="0" fontId="6" fillId="2" borderId="1" xfId="0" applyFont="1" applyFill="1" applyBorder="1" applyAlignment="1">
      <alignment wrapText="1"/>
    </xf>
    <xf numFmtId="3" fontId="6" fillId="12" borderId="1" xfId="0" applyNumberFormat="1" applyFont="1" applyFill="1" applyBorder="1"/>
    <xf numFmtId="16" fontId="6" fillId="12" borderId="1" xfId="0" applyNumberFormat="1" applyFont="1" applyFill="1" applyBorder="1"/>
    <xf numFmtId="0" fontId="9" fillId="2" borderId="1" xfId="0" applyFont="1" applyFill="1" applyBorder="1" applyAlignment="1">
      <alignment wrapText="1"/>
    </xf>
    <xf numFmtId="0" fontId="0" fillId="31" borderId="0" xfId="0" applyFill="1"/>
    <xf numFmtId="9" fontId="21" fillId="0" borderId="1" xfId="0" applyNumberFormat="1" applyFont="1" applyBorder="1"/>
    <xf numFmtId="0" fontId="0" fillId="3" borderId="1" xfId="0" applyFill="1" applyBorder="1"/>
    <xf numFmtId="166" fontId="10" fillId="8" borderId="1" xfId="0" applyNumberFormat="1" applyFont="1" applyFill="1" applyBorder="1"/>
    <xf numFmtId="166" fontId="29" fillId="8" borderId="1" xfId="0" applyNumberFormat="1" applyFont="1" applyFill="1" applyBorder="1"/>
    <xf numFmtId="0" fontId="0" fillId="29" borderId="25" xfId="0" applyFill="1" applyBorder="1" applyAlignment="1">
      <alignment horizontal="center"/>
    </xf>
    <xf numFmtId="0" fontId="0" fillId="30" borderId="25" xfId="0" applyFill="1" applyBorder="1" applyAlignment="1">
      <alignment horizontal="center"/>
    </xf>
    <xf numFmtId="0" fontId="0" fillId="16" borderId="25" xfId="0" applyFill="1" applyBorder="1" applyAlignment="1">
      <alignment horizontal="center"/>
    </xf>
    <xf numFmtId="0" fontId="29" fillId="0" borderId="25" xfId="0" applyFont="1" applyBorder="1" applyAlignment="1">
      <alignment horizontal="center"/>
    </xf>
    <xf numFmtId="0" fontId="29" fillId="12" borderId="25" xfId="0" applyFont="1" applyFill="1" applyBorder="1" applyAlignment="1">
      <alignment horizontal="center"/>
    </xf>
    <xf numFmtId="0" fontId="15" fillId="14" borderId="25" xfId="2" applyFont="1" applyFill="1" applyBorder="1" applyAlignment="1">
      <alignment horizontal="center"/>
    </xf>
    <xf numFmtId="0" fontId="16" fillId="8" borderId="1" xfId="2" applyFont="1" applyFill="1" applyBorder="1" applyAlignment="1">
      <alignment horizontal="center" vertical="center" textRotation="90" wrapText="1"/>
    </xf>
    <xf numFmtId="0" fontId="16" fillId="23" borderId="1" xfId="2" applyFont="1" applyFill="1" applyBorder="1" applyAlignment="1">
      <alignment horizontal="center" vertical="center" textRotation="90" wrapText="1"/>
    </xf>
    <xf numFmtId="0" fontId="16" fillId="8" borderId="4" xfId="2" applyFont="1" applyFill="1" applyBorder="1" applyAlignment="1">
      <alignment horizontal="center" vertical="center" textRotation="90" wrapText="1"/>
    </xf>
    <xf numFmtId="0" fontId="15" fillId="14" borderId="27" xfId="2" applyFont="1" applyFill="1" applyBorder="1" applyAlignment="1">
      <alignment horizontal="center"/>
    </xf>
    <xf numFmtId="0" fontId="15" fillId="14" borderId="28" xfId="2" applyFont="1" applyFill="1" applyBorder="1" applyAlignment="1">
      <alignment horizontal="center"/>
    </xf>
    <xf numFmtId="0" fontId="15" fillId="14" borderId="29" xfId="2" applyFont="1" applyFill="1" applyBorder="1" applyAlignment="1">
      <alignment horizontal="center"/>
    </xf>
    <xf numFmtId="0" fontId="16" fillId="8" borderId="30" xfId="2" applyFont="1" applyFill="1" applyBorder="1" applyAlignment="1">
      <alignment horizontal="center" vertical="center" textRotation="90" wrapText="1"/>
    </xf>
    <xf numFmtId="0" fontId="16" fillId="8" borderId="31" xfId="2" applyFont="1" applyFill="1" applyBorder="1" applyAlignment="1">
      <alignment horizontal="center" vertical="center" textRotation="90" wrapText="1"/>
    </xf>
    <xf numFmtId="0" fontId="16" fillId="21" borderId="1" xfId="2" applyFont="1" applyFill="1" applyBorder="1" applyAlignment="1">
      <alignment horizontal="center" vertical="center" textRotation="90" wrapText="1"/>
    </xf>
    <xf numFmtId="0" fontId="16" fillId="11" borderId="1" xfId="2" applyFont="1" applyFill="1" applyBorder="1" applyAlignment="1">
      <alignment horizontal="center" vertical="center" textRotation="90" wrapText="1"/>
    </xf>
    <xf numFmtId="0" fontId="16" fillId="10" borderId="3" xfId="2" applyFont="1" applyFill="1" applyBorder="1" applyAlignment="1">
      <alignment horizontal="center" vertical="center" textRotation="90" wrapText="1"/>
    </xf>
    <xf numFmtId="0" fontId="16" fillId="10" borderId="13" xfId="2" applyFont="1" applyFill="1" applyBorder="1" applyAlignment="1">
      <alignment horizontal="center" vertical="center" textRotation="90" wrapText="1"/>
    </xf>
    <xf numFmtId="0" fontId="16" fillId="10" borderId="18" xfId="2" applyFont="1" applyFill="1" applyBorder="1" applyAlignment="1">
      <alignment horizontal="center" vertical="center" textRotation="90" wrapText="1"/>
    </xf>
    <xf numFmtId="0" fontId="16" fillId="10" borderId="20" xfId="2" applyFont="1" applyFill="1" applyBorder="1" applyAlignment="1">
      <alignment horizontal="center" vertical="center" textRotation="90" wrapText="1"/>
    </xf>
    <xf numFmtId="0" fontId="14" fillId="9" borderId="3" xfId="2" applyFont="1" applyFill="1" applyBorder="1" applyAlignment="1">
      <alignment horizontal="center" vertical="center" wrapText="1"/>
    </xf>
    <xf numFmtId="0" fontId="14" fillId="9" borderId="2" xfId="2" applyFont="1" applyFill="1" applyBorder="1" applyAlignment="1">
      <alignment horizontal="center" vertical="center" wrapText="1"/>
    </xf>
    <xf numFmtId="0" fontId="14" fillId="9" borderId="13" xfId="2" applyFont="1" applyFill="1" applyBorder="1" applyAlignment="1">
      <alignment horizontal="center" vertical="center" wrapText="1"/>
    </xf>
    <xf numFmtId="0" fontId="15" fillId="14" borderId="4" xfId="2" applyFont="1" applyFill="1" applyBorder="1" applyAlignment="1">
      <alignment horizontal="center"/>
    </xf>
    <xf numFmtId="0" fontId="15" fillId="14" borderId="5" xfId="2" applyFont="1" applyFill="1" applyBorder="1" applyAlignment="1">
      <alignment horizontal="center"/>
    </xf>
    <xf numFmtId="0" fontId="15" fillId="11" borderId="4" xfId="2" applyFont="1" applyFill="1" applyBorder="1" applyAlignment="1">
      <alignment horizontal="center"/>
    </xf>
    <xf numFmtId="0" fontId="15" fillId="11" borderId="5" xfId="2" applyFont="1" applyFill="1" applyBorder="1" applyAlignment="1">
      <alignment horizontal="center"/>
    </xf>
    <xf numFmtId="0" fontId="15" fillId="11" borderId="24" xfId="2" applyFont="1" applyFill="1" applyBorder="1" applyAlignment="1">
      <alignment horizontal="center"/>
    </xf>
    <xf numFmtId="0" fontId="15" fillId="11" borderId="25" xfId="2" applyFont="1" applyFill="1" applyBorder="1" applyAlignment="1">
      <alignment horizontal="center"/>
    </xf>
    <xf numFmtId="0" fontId="15" fillId="10" borderId="25" xfId="2" applyFont="1" applyFill="1" applyBorder="1" applyAlignment="1">
      <alignment horizontal="center"/>
    </xf>
    <xf numFmtId="0" fontId="15" fillId="10" borderId="5" xfId="2" applyFont="1" applyFill="1" applyBorder="1" applyAlignment="1">
      <alignment horizontal="center"/>
    </xf>
    <xf numFmtId="0" fontId="16" fillId="9" borderId="3" xfId="2" applyFont="1" applyFill="1" applyBorder="1" applyAlignment="1">
      <alignment horizontal="center" vertical="center" textRotation="90" wrapText="1"/>
    </xf>
    <xf numFmtId="0" fontId="16" fillId="9" borderId="13" xfId="2" applyFont="1" applyFill="1" applyBorder="1" applyAlignment="1">
      <alignment horizontal="center" vertical="center" textRotation="90" wrapText="1"/>
    </xf>
    <xf numFmtId="0" fontId="16" fillId="10" borderId="11" xfId="2" applyFont="1" applyFill="1" applyBorder="1" applyAlignment="1">
      <alignment horizontal="center" vertical="center" textRotation="90" wrapText="1"/>
    </xf>
    <xf numFmtId="0" fontId="16" fillId="10" borderId="14" xfId="2" applyFont="1" applyFill="1" applyBorder="1" applyAlignment="1">
      <alignment horizontal="center" vertical="center" textRotation="90" wrapText="1"/>
    </xf>
    <xf numFmtId="0" fontId="16" fillId="8" borderId="3" xfId="2" applyFont="1" applyFill="1" applyBorder="1" applyAlignment="1">
      <alignment horizontal="center" vertical="center" textRotation="90" wrapText="1"/>
    </xf>
    <xf numFmtId="0" fontId="19" fillId="0" borderId="0" xfId="7" applyFont="1" applyAlignment="1">
      <alignment horizontal="center"/>
    </xf>
    <xf numFmtId="0" fontId="19" fillId="0" borderId="13" xfId="7" applyFont="1" applyBorder="1" applyAlignment="1">
      <alignment horizontal="center"/>
    </xf>
  </cellXfs>
  <cellStyles count="12">
    <cellStyle name="Hiperlink" xfId="1" builtinId="8"/>
    <cellStyle name="Normal" xfId="0" builtinId="0"/>
    <cellStyle name="Normal 2" xfId="2" xr:uid="{00000000-0005-0000-0000-000002000000}"/>
    <cellStyle name="Normal 2 2" xfId="3" xr:uid="{00000000-0005-0000-0000-000003000000}"/>
    <cellStyle name="Normal 2 2 2" xfId="8" xr:uid="{00000000-0005-0000-0000-000004000000}"/>
    <cellStyle name="Normal 3" xfId="4" xr:uid="{00000000-0005-0000-0000-000005000000}"/>
    <cellStyle name="Normal 3 2" xfId="9" xr:uid="{00000000-0005-0000-0000-000006000000}"/>
    <cellStyle name="Normal 4" xfId="5" xr:uid="{00000000-0005-0000-0000-000007000000}"/>
    <cellStyle name="Normal 5" xfId="6" xr:uid="{00000000-0005-0000-0000-000008000000}"/>
    <cellStyle name="Normal 6" xfId="7" xr:uid="{00000000-0005-0000-0000-000009000000}"/>
    <cellStyle name="Normal 7" xfId="11" xr:uid="{00000000-0005-0000-0000-00000A000000}"/>
    <cellStyle name="Porcentagem" xfId="10" builtinId="5"/>
  </cellStyles>
  <dxfs count="1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ser" id="{60702364-F5AD-4117-8446-DDF76F434722}" userId="User" providerId="None"/>
  <person displayName="Danyel Ansiliero" id="{C1F8A469-D855-4507-A41C-07EE0CB69A45}" userId="9ab17804bb6df0e9" providerId="Windows Live"/>
  <person displayName="Carolina Assumpcao dos Santos" id="{DEF4A654-FC41-4845-B02E-E47BE2A9E8E6}" userId="Carolina Assumpcao dos Santos" providerId="Non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K2" personId="{DEF4A654-FC41-4845-B02E-E47BE2A9E8E6}" id="{39010258-6C8E-4992-B5E1-AC898A4259B1}">
    <text>SIM = 1,0
NÃO = 0,8</text>
  </threadedComment>
  <threadedComment ref="AL2" personId="{DEF4A654-FC41-4845-B02E-E47BE2A9E8E6}" id="{52B62567-3714-44B7-BFAA-5CE731019911}">
    <text>SIM = 1,0 = LMU
NÃO = 0,8 = DEMAIS</text>
  </threadedComment>
  <threadedComment ref="AN2" personId="{DEF4A654-FC41-4845-B02E-E47BE2A9E8E6}" id="{E9C19B95-0A88-46FA-8E06-95ACE6CC3ED7}">
    <text>SIM = 0,9
NÃO = 1,0</text>
  </threadedComment>
  <threadedComment ref="AF3" personId="{DEF4A654-FC41-4845-B02E-E47BE2A9E8E6}" id="{E8002FFB-9557-4784-BD97-F6638A89F869}">
    <text xml:space="preserve">Considerar item I da Resolução COPES 01/2019
</text>
  </threadedComment>
  <threadedComment ref="AT3" personId="{60702364-F5AD-4117-8446-DDF76F434722}" id="{0C3AB8CB-2C04-4B9A-A4C7-FB0031125066}">
    <text>Manutenção em microscopio (Leica modelo DMI6000 B) - 2.849,00
FACSCanto II Cytometer IVD 5/3 System - 9.765,00
MANUTENÇÃO PREVENTIVA DA LEITORA DE PLACAS - 12.730,00</text>
  </threadedComment>
  <threadedComment ref="AT5" personId="{60702364-F5AD-4117-8446-DDF76F434722}" id="{1E470A1F-7AA0-4B09-94CB-77BBC72688FC}">
    <text>Orçamento calibração NMR500 - 11.438,80
Manutenção preventiva de 8.000 horas - 11.449,18
Hélio líquido - 38.500,00</text>
  </threadedComment>
  <threadedComment ref="AT9" personId="{60702364-F5AD-4117-8446-DDF76F434722}" id="{42AB7398-939C-404D-ACEC-F2BCD850DB18}">
    <text>VC-50 Vari/Cut thin section - USD 10.180
Fischione - Model 160 Specimen Grinde - USD 2.300</text>
  </threadedComment>
</ThreadedComments>
</file>

<file path=xl/threadedComments/threadedComment2.xml><?xml version="1.0" encoding="utf-8"?>
<ThreadedComments xmlns="http://schemas.microsoft.com/office/spreadsheetml/2018/threadedcomments" xmlns:x="http://schemas.openxmlformats.org/spreadsheetml/2006/main">
  <threadedComment ref="AK2" personId="{DEF4A654-FC41-4845-B02E-E47BE2A9E8E6}" id="{2DDD90FA-4246-473B-AA97-1818C3D1C110}">
    <text>SIM = 1,0
NÃO = 0,8</text>
  </threadedComment>
  <threadedComment ref="AL2" personId="{DEF4A654-FC41-4845-B02E-E47BE2A9E8E6}" id="{061763DB-B5E4-4E65-82D5-52C8941005FD}">
    <text>SIM = 1,0 = LMU
NÃO = 0,8 = DEMAIS</text>
  </threadedComment>
  <threadedComment ref="AN2" personId="{DEF4A654-FC41-4845-B02E-E47BE2A9E8E6}" id="{B1BC7497-EE1C-49D2-95CE-703DEE9C35D7}">
    <text>SIM = 0,9
NÃO = 1,0</text>
  </threadedComment>
  <threadedComment ref="AT4" personId="{60702364-F5AD-4117-8446-DDF76F434722}" id="{C4F1BD3E-8947-4292-A093-57F7091318EE}">
    <text>São 3 estações de processamento</text>
  </threadedComment>
  <threadedComment ref="AL5" dT="2023-04-25T17:38:05.97" personId="{C1F8A469-D855-4507-A41C-07EE0CB69A45}" id="{9FECF176-97AA-4940-81B3-CCC39BBE60FB}">
    <text xml:space="preserve">Prof. Camilo – equipamento multiusuário em LGP – solicitar documentação – e-mail enviado em 19/04/2023, aguardando retorno do docente
</text>
  </threadedComment>
  <threadedComment ref="AT7" personId="{60702364-F5AD-4117-8446-DDF76F434722}" id="{79601918-3115-43AE-B78F-63B487481B0C}">
    <text>São 4 livros</text>
  </threadedComment>
  <threadedComment ref="AT8" personId="{60702364-F5AD-4117-8446-DDF76F434722}" id="{377EE334-2922-4D00-A757-D80A65BAB8E9}">
    <text>Vários livros</text>
  </threadedComment>
  <threadedComment ref="AT10" personId="{60702364-F5AD-4117-8446-DDF76F434722}" id="{441ABF0D-FFB0-4850-BCFF-683DB78D3D59}">
    <text>Confecção de módulo aéreo de 4 mts. Divididos em 4 módulos de 1mt - 4.600,00
Confecção de 5 módulos de 1000 x 500 x 400 - 4.500,00</text>
  </threadedComment>
</ThreadedComments>
</file>

<file path=xl/threadedComments/threadedComment3.xml><?xml version="1.0" encoding="utf-8"?>
<ThreadedComments xmlns="http://schemas.microsoft.com/office/spreadsheetml/2018/threadedcomments" xmlns:x="http://schemas.openxmlformats.org/spreadsheetml/2006/main">
  <threadedComment ref="Z1" dT="2023-04-17T17:49:45.26" personId="{C1F8A469-D855-4507-A41C-07EE0CB69A45}" id="{6F900CF6-3842-46D9-94CD-11C661330473}">
    <text>CALGP verificar</text>
  </threadedComment>
  <threadedComment ref="AN1" personId="{DEF4A654-FC41-4845-B02E-E47BE2A9E8E6}" id="{B452FC2F-965C-4CDD-9CAC-3274B62337E2}">
    <text>SIM = 1,0
NÃO = 0,8</text>
  </threadedComment>
  <threadedComment ref="AO1" personId="{DEF4A654-FC41-4845-B02E-E47BE2A9E8E6}" id="{A24581C4-111A-4BED-92D1-F01EF8917031}">
    <text>SIM = 1,0 = LMU
NÃO = 0,8 = DEMAIS</text>
  </threadedComment>
  <threadedComment ref="AQ1" personId="{DEF4A654-FC41-4845-B02E-E47BE2A9E8E6}" id="{8E6A26FE-C221-4E91-95BB-A9CFF15F728A}">
    <text>SIM = 0,9
NÃO = 1,0</text>
  </threadedComment>
  <threadedComment ref="AH3" personId="{DEF4A654-FC41-4845-B02E-E47BE2A9E8E6}" id="{7EC51B5B-42BF-4F09-AE82-BDA640107F9C}">
    <text xml:space="preserve">Considerar item I da Resolução COPES 01/2019
</text>
  </threadedComment>
  <threadedComment ref="AW16" dT="2023-04-17T18:11:26.15" personId="{C1F8A469-D855-4507-A41C-07EE0CB69A45}" id="{73B4D48E-3F4A-4F33-8A24-CB5A84A1F4B4}">
    <text>Soma dos dois orçamentos enviados</text>
  </threadedComment>
</ThreadedComments>
</file>

<file path=xl/threadedComments/threadedComment4.xml><?xml version="1.0" encoding="utf-8"?>
<ThreadedComments xmlns="http://schemas.microsoft.com/office/spreadsheetml/2018/threadedcomments" xmlns:x="http://schemas.openxmlformats.org/spreadsheetml/2006/main">
  <threadedComment ref="R176" personId="{DEF4A654-FC41-4845-B02E-E47BE2A9E8E6}" id="{1721554D-C7DF-43D8-970A-551D88595D10}">
    <text xml:space="preserve">Há usuários do CECS, mas não foram citados na demanda
</text>
  </threadedComment>
  <threadedComment ref="S176" personId="{DEF4A654-FC41-4845-B02E-E47BE2A9E8E6}" id="{71591E47-C811-4E44-A8B6-F24DF0690924}">
    <text>Na verdade, aqui apenas a lista de quem perguntamos agora, mas são 63 docentes da UFABC que deram carta de apoio à compra do HRTEM (69 docentes externos). Essas cartas estão no link 
https://drive.google.com/drive/folders/1VNpEMt0iFljdmxthIUP9zsXc2lt0wiq0?usp=share_link
(José Javier)</text>
  </threadedComment>
  <threadedComment ref="AD176" personId="{DEF4A654-FC41-4845-B02E-E47BE2A9E8E6}" id="{7B00B201-147A-46E4-BFD4-EFA45541771F}">
    <text xml:space="preserve">Há usuários do CECS, mas não foram citados na demanda
</text>
  </threadedComment>
  <threadedComment ref="AE176" personId="{DEF4A654-FC41-4845-B02E-E47BE2A9E8E6}" id="{BB2ACD6D-BF5F-4943-BD4A-9361C6D71788}">
    <text>Na verdade, aqui apenas a lista de quem perguntamos agora, mas são 63 docentes da UFABC que deram carta de apoio à compra do HRTEM (69 docentes externos). Essas cartas estão no link 
https://drive.google.com/drive/folders/1VNpEMt0iFljdmxthIUP9zsXc2lt0wiq0?usp=share_link
(José Javier)</text>
  </threadedComment>
</ThreadedComments>
</file>

<file path=xl/threadedComments/threadedComment5.xml><?xml version="1.0" encoding="utf-8"?>
<ThreadedComments xmlns="http://schemas.microsoft.com/office/spreadsheetml/2018/threadedcomments" xmlns:x="http://schemas.openxmlformats.org/spreadsheetml/2006/main">
  <threadedComment ref="AW4" dT="2023-04-13T17:21:06.21" personId="{C1F8A469-D855-4507-A41C-07EE0CB69A45}" id="{56FDC3C2-2E5B-4225-A143-1F503D1B68DB}">
    <text>Aguardar confirmação da demanda</text>
  </threadedComment>
  <threadedComment ref="AX4" dT="2023-04-13T16:41:54.83" personId="{C1F8A469-D855-4507-A41C-07EE0CB69A45}" id="{4E0B6CC4-3642-46E0-9731-5CD619F033BB}">
    <text>Verificar docentes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propes.ufabc.edu.br/images/ProPes/comissoes/copes/2019/res-politica-gestao-emp-bs-904-p52-53.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propes.ufabc.edu.br/images/ProPes/comissoes/copes/2019/res-politica-gestao-emp-bs-904-p52-53.pdf"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propes.ufabc.edu.br/images/ProPes/comissoes/copes/2019/res-politica-gestao-emp-bs-904-p52-53.pdf" TargetMode="Externa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E3F59-44A1-4B3F-8100-EC0593F790B4}">
  <sheetPr>
    <outlinePr summaryBelow="0" summaryRight="0"/>
  </sheetPr>
  <dimension ref="A1:G6"/>
  <sheetViews>
    <sheetView zoomScale="70" zoomScaleNormal="70" workbookViewId="0">
      <selection activeCell="F6" sqref="F6"/>
    </sheetView>
  </sheetViews>
  <sheetFormatPr defaultColWidth="12.6640625" defaultRowHeight="15.75" customHeight="1" x14ac:dyDescent="0.25"/>
  <cols>
    <col min="1" max="1" width="3.88671875" customWidth="1"/>
    <col min="2" max="2" width="15.109375" customWidth="1"/>
    <col min="3" max="3" width="40" customWidth="1"/>
    <col min="4" max="4" width="45.44140625" customWidth="1"/>
    <col min="5" max="5" width="67.6640625" customWidth="1"/>
    <col min="6" max="6" width="20.44140625" customWidth="1"/>
    <col min="7" max="7" width="54.6640625" customWidth="1"/>
  </cols>
  <sheetData>
    <row r="1" spans="1:7" ht="54.75" customHeight="1" x14ac:dyDescent="0.25">
      <c r="A1" s="238" t="s">
        <v>165</v>
      </c>
      <c r="B1" s="239" t="s">
        <v>409</v>
      </c>
      <c r="C1" s="239" t="s">
        <v>982</v>
      </c>
      <c r="D1" s="239" t="s">
        <v>983</v>
      </c>
      <c r="E1" s="239" t="s">
        <v>984</v>
      </c>
      <c r="F1" s="240" t="s">
        <v>392</v>
      </c>
      <c r="G1" s="240" t="s">
        <v>180</v>
      </c>
    </row>
    <row r="2" spans="1:7" ht="315" customHeight="1" x14ac:dyDescent="0.25">
      <c r="A2" s="232">
        <v>21</v>
      </c>
      <c r="B2" s="232" t="s">
        <v>413</v>
      </c>
      <c r="C2" s="232" t="s">
        <v>120</v>
      </c>
      <c r="D2" s="233" t="s">
        <v>925</v>
      </c>
      <c r="E2" s="234" t="s">
        <v>980</v>
      </c>
      <c r="F2" s="235">
        <v>15990</v>
      </c>
      <c r="G2" s="236" t="s">
        <v>981</v>
      </c>
    </row>
    <row r="3" spans="1:7" ht="63.6" customHeight="1" x14ac:dyDescent="0.25">
      <c r="A3" s="232">
        <v>21</v>
      </c>
      <c r="B3" s="232" t="s">
        <v>413</v>
      </c>
      <c r="C3" s="232" t="s">
        <v>414</v>
      </c>
      <c r="D3" s="233" t="s">
        <v>415</v>
      </c>
      <c r="E3" s="237" t="s">
        <v>926</v>
      </c>
      <c r="F3" s="235">
        <v>675</v>
      </c>
      <c r="G3" s="235"/>
    </row>
    <row r="4" spans="1:7" ht="15.75" customHeight="1" x14ac:dyDescent="0.3">
      <c r="A4" s="225"/>
      <c r="B4" s="225"/>
      <c r="C4" s="225"/>
      <c r="D4" s="225"/>
      <c r="E4" s="226" t="s">
        <v>326</v>
      </c>
      <c r="F4" s="227">
        <f>SUM(F2:F3)</f>
        <v>16665</v>
      </c>
      <c r="G4" s="225"/>
    </row>
    <row r="5" spans="1:7" ht="15.75" customHeight="1" x14ac:dyDescent="0.3">
      <c r="A5" s="225"/>
      <c r="B5" s="225"/>
      <c r="C5" s="225"/>
      <c r="D5" s="225"/>
      <c r="E5" s="228" t="s">
        <v>978</v>
      </c>
      <c r="F5" s="229">
        <f>0.1*166520.29</f>
        <v>16652.029000000002</v>
      </c>
      <c r="G5" s="225"/>
    </row>
    <row r="6" spans="1:7" ht="15.75" customHeight="1" x14ac:dyDescent="0.3">
      <c r="A6" s="225"/>
      <c r="B6" s="225"/>
      <c r="C6" s="225"/>
      <c r="D6" s="225"/>
      <c r="E6" s="230" t="s">
        <v>979</v>
      </c>
      <c r="F6" s="231">
        <f>F5-F4</f>
        <v>-12.97099999999773</v>
      </c>
      <c r="G6" s="225"/>
    </row>
  </sheetData>
  <conditionalFormatting sqref="F6">
    <cfRule type="cellIs" dxfId="11" priority="1" operator="less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
  <sheetViews>
    <sheetView workbookViewId="0">
      <selection activeCell="C28" sqref="C28"/>
    </sheetView>
  </sheetViews>
  <sheetFormatPr defaultRowHeight="13.2" x14ac:dyDescent="0.25"/>
  <sheetData>
    <row r="1" spans="1:1" x14ac:dyDescent="0.25">
      <c r="A1" s="135" t="s">
        <v>403</v>
      </c>
    </row>
    <row r="2" spans="1:1" x14ac:dyDescent="0.25">
      <c r="A2" s="135" t="s">
        <v>406</v>
      </c>
    </row>
    <row r="3" spans="1:1" x14ac:dyDescent="0.25">
      <c r="A3" s="135" t="s">
        <v>404</v>
      </c>
    </row>
    <row r="4" spans="1:1" x14ac:dyDescent="0.25">
      <c r="A4" s="135" t="s">
        <v>405</v>
      </c>
    </row>
    <row r="5" spans="1:1" x14ac:dyDescent="0.25">
      <c r="A5" s="135" t="s">
        <v>407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B1E56-4472-445F-8AED-59D89F4549A6}">
  <sheetPr>
    <outlinePr summaryBelow="0" summaryRight="0"/>
  </sheetPr>
  <dimension ref="A1:AZ18"/>
  <sheetViews>
    <sheetView zoomScaleNormal="100" workbookViewId="0">
      <pane ySplit="2" topLeftCell="A3" activePane="bottomLeft" state="frozen"/>
      <selection pane="bottomLeft" activeCell="AZ3" sqref="AZ3"/>
    </sheetView>
  </sheetViews>
  <sheetFormatPr defaultColWidth="12.6640625" defaultRowHeight="15.75" customHeight="1" x14ac:dyDescent="0.25"/>
  <cols>
    <col min="1" max="1" width="3.88671875" customWidth="1"/>
    <col min="2" max="2" width="20.5546875" customWidth="1"/>
    <col min="3" max="3" width="18.88671875" customWidth="1"/>
    <col min="4" max="4" width="7.33203125" customWidth="1"/>
    <col min="5" max="5" width="36.6640625" customWidth="1"/>
    <col min="6" max="6" width="18.88671875" customWidth="1"/>
    <col min="7" max="7" width="45.44140625" customWidth="1"/>
    <col min="8" max="8" width="73.33203125" customWidth="1"/>
    <col min="9" max="11" width="18.88671875" customWidth="1"/>
    <col min="12" max="12" width="22.44140625" customWidth="1"/>
    <col min="13" max="18" width="18.88671875" customWidth="1"/>
    <col min="19" max="19" width="30.109375" customWidth="1"/>
    <col min="20" max="21" width="12.6640625" customWidth="1"/>
    <col min="22" max="22" width="12.5546875" customWidth="1"/>
    <col min="23" max="23" width="19.6640625" customWidth="1"/>
    <col min="24" max="31" width="12.6640625" customWidth="1"/>
    <col min="32" max="32" width="37.88671875" customWidth="1"/>
    <col min="33" max="33" width="12.6640625" customWidth="1"/>
    <col min="34" max="34" width="18.33203125" customWidth="1"/>
    <col min="35" max="35" width="25" customWidth="1"/>
    <col min="36" max="45" width="12.6640625" customWidth="1"/>
    <col min="46" max="46" width="20.44140625" customWidth="1"/>
    <col min="47" max="47" width="29.44140625" customWidth="1"/>
    <col min="48" max="48" width="46" customWidth="1"/>
    <col min="52" max="52" width="16.88671875" bestFit="1" customWidth="1"/>
  </cols>
  <sheetData>
    <row r="1" spans="1:52" ht="15.75" customHeight="1" x14ac:dyDescent="0.25">
      <c r="A1" s="287" t="s">
        <v>994</v>
      </c>
      <c r="B1" s="287"/>
      <c r="C1" s="287"/>
      <c r="D1" s="287"/>
      <c r="E1" s="287"/>
      <c r="F1" s="287"/>
      <c r="G1" s="287"/>
      <c r="H1" s="287"/>
      <c r="I1" s="287"/>
      <c r="J1" s="287"/>
      <c r="K1" s="287"/>
      <c r="L1" s="287"/>
      <c r="M1" s="287"/>
      <c r="N1" s="287"/>
      <c r="O1" s="287"/>
      <c r="P1" s="287"/>
      <c r="Q1" s="287"/>
      <c r="R1" s="287"/>
      <c r="S1" s="287"/>
      <c r="T1" s="284" t="s">
        <v>990</v>
      </c>
      <c r="U1" s="284"/>
      <c r="V1" s="284"/>
      <c r="W1" s="284"/>
      <c r="X1" s="285" t="s">
        <v>991</v>
      </c>
      <c r="Y1" s="285"/>
      <c r="Z1" s="285"/>
      <c r="AA1" s="285"/>
      <c r="AB1" s="285"/>
      <c r="AC1" s="285"/>
      <c r="AD1" s="285"/>
      <c r="AE1" s="285"/>
      <c r="AF1" s="285"/>
      <c r="AG1" s="285"/>
      <c r="AH1" s="285"/>
      <c r="AI1" s="285"/>
      <c r="AJ1" s="286" t="s">
        <v>181</v>
      </c>
      <c r="AK1" s="286"/>
      <c r="AL1" s="286"/>
      <c r="AM1" s="286"/>
      <c r="AN1" s="286"/>
      <c r="AO1" s="286"/>
      <c r="AP1" s="286"/>
      <c r="AQ1" s="286"/>
      <c r="AR1" s="286"/>
      <c r="AS1" s="286"/>
      <c r="AT1" s="286"/>
      <c r="AU1" s="286"/>
      <c r="AV1" s="286"/>
    </row>
    <row r="2" spans="1:52" ht="54.75" customHeight="1" x14ac:dyDescent="0.25">
      <c r="A2" s="13" t="s">
        <v>165</v>
      </c>
      <c r="B2" s="125" t="s">
        <v>0</v>
      </c>
      <c r="C2" s="125" t="s">
        <v>1</v>
      </c>
      <c r="D2" s="125" t="s">
        <v>2</v>
      </c>
      <c r="E2" s="125" t="s">
        <v>3</v>
      </c>
      <c r="F2" s="125" t="s">
        <v>4</v>
      </c>
      <c r="G2" s="125" t="s">
        <v>5</v>
      </c>
      <c r="H2" s="126" t="s">
        <v>6</v>
      </c>
      <c r="I2" s="125" t="s">
        <v>7</v>
      </c>
      <c r="J2" s="125" t="s">
        <v>8</v>
      </c>
      <c r="K2" s="125" t="s">
        <v>9</v>
      </c>
      <c r="L2" s="125" t="s">
        <v>10</v>
      </c>
      <c r="M2" s="125" t="s">
        <v>11</v>
      </c>
      <c r="N2" s="125" t="s">
        <v>12</v>
      </c>
      <c r="O2" s="125" t="s">
        <v>13</v>
      </c>
      <c r="P2" s="125" t="s">
        <v>14</v>
      </c>
      <c r="Q2" s="125" t="s">
        <v>15</v>
      </c>
      <c r="R2" s="125" t="s">
        <v>16</v>
      </c>
      <c r="S2" s="125" t="s">
        <v>17</v>
      </c>
      <c r="T2" s="261" t="s">
        <v>166</v>
      </c>
      <c r="U2" s="261" t="s">
        <v>177</v>
      </c>
      <c r="V2" s="261" t="s">
        <v>167</v>
      </c>
      <c r="W2" s="261" t="s">
        <v>180</v>
      </c>
      <c r="X2" s="259" t="s">
        <v>395</v>
      </c>
      <c r="Y2" s="259" t="s">
        <v>396</v>
      </c>
      <c r="Z2" s="259" t="s">
        <v>178</v>
      </c>
      <c r="AA2" s="259" t="s">
        <v>397</v>
      </c>
      <c r="AB2" s="259" t="s">
        <v>398</v>
      </c>
      <c r="AC2" s="259" t="s">
        <v>179</v>
      </c>
      <c r="AD2" s="259" t="s">
        <v>399</v>
      </c>
      <c r="AE2" s="259" t="s">
        <v>400</v>
      </c>
      <c r="AF2" s="260" t="s">
        <v>184</v>
      </c>
      <c r="AG2" s="259" t="s">
        <v>401</v>
      </c>
      <c r="AH2" s="259" t="s">
        <v>402</v>
      </c>
      <c r="AI2" s="259" t="s">
        <v>180</v>
      </c>
      <c r="AJ2" s="9" t="s">
        <v>182</v>
      </c>
      <c r="AK2" s="262" t="s">
        <v>183</v>
      </c>
      <c r="AL2" s="263" t="s">
        <v>185</v>
      </c>
      <c r="AM2" s="263" t="s">
        <v>186</v>
      </c>
      <c r="AN2" s="262" t="s">
        <v>187</v>
      </c>
      <c r="AO2" s="262" t="s">
        <v>188</v>
      </c>
      <c r="AP2" s="262" t="s">
        <v>189</v>
      </c>
      <c r="AQ2" s="262" t="s">
        <v>191</v>
      </c>
      <c r="AR2" s="262" t="s">
        <v>190</v>
      </c>
      <c r="AS2" s="262" t="s">
        <v>181</v>
      </c>
      <c r="AT2" s="262" t="s">
        <v>392</v>
      </c>
      <c r="AU2" s="262" t="s">
        <v>180</v>
      </c>
      <c r="AV2" s="262" t="s">
        <v>409</v>
      </c>
    </row>
    <row r="3" spans="1:52" ht="33.75" customHeight="1" x14ac:dyDescent="0.25">
      <c r="A3" s="13">
        <v>2</v>
      </c>
      <c r="B3" s="127">
        <v>44998.65881883102</v>
      </c>
      <c r="C3" s="125" t="s">
        <v>18</v>
      </c>
      <c r="D3" s="125" t="s">
        <v>32</v>
      </c>
      <c r="E3" s="125" t="s">
        <v>33</v>
      </c>
      <c r="F3" s="125" t="s">
        <v>34</v>
      </c>
      <c r="G3" s="125" t="s">
        <v>35</v>
      </c>
      <c r="H3" s="125" t="s">
        <v>23</v>
      </c>
      <c r="I3" s="125" t="s">
        <v>36</v>
      </c>
      <c r="J3" s="125" t="s">
        <v>37</v>
      </c>
      <c r="K3" s="125">
        <v>15</v>
      </c>
      <c r="L3" s="194" t="s">
        <v>38</v>
      </c>
      <c r="M3" s="125" t="s">
        <v>39</v>
      </c>
      <c r="N3" s="125" t="s">
        <v>28</v>
      </c>
      <c r="O3" s="128">
        <v>25344</v>
      </c>
      <c r="P3" s="125" t="s">
        <v>29</v>
      </c>
      <c r="Q3" s="13"/>
      <c r="R3" s="125" t="s">
        <v>40</v>
      </c>
      <c r="S3" s="125" t="s">
        <v>31</v>
      </c>
      <c r="T3" s="254" t="s">
        <v>168</v>
      </c>
      <c r="U3" s="254" t="s">
        <v>169</v>
      </c>
      <c r="V3" s="255" t="s">
        <v>192</v>
      </c>
      <c r="W3" s="254"/>
      <c r="X3" s="257" t="s">
        <v>29</v>
      </c>
      <c r="Y3" s="258">
        <f>'Relatório Docentes'!C178</f>
        <v>9</v>
      </c>
      <c r="Z3" s="258"/>
      <c r="AA3" s="258">
        <f>'Relatório Docentes'!AW$178</f>
        <v>2</v>
      </c>
      <c r="AB3" s="258">
        <f>'Relatório Docentes'!BY178</f>
        <v>9</v>
      </c>
      <c r="AC3" s="258">
        <v>0</v>
      </c>
      <c r="AD3" s="258">
        <f>'Projetos Geradores RTI'!C172</f>
        <v>2</v>
      </c>
      <c r="AE3" s="258">
        <f>'Projetos Vigentes'!AG58</f>
        <v>7</v>
      </c>
      <c r="AF3" s="258" t="s">
        <v>403</v>
      </c>
      <c r="AG3" s="258" t="str">
        <f t="shared" ref="AG3:AG10" si="0">IF(AF3="Nenhum","Não","Sim")</f>
        <v>Sim</v>
      </c>
      <c r="AH3" s="258" t="s">
        <v>923</v>
      </c>
      <c r="AI3" s="258" t="s">
        <v>941</v>
      </c>
      <c r="AJ3" s="12" t="s">
        <v>29</v>
      </c>
      <c r="AK3" s="264" t="str">
        <f t="shared" ref="AK3:AK10" si="1">IF(AE3=0,"Não","Sim")</f>
        <v>Sim</v>
      </c>
      <c r="AL3" s="264" t="str">
        <f t="shared" ref="AL3:AM10" si="2">AG3</f>
        <v>Sim</v>
      </c>
      <c r="AM3" s="264" t="str">
        <f t="shared" si="2"/>
        <v>Alta</v>
      </c>
      <c r="AN3" s="264" t="str">
        <f t="shared" ref="AN3:AN10" si="3">IF(AC3=0,"Não","Sim")</f>
        <v>Não</v>
      </c>
      <c r="AO3" s="264">
        <f t="shared" ref="AO3:AO10" si="4">AD3</f>
        <v>2</v>
      </c>
      <c r="AP3" s="264">
        <f t="shared" ref="AP3:AP10" si="5">Y3</f>
        <v>9</v>
      </c>
      <c r="AQ3" s="264">
        <f t="shared" ref="AQ3:AR10" si="6">AA3</f>
        <v>2</v>
      </c>
      <c r="AR3" s="264">
        <f t="shared" si="6"/>
        <v>9</v>
      </c>
      <c r="AS3" s="264">
        <f t="shared" ref="AS3:AS10" si="7">IF(AK3="Sim",1,0.8)*IF(AL3="Sim",1,0.8)*IF(AN3="Sim",0.9,1)*(IF(AM3="Alta",1,IF(AM3="Média",0.8,IF(AM3="Baixa",0.5,0.3))))*AP3*(1+0.2*AO3)*(1-0.8*(AQ3+0.5*AR3)/(1.5*AP3))</f>
        <v>7.7466666666666661</v>
      </c>
      <c r="AT3" s="265">
        <v>25344</v>
      </c>
      <c r="AU3" s="265"/>
      <c r="AV3" s="264" t="str">
        <f t="shared" ref="AV3:AV10" si="8">D3</f>
        <v>Grupo 1 - Manutenção de Infraestrutura Coletiva</v>
      </c>
      <c r="AY3" s="266" t="s">
        <v>992</v>
      </c>
      <c r="AZ3" s="267">
        <f>SUM(AT3:AT10)</f>
        <v>414865.15333333332</v>
      </c>
    </row>
    <row r="4" spans="1:52" ht="37.5" customHeight="1" x14ac:dyDescent="0.25">
      <c r="A4" s="13">
        <v>4</v>
      </c>
      <c r="B4" s="127">
        <v>44999.682316087958</v>
      </c>
      <c r="C4" s="125" t="s">
        <v>18</v>
      </c>
      <c r="D4" s="125" t="s">
        <v>32</v>
      </c>
      <c r="E4" s="125" t="s">
        <v>41</v>
      </c>
      <c r="F4" s="125" t="s">
        <v>42</v>
      </c>
      <c r="G4" s="125" t="s">
        <v>43</v>
      </c>
      <c r="H4" s="125" t="s">
        <v>23</v>
      </c>
      <c r="I4" s="125" t="s">
        <v>44</v>
      </c>
      <c r="J4" s="125" t="s">
        <v>45</v>
      </c>
      <c r="K4" s="125">
        <v>16</v>
      </c>
      <c r="L4" s="125" t="s">
        <v>46</v>
      </c>
      <c r="M4" s="125" t="s">
        <v>47</v>
      </c>
      <c r="N4" s="125" t="s">
        <v>28</v>
      </c>
      <c r="O4" s="128" t="s">
        <v>48</v>
      </c>
      <c r="P4" s="125" t="s">
        <v>28</v>
      </c>
      <c r="Q4" s="125" t="s">
        <v>49</v>
      </c>
      <c r="R4" s="125" t="s">
        <v>50</v>
      </c>
      <c r="S4" s="125" t="s">
        <v>31</v>
      </c>
      <c r="T4" s="254" t="s">
        <v>168</v>
      </c>
      <c r="U4" s="254" t="s">
        <v>169</v>
      </c>
      <c r="V4" s="254" t="s">
        <v>168</v>
      </c>
      <c r="W4" s="254"/>
      <c r="X4" s="257" t="s">
        <v>28</v>
      </c>
      <c r="Y4" s="258">
        <f>'Relatório Docentes'!E178</f>
        <v>11</v>
      </c>
      <c r="Z4" s="258"/>
      <c r="AA4" s="258">
        <f>'Relatório Docentes'!AY$178</f>
        <v>10</v>
      </c>
      <c r="AB4" s="258">
        <f>'Relatório Docentes'!CA178</f>
        <v>11</v>
      </c>
      <c r="AC4" s="258">
        <v>0</v>
      </c>
      <c r="AD4" s="258">
        <f>'Projetos Geradores RTI'!E172</f>
        <v>2</v>
      </c>
      <c r="AE4" s="258">
        <f>'Projetos Vigentes'!AI58</f>
        <v>5</v>
      </c>
      <c r="AF4" s="258" t="s">
        <v>403</v>
      </c>
      <c r="AG4" s="258" t="str">
        <f t="shared" si="0"/>
        <v>Sim</v>
      </c>
      <c r="AH4" s="258" t="s">
        <v>923</v>
      </c>
      <c r="AI4" s="258"/>
      <c r="AJ4" s="12" t="s">
        <v>28</v>
      </c>
      <c r="AK4" s="264" t="str">
        <f t="shared" si="1"/>
        <v>Sim</v>
      </c>
      <c r="AL4" s="264" t="str">
        <f t="shared" si="2"/>
        <v>Sim</v>
      </c>
      <c r="AM4" s="264" t="str">
        <f t="shared" si="2"/>
        <v>Alta</v>
      </c>
      <c r="AN4" s="264" t="str">
        <f t="shared" si="3"/>
        <v>Não</v>
      </c>
      <c r="AO4" s="264">
        <f t="shared" si="4"/>
        <v>2</v>
      </c>
      <c r="AP4" s="264">
        <f t="shared" si="5"/>
        <v>11</v>
      </c>
      <c r="AQ4" s="264">
        <f t="shared" si="6"/>
        <v>10</v>
      </c>
      <c r="AR4" s="264">
        <f t="shared" si="6"/>
        <v>11</v>
      </c>
      <c r="AS4" s="264">
        <f t="shared" si="7"/>
        <v>3.8266666666666653</v>
      </c>
      <c r="AT4" s="265">
        <v>37803.370000000003</v>
      </c>
      <c r="AU4" s="265"/>
      <c r="AV4" s="264" t="str">
        <f t="shared" si="8"/>
        <v>Grupo 1 - Manutenção de Infraestrutura Coletiva</v>
      </c>
      <c r="AY4" s="266" t="s">
        <v>993</v>
      </c>
      <c r="AZ4" s="267">
        <v>104907.78</v>
      </c>
    </row>
    <row r="5" spans="1:52" ht="15.6" x14ac:dyDescent="0.3">
      <c r="A5" s="13">
        <v>5</v>
      </c>
      <c r="B5" s="127">
        <v>45000.472240173607</v>
      </c>
      <c r="C5" s="125" t="s">
        <v>18</v>
      </c>
      <c r="D5" s="125" t="s">
        <v>32</v>
      </c>
      <c r="E5" s="125" t="s">
        <v>51</v>
      </c>
      <c r="F5" s="125" t="s">
        <v>52</v>
      </c>
      <c r="G5" s="125" t="s">
        <v>53</v>
      </c>
      <c r="H5" s="125" t="s">
        <v>23</v>
      </c>
      <c r="I5" s="125" t="s">
        <v>54</v>
      </c>
      <c r="J5" s="125" t="s">
        <v>55</v>
      </c>
      <c r="K5" s="125">
        <v>20</v>
      </c>
      <c r="L5" s="125" t="s">
        <v>56</v>
      </c>
      <c r="M5" s="125" t="s">
        <v>57</v>
      </c>
      <c r="N5" s="125" t="s">
        <v>29</v>
      </c>
      <c r="O5" s="125" t="s">
        <v>58</v>
      </c>
      <c r="P5" s="125" t="s">
        <v>29</v>
      </c>
      <c r="Q5" s="13"/>
      <c r="R5" s="125" t="s">
        <v>50</v>
      </c>
      <c r="S5" s="125" t="s">
        <v>31</v>
      </c>
      <c r="T5" s="254" t="s">
        <v>168</v>
      </c>
      <c r="U5" s="254" t="s">
        <v>169</v>
      </c>
      <c r="V5" s="254"/>
      <c r="W5" s="254"/>
      <c r="X5" s="257" t="s">
        <v>29</v>
      </c>
      <c r="Y5" s="258">
        <f>'Relatório Docentes'!F178</f>
        <v>10</v>
      </c>
      <c r="Z5" s="258"/>
      <c r="AA5" s="258">
        <f>'Relatório Docentes'!AZ$178</f>
        <v>10</v>
      </c>
      <c r="AB5" s="258">
        <f>'Relatório Docentes'!CB178</f>
        <v>5</v>
      </c>
      <c r="AC5" s="258">
        <v>0</v>
      </c>
      <c r="AD5" s="258">
        <f>'Projetos Geradores RTI'!F172</f>
        <v>1</v>
      </c>
      <c r="AE5" s="258">
        <f>'Projetos Vigentes'!AJ58</f>
        <v>5</v>
      </c>
      <c r="AF5" s="258" t="s">
        <v>403</v>
      </c>
      <c r="AG5" s="258" t="str">
        <f t="shared" si="0"/>
        <v>Sim</v>
      </c>
      <c r="AH5" s="258" t="s">
        <v>923</v>
      </c>
      <c r="AI5" s="258"/>
      <c r="AJ5" s="12" t="s">
        <v>29</v>
      </c>
      <c r="AK5" s="264" t="str">
        <f t="shared" si="1"/>
        <v>Sim</v>
      </c>
      <c r="AL5" s="264" t="str">
        <f t="shared" si="2"/>
        <v>Sim</v>
      </c>
      <c r="AM5" s="264" t="str">
        <f t="shared" si="2"/>
        <v>Alta</v>
      </c>
      <c r="AN5" s="264" t="str">
        <f t="shared" si="3"/>
        <v>Não</v>
      </c>
      <c r="AO5" s="264">
        <f t="shared" si="4"/>
        <v>1</v>
      </c>
      <c r="AP5" s="264">
        <f t="shared" si="5"/>
        <v>10</v>
      </c>
      <c r="AQ5" s="264">
        <f t="shared" si="6"/>
        <v>10</v>
      </c>
      <c r="AR5" s="264">
        <f t="shared" si="6"/>
        <v>5</v>
      </c>
      <c r="AS5" s="264">
        <f t="shared" si="7"/>
        <v>4</v>
      </c>
      <c r="AT5" s="265">
        <v>61387.98</v>
      </c>
      <c r="AU5" s="265"/>
      <c r="AV5" s="264" t="str">
        <f t="shared" si="8"/>
        <v>Grupo 1 - Manutenção de Infraestrutura Coletiva</v>
      </c>
      <c r="AY5" s="266" t="s">
        <v>979</v>
      </c>
      <c r="AZ5" s="231">
        <f>AZ4-AZ3</f>
        <v>-309957.37333333329</v>
      </c>
    </row>
    <row r="6" spans="1:52" ht="18" customHeight="1" x14ac:dyDescent="0.25">
      <c r="A6" s="13">
        <v>8</v>
      </c>
      <c r="B6" s="127">
        <v>45002.389156539357</v>
      </c>
      <c r="C6" s="125" t="s">
        <v>18</v>
      </c>
      <c r="D6" s="125" t="s">
        <v>32</v>
      </c>
      <c r="E6" s="125" t="s">
        <v>74</v>
      </c>
      <c r="F6" s="125" t="s">
        <v>75</v>
      </c>
      <c r="G6" s="125" t="s">
        <v>76</v>
      </c>
      <c r="H6" s="125" t="s">
        <v>23</v>
      </c>
      <c r="I6" s="125" t="s">
        <v>77</v>
      </c>
      <c r="J6" s="125" t="s">
        <v>78</v>
      </c>
      <c r="K6" s="125">
        <v>12</v>
      </c>
      <c r="L6" s="125" t="s">
        <v>79</v>
      </c>
      <c r="M6" s="125" t="s">
        <v>80</v>
      </c>
      <c r="N6" s="125" t="s">
        <v>29</v>
      </c>
      <c r="O6" s="131">
        <v>58554</v>
      </c>
      <c r="P6" s="125" t="s">
        <v>29</v>
      </c>
      <c r="Q6" s="13"/>
      <c r="R6" s="125" t="s">
        <v>50</v>
      </c>
      <c r="S6" s="125" t="s">
        <v>81</v>
      </c>
      <c r="T6" s="256" t="s">
        <v>168</v>
      </c>
      <c r="U6" s="256" t="s">
        <v>169</v>
      </c>
      <c r="V6" s="254"/>
      <c r="W6" s="256"/>
      <c r="X6" s="257" t="s">
        <v>29</v>
      </c>
      <c r="Y6" s="258">
        <f>'Relatório Docentes'!I178</f>
        <v>11</v>
      </c>
      <c r="Z6" s="258"/>
      <c r="AA6" s="258">
        <f>'Relatório Docentes'!BC$178</f>
        <v>2</v>
      </c>
      <c r="AB6" s="258">
        <f>'Relatório Docentes'!CE178</f>
        <v>3</v>
      </c>
      <c r="AC6" s="258">
        <v>0</v>
      </c>
      <c r="AD6" s="258">
        <f>'Projetos Geradores RTI'!I172</f>
        <v>1</v>
      </c>
      <c r="AE6" s="258">
        <f>'Projetos Vigentes'!AM58</f>
        <v>7</v>
      </c>
      <c r="AF6" s="258" t="s">
        <v>403</v>
      </c>
      <c r="AG6" s="258" t="str">
        <f t="shared" si="0"/>
        <v>Sim</v>
      </c>
      <c r="AH6" s="258" t="s">
        <v>923</v>
      </c>
      <c r="AI6" s="258"/>
      <c r="AJ6" s="12" t="s">
        <v>29</v>
      </c>
      <c r="AK6" s="264" t="str">
        <f t="shared" si="1"/>
        <v>Sim</v>
      </c>
      <c r="AL6" s="264" t="str">
        <f t="shared" si="2"/>
        <v>Sim</v>
      </c>
      <c r="AM6" s="264" t="str">
        <f t="shared" si="2"/>
        <v>Alta</v>
      </c>
      <c r="AN6" s="264" t="str">
        <f t="shared" si="3"/>
        <v>Não</v>
      </c>
      <c r="AO6" s="264">
        <f t="shared" si="4"/>
        <v>1</v>
      </c>
      <c r="AP6" s="264">
        <f t="shared" si="5"/>
        <v>11</v>
      </c>
      <c r="AQ6" s="264">
        <f t="shared" si="6"/>
        <v>2</v>
      </c>
      <c r="AR6" s="264">
        <f t="shared" si="6"/>
        <v>3</v>
      </c>
      <c r="AS6" s="264">
        <f t="shared" si="7"/>
        <v>10.959999999999999</v>
      </c>
      <c r="AT6" s="265">
        <v>58553.87</v>
      </c>
      <c r="AU6" s="265"/>
      <c r="AV6" s="264" t="str">
        <f t="shared" si="8"/>
        <v>Grupo 1 - Manutenção de Infraestrutura Coletiva</v>
      </c>
    </row>
    <row r="7" spans="1:52" ht="13.2" x14ac:dyDescent="0.25">
      <c r="A7" s="13">
        <v>14</v>
      </c>
      <c r="B7" s="127">
        <v>45002.450136597225</v>
      </c>
      <c r="C7" s="125" t="s">
        <v>18</v>
      </c>
      <c r="D7" s="125" t="s">
        <v>32</v>
      </c>
      <c r="E7" s="125" t="s">
        <v>113</v>
      </c>
      <c r="F7" s="125" t="s">
        <v>114</v>
      </c>
      <c r="G7" s="125" t="s">
        <v>115</v>
      </c>
      <c r="H7" s="125" t="s">
        <v>23</v>
      </c>
      <c r="I7" s="125" t="s">
        <v>116</v>
      </c>
      <c r="J7" s="125" t="s">
        <v>117</v>
      </c>
      <c r="K7" s="125">
        <v>10</v>
      </c>
      <c r="L7" s="125" t="s">
        <v>118</v>
      </c>
      <c r="M7" s="125" t="s">
        <v>119</v>
      </c>
      <c r="N7" s="125" t="s">
        <v>29</v>
      </c>
      <c r="O7" s="125">
        <v>33000</v>
      </c>
      <c r="P7" s="125" t="s">
        <v>29</v>
      </c>
      <c r="Q7" s="13"/>
      <c r="R7" s="125" t="s">
        <v>50</v>
      </c>
      <c r="S7" s="125" t="s">
        <v>81</v>
      </c>
      <c r="T7" s="256" t="s">
        <v>168</v>
      </c>
      <c r="U7" s="254"/>
      <c r="V7" s="254"/>
      <c r="W7" s="254"/>
      <c r="X7" s="257" t="s">
        <v>29</v>
      </c>
      <c r="Y7" s="258">
        <f>'Relatório Docentes'!O178</f>
        <v>9</v>
      </c>
      <c r="Z7" s="258"/>
      <c r="AA7" s="258">
        <f>'Relatório Docentes'!BI$178</f>
        <v>7</v>
      </c>
      <c r="AB7" s="258">
        <f>'Relatório Docentes'!CK178</f>
        <v>7</v>
      </c>
      <c r="AC7" s="258">
        <v>0</v>
      </c>
      <c r="AD7" s="258">
        <f>'Projetos Geradores RTI'!O172</f>
        <v>1</v>
      </c>
      <c r="AE7" s="258">
        <f>'Projetos Vigentes'!AS58</f>
        <v>2</v>
      </c>
      <c r="AF7" s="258" t="s">
        <v>403</v>
      </c>
      <c r="AG7" s="258" t="str">
        <f t="shared" si="0"/>
        <v>Sim</v>
      </c>
      <c r="AH7" s="258" t="s">
        <v>922</v>
      </c>
      <c r="AI7" s="258"/>
      <c r="AJ7" s="12" t="s">
        <v>29</v>
      </c>
      <c r="AK7" s="264" t="str">
        <f t="shared" si="1"/>
        <v>Sim</v>
      </c>
      <c r="AL7" s="264" t="str">
        <f t="shared" si="2"/>
        <v>Sim</v>
      </c>
      <c r="AM7" s="264" t="str">
        <f t="shared" si="2"/>
        <v>Média</v>
      </c>
      <c r="AN7" s="264" t="str">
        <f t="shared" si="3"/>
        <v>Não</v>
      </c>
      <c r="AO7" s="264">
        <f t="shared" si="4"/>
        <v>1</v>
      </c>
      <c r="AP7" s="264">
        <f t="shared" si="5"/>
        <v>9</v>
      </c>
      <c r="AQ7" s="264">
        <f t="shared" si="6"/>
        <v>7</v>
      </c>
      <c r="AR7" s="264">
        <f t="shared" si="6"/>
        <v>7</v>
      </c>
      <c r="AS7" s="264">
        <f t="shared" si="7"/>
        <v>3.2640000000000002</v>
      </c>
      <c r="AT7" s="265">
        <f>(33980+39300+41330)/3</f>
        <v>38203.333333333336</v>
      </c>
      <c r="AU7" s="265" t="s">
        <v>969</v>
      </c>
      <c r="AV7" s="264" t="str">
        <f t="shared" si="8"/>
        <v>Grupo 1 - Manutenção de Infraestrutura Coletiva</v>
      </c>
    </row>
    <row r="8" spans="1:52" ht="13.2" x14ac:dyDescent="0.25">
      <c r="A8" s="13">
        <v>17</v>
      </c>
      <c r="B8" s="127">
        <v>45002.496904965279</v>
      </c>
      <c r="C8" s="125" t="s">
        <v>18</v>
      </c>
      <c r="D8" s="125" t="s">
        <v>32</v>
      </c>
      <c r="E8" s="125" t="s">
        <v>132</v>
      </c>
      <c r="F8" s="125" t="s">
        <v>133</v>
      </c>
      <c r="G8" s="125" t="s">
        <v>134</v>
      </c>
      <c r="H8" s="125" t="s">
        <v>23</v>
      </c>
      <c r="I8" s="125" t="s">
        <v>135</v>
      </c>
      <c r="J8" s="125" t="s">
        <v>136</v>
      </c>
      <c r="K8" s="133">
        <v>7</v>
      </c>
      <c r="L8" s="125" t="s">
        <v>137</v>
      </c>
      <c r="M8" s="125" t="s">
        <v>138</v>
      </c>
      <c r="N8" s="125" t="s">
        <v>29</v>
      </c>
      <c r="O8" s="131">
        <v>42265</v>
      </c>
      <c r="P8" s="125" t="s">
        <v>28</v>
      </c>
      <c r="Q8" s="125" t="s">
        <v>139</v>
      </c>
      <c r="R8" s="125" t="s">
        <v>140</v>
      </c>
      <c r="S8" s="125" t="s">
        <v>31</v>
      </c>
      <c r="T8" s="256" t="s">
        <v>168</v>
      </c>
      <c r="U8" s="256" t="s">
        <v>169</v>
      </c>
      <c r="V8" s="256" t="s">
        <v>168</v>
      </c>
      <c r="W8" s="256"/>
      <c r="X8" s="257" t="s">
        <v>28</v>
      </c>
      <c r="Y8" s="258">
        <f>'Relatório Docentes'!R178</f>
        <v>5</v>
      </c>
      <c r="Z8" s="258"/>
      <c r="AA8" s="258">
        <f>'Relatório Docentes'!BL$178</f>
        <v>2</v>
      </c>
      <c r="AB8" s="258">
        <f>'Relatório Docentes'!CN178</f>
        <v>4</v>
      </c>
      <c r="AC8" s="258">
        <v>0</v>
      </c>
      <c r="AD8" s="258">
        <f>'Projetos Geradores RTI'!R172</f>
        <v>1</v>
      </c>
      <c r="AE8" s="258">
        <f>'Projetos Vigentes'!AV58</f>
        <v>0</v>
      </c>
      <c r="AF8" s="258" t="s">
        <v>404</v>
      </c>
      <c r="AG8" s="258" t="str">
        <f t="shared" si="0"/>
        <v>Sim</v>
      </c>
      <c r="AH8" s="258" t="s">
        <v>922</v>
      </c>
      <c r="AI8" s="258" t="s">
        <v>942</v>
      </c>
      <c r="AJ8" s="12" t="s">
        <v>28</v>
      </c>
      <c r="AK8" s="264" t="str">
        <f t="shared" si="1"/>
        <v>Não</v>
      </c>
      <c r="AL8" s="264" t="str">
        <f t="shared" si="2"/>
        <v>Sim</v>
      </c>
      <c r="AM8" s="264" t="str">
        <f t="shared" si="2"/>
        <v>Média</v>
      </c>
      <c r="AN8" s="264" t="str">
        <f t="shared" si="3"/>
        <v>Não</v>
      </c>
      <c r="AO8" s="264">
        <f t="shared" si="4"/>
        <v>1</v>
      </c>
      <c r="AP8" s="264">
        <f t="shared" si="5"/>
        <v>5</v>
      </c>
      <c r="AQ8" s="264">
        <f t="shared" si="6"/>
        <v>2</v>
      </c>
      <c r="AR8" s="264">
        <f t="shared" si="6"/>
        <v>4</v>
      </c>
      <c r="AS8" s="264">
        <f t="shared" si="7"/>
        <v>2.2016</v>
      </c>
      <c r="AT8" s="265">
        <f>(8020*5.07)*1.15</f>
        <v>46760.61</v>
      </c>
      <c r="AU8" s="265" t="s">
        <v>972</v>
      </c>
      <c r="AV8" s="264" t="str">
        <f t="shared" si="8"/>
        <v>Grupo 1 - Manutenção de Infraestrutura Coletiva</v>
      </c>
    </row>
    <row r="9" spans="1:52" ht="23.25" customHeight="1" x14ac:dyDescent="0.25">
      <c r="A9" s="13">
        <v>19</v>
      </c>
      <c r="B9" s="127">
        <v>45002.654720543986</v>
      </c>
      <c r="C9" s="125" t="s">
        <v>18</v>
      </c>
      <c r="D9" s="125" t="s">
        <v>32</v>
      </c>
      <c r="E9" s="125" t="s">
        <v>147</v>
      </c>
      <c r="F9" s="125" t="s">
        <v>142</v>
      </c>
      <c r="G9" s="125" t="s">
        <v>143</v>
      </c>
      <c r="H9" s="126" t="s">
        <v>128</v>
      </c>
      <c r="I9" s="125" t="s">
        <v>148</v>
      </c>
      <c r="J9" s="125" t="s">
        <v>55</v>
      </c>
      <c r="K9" s="125">
        <v>63</v>
      </c>
      <c r="L9" s="194" t="s">
        <v>149</v>
      </c>
      <c r="M9" s="125" t="s">
        <v>150</v>
      </c>
      <c r="N9" s="125" t="s">
        <v>29</v>
      </c>
      <c r="O9" s="125">
        <v>63800</v>
      </c>
      <c r="P9" s="125" t="s">
        <v>29</v>
      </c>
      <c r="Q9" s="13"/>
      <c r="R9" s="125" t="s">
        <v>50</v>
      </c>
      <c r="S9" s="125" t="s">
        <v>81</v>
      </c>
      <c r="T9" s="256" t="s">
        <v>168</v>
      </c>
      <c r="U9" s="256" t="s">
        <v>411</v>
      </c>
      <c r="V9" s="254"/>
      <c r="W9" s="256"/>
      <c r="X9" s="257" t="s">
        <v>29</v>
      </c>
      <c r="Y9" s="258">
        <f>'Relatório Docentes'!S178</f>
        <v>7</v>
      </c>
      <c r="Z9" s="258"/>
      <c r="AA9" s="258">
        <f>'Relatório Docentes'!BM$178</f>
        <v>6</v>
      </c>
      <c r="AB9" s="258">
        <f>'Relatório Docentes'!CO178</f>
        <v>4</v>
      </c>
      <c r="AC9" s="258">
        <v>0</v>
      </c>
      <c r="AD9" s="258">
        <f>'Projetos Geradores RTI'!S172</f>
        <v>2</v>
      </c>
      <c r="AE9" s="258">
        <f>'Projetos Vigentes'!AW58</f>
        <v>4</v>
      </c>
      <c r="AF9" s="257" t="s">
        <v>403</v>
      </c>
      <c r="AG9" s="258" t="str">
        <f t="shared" si="0"/>
        <v>Sim</v>
      </c>
      <c r="AH9" s="258" t="s">
        <v>408</v>
      </c>
      <c r="AI9" s="258" t="s">
        <v>942</v>
      </c>
      <c r="AJ9" s="12" t="s">
        <v>29</v>
      </c>
      <c r="AK9" s="264" t="str">
        <f t="shared" si="1"/>
        <v>Sim</v>
      </c>
      <c r="AL9" s="264" t="str">
        <f t="shared" si="2"/>
        <v>Sim</v>
      </c>
      <c r="AM9" s="264" t="str">
        <f t="shared" si="2"/>
        <v>Baixa</v>
      </c>
      <c r="AN9" s="264" t="str">
        <f t="shared" si="3"/>
        <v>Não</v>
      </c>
      <c r="AO9" s="264">
        <f t="shared" si="4"/>
        <v>2</v>
      </c>
      <c r="AP9" s="264">
        <f t="shared" si="5"/>
        <v>7</v>
      </c>
      <c r="AQ9" s="264">
        <f t="shared" si="6"/>
        <v>6</v>
      </c>
      <c r="AR9" s="264">
        <f t="shared" si="6"/>
        <v>4</v>
      </c>
      <c r="AS9" s="264">
        <f t="shared" si="7"/>
        <v>1.9133333333333329</v>
      </c>
      <c r="AT9" s="265">
        <v>72764.639999999999</v>
      </c>
      <c r="AU9" s="282" t="s">
        <v>997</v>
      </c>
      <c r="AV9" s="264" t="str">
        <f t="shared" si="8"/>
        <v>Grupo 1 - Manutenção de Infraestrutura Coletiva</v>
      </c>
    </row>
    <row r="10" spans="1:52" ht="13.2" x14ac:dyDescent="0.25">
      <c r="A10" s="13">
        <v>20</v>
      </c>
      <c r="B10" s="127">
        <v>45002.833831944445</v>
      </c>
      <c r="C10" s="125" t="s">
        <v>18</v>
      </c>
      <c r="D10" s="125" t="s">
        <v>32</v>
      </c>
      <c r="E10" s="125" t="s">
        <v>151</v>
      </c>
      <c r="F10" s="125" t="s">
        <v>152</v>
      </c>
      <c r="G10" s="125" t="s">
        <v>153</v>
      </c>
      <c r="H10" s="125" t="s">
        <v>23</v>
      </c>
      <c r="I10" s="125" t="s">
        <v>154</v>
      </c>
      <c r="J10" s="125" t="s">
        <v>155</v>
      </c>
      <c r="K10" s="125">
        <v>33</v>
      </c>
      <c r="L10" s="125" t="s">
        <v>156</v>
      </c>
      <c r="M10" s="125" t="s">
        <v>157</v>
      </c>
      <c r="N10" s="125" t="s">
        <v>28</v>
      </c>
      <c r="O10" s="131">
        <v>67000</v>
      </c>
      <c r="P10" s="125" t="s">
        <v>29</v>
      </c>
      <c r="Q10" s="13"/>
      <c r="R10" s="125" t="s">
        <v>50</v>
      </c>
      <c r="S10" s="125" t="s">
        <v>31</v>
      </c>
      <c r="T10" s="256" t="s">
        <v>168</v>
      </c>
      <c r="U10" s="256"/>
      <c r="V10" s="254"/>
      <c r="W10" s="256"/>
      <c r="X10" s="257" t="s">
        <v>29</v>
      </c>
      <c r="Y10" s="258">
        <f>'Relatório Docentes'!T178</f>
        <v>3</v>
      </c>
      <c r="Z10" s="258"/>
      <c r="AA10" s="258">
        <f>'Relatório Docentes'!BN$178</f>
        <v>3</v>
      </c>
      <c r="AB10" s="258">
        <f>'Relatório Docentes'!CP178</f>
        <v>2</v>
      </c>
      <c r="AC10" s="258">
        <v>0</v>
      </c>
      <c r="AD10" s="258">
        <f>'Projetos Geradores RTI'!T172</f>
        <v>0</v>
      </c>
      <c r="AE10" s="258">
        <f>'Projetos Vigentes'!AX58</f>
        <v>1</v>
      </c>
      <c r="AF10" s="258" t="s">
        <v>403</v>
      </c>
      <c r="AG10" s="258" t="str">
        <f t="shared" si="0"/>
        <v>Sim</v>
      </c>
      <c r="AH10" s="258" t="s">
        <v>408</v>
      </c>
      <c r="AI10" s="258" t="s">
        <v>942</v>
      </c>
      <c r="AJ10" s="12" t="s">
        <v>29</v>
      </c>
      <c r="AK10" s="264" t="str">
        <f t="shared" si="1"/>
        <v>Sim</v>
      </c>
      <c r="AL10" s="264" t="str">
        <f t="shared" si="2"/>
        <v>Sim</v>
      </c>
      <c r="AM10" s="264" t="str">
        <f t="shared" si="2"/>
        <v>Baixa</v>
      </c>
      <c r="AN10" s="264" t="str">
        <f t="shared" si="3"/>
        <v>Não</v>
      </c>
      <c r="AO10" s="264">
        <f t="shared" si="4"/>
        <v>0</v>
      </c>
      <c r="AP10" s="264">
        <f t="shared" si="5"/>
        <v>3</v>
      </c>
      <c r="AQ10" s="264">
        <f t="shared" si="6"/>
        <v>3</v>
      </c>
      <c r="AR10" s="264">
        <f t="shared" si="6"/>
        <v>2</v>
      </c>
      <c r="AS10" s="264">
        <f t="shared" si="7"/>
        <v>0.43333333333333329</v>
      </c>
      <c r="AT10" s="265">
        <f>(12700*5.07)*1.15</f>
        <v>74047.349999999991</v>
      </c>
      <c r="AU10" s="265" t="s">
        <v>973</v>
      </c>
      <c r="AV10" s="264" t="str">
        <f t="shared" si="8"/>
        <v>Grupo 1 - Manutenção de Infraestrutura Coletiva</v>
      </c>
    </row>
    <row r="11" spans="1:52" ht="15.75" customHeight="1" x14ac:dyDescent="0.25">
      <c r="AS11" s="135"/>
      <c r="AT11" s="182"/>
      <c r="AU11" s="182"/>
    </row>
    <row r="12" spans="1:52" ht="15.75" customHeight="1" x14ac:dyDescent="0.25">
      <c r="AS12" s="135"/>
      <c r="AT12" s="181"/>
      <c r="AU12" s="181"/>
    </row>
    <row r="14" spans="1:52" ht="15.75" customHeight="1" x14ac:dyDescent="0.25">
      <c r="AU14" s="181"/>
    </row>
    <row r="15" spans="1:52" ht="15.75" customHeight="1" x14ac:dyDescent="0.25">
      <c r="AU15" s="181"/>
    </row>
    <row r="16" spans="1:52" ht="15.75" customHeight="1" x14ac:dyDescent="0.25">
      <c r="B16" s="135"/>
      <c r="C16" s="135"/>
      <c r="AT16" s="181"/>
      <c r="AU16" s="181"/>
    </row>
    <row r="17" spans="46:47" ht="15.75" customHeight="1" x14ac:dyDescent="0.25">
      <c r="AT17" s="181"/>
      <c r="AU17" s="181"/>
    </row>
    <row r="18" spans="46:47" ht="15.75" customHeight="1" x14ac:dyDescent="0.25">
      <c r="AT18" s="181"/>
      <c r="AU18" s="181"/>
    </row>
  </sheetData>
  <autoFilter ref="A2:AV14" xr:uid="{00000000-0009-0000-0000-000001000000}">
    <sortState xmlns:xlrd2="http://schemas.microsoft.com/office/spreadsheetml/2017/richdata2" ref="A3:AV14">
      <sortCondition ref="A2:A14"/>
    </sortState>
  </autoFilter>
  <mergeCells count="4">
    <mergeCell ref="T1:W1"/>
    <mergeCell ref="X1:AI1"/>
    <mergeCell ref="AJ1:AV1"/>
    <mergeCell ref="A1:S1"/>
  </mergeCells>
  <conditionalFormatting sqref="AZ5">
    <cfRule type="cellIs" dxfId="10" priority="1" operator="lessThan">
      <formula>0</formula>
    </cfRule>
  </conditionalFormatting>
  <dataValidations count="2">
    <dataValidation type="list" allowBlank="1" showInputMessage="1" showErrorMessage="1" sqref="AH3:AH10" xr:uid="{43977DC3-7FE2-4C9F-8A4B-E14576A10412}">
      <formula1>"Alta,Média,Baixa"</formula1>
    </dataValidation>
    <dataValidation type="list" allowBlank="1" showInputMessage="1" showErrorMessage="1" sqref="AJ3:AJ10" xr:uid="{49DA43CC-B39C-4807-B1F2-061971B5F6BC}">
      <formula1>"Sim,Não"</formula1>
    </dataValidation>
  </dataValidations>
  <hyperlinks>
    <hyperlink ref="AF2" r:id="rId1" display="Enquadramento Resolução COPES 01/2019" xr:uid="{22E37FD1-8532-43CF-8A19-DF7E62FD95AF}"/>
  </hyperlinks>
  <pageMargins left="0.511811024" right="0.511811024" top="0.78740157499999996" bottom="0.78740157499999996" header="0.31496062000000002" footer="0.31496062000000002"/>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BA01FE3-6E76-4C0E-A77C-AA06FFB569DA}">
          <x14:formula1>
            <xm:f>'Critérios EMU'!$A$1:$A$5</xm:f>
          </x14:formula1>
          <xm:sqref>AF3:AF10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09CF-D1AE-4E9E-9622-AC195267D255}">
  <sheetPr>
    <outlinePr summaryBelow="0" summaryRight="0"/>
  </sheetPr>
  <dimension ref="A1:AY10"/>
  <sheetViews>
    <sheetView tabSelected="1" zoomScaleNormal="100" workbookViewId="0">
      <pane ySplit="2" topLeftCell="A3" activePane="bottomLeft" state="frozen"/>
      <selection pane="bottomLeft" activeCell="H11" sqref="H11"/>
    </sheetView>
  </sheetViews>
  <sheetFormatPr defaultColWidth="12.6640625" defaultRowHeight="15.75" customHeight="1" x14ac:dyDescent="0.25"/>
  <cols>
    <col min="1" max="1" width="3.88671875" customWidth="1"/>
    <col min="2" max="2" width="20.5546875" customWidth="1"/>
    <col min="3" max="3" width="18.88671875" customWidth="1"/>
    <col min="4" max="4" width="7.33203125" customWidth="1"/>
    <col min="5" max="5" width="10.6640625" customWidth="1"/>
    <col min="6" max="6" width="18.88671875" customWidth="1"/>
    <col min="7" max="7" width="45.44140625" customWidth="1"/>
    <col min="8" max="8" width="73.33203125" customWidth="1"/>
    <col min="9" max="11" width="18.88671875" customWidth="1"/>
    <col min="12" max="12" width="22.44140625" customWidth="1"/>
    <col min="13" max="18" width="18.88671875" customWidth="1"/>
    <col min="19" max="19" width="30.109375" customWidth="1"/>
    <col min="20" max="21" width="12.6640625" customWidth="1"/>
    <col min="22" max="22" width="12.5546875" customWidth="1"/>
    <col min="23" max="23" width="19.6640625" customWidth="1"/>
    <col min="24" max="31" width="12.6640625" customWidth="1"/>
    <col min="32" max="32" width="37.88671875" customWidth="1"/>
    <col min="33" max="33" width="12.6640625" customWidth="1"/>
    <col min="34" max="34" width="18.33203125" customWidth="1"/>
    <col min="35" max="35" width="25" customWidth="1"/>
    <col min="36" max="45" width="12.6640625" customWidth="1"/>
    <col min="46" max="46" width="20.44140625" customWidth="1"/>
    <col min="47" max="47" width="29.44140625" customWidth="1"/>
    <col min="48" max="48" width="46" customWidth="1"/>
    <col min="51" max="51" width="35.6640625" customWidth="1"/>
  </cols>
  <sheetData>
    <row r="1" spans="1:51" ht="15.75" customHeight="1" x14ac:dyDescent="0.25">
      <c r="A1" s="288" t="s">
        <v>994</v>
      </c>
      <c r="B1" s="288"/>
      <c r="C1" s="288"/>
      <c r="D1" s="288"/>
      <c r="E1" s="288"/>
      <c r="F1" s="288"/>
      <c r="G1" s="288"/>
      <c r="H1" s="288"/>
      <c r="I1" s="288"/>
      <c r="J1" s="288"/>
      <c r="K1" s="288"/>
      <c r="L1" s="288"/>
      <c r="M1" s="288"/>
      <c r="N1" s="288"/>
      <c r="O1" s="288"/>
      <c r="P1" s="288"/>
      <c r="Q1" s="288"/>
      <c r="R1" s="288"/>
      <c r="S1" s="288"/>
      <c r="T1" s="284" t="s">
        <v>990</v>
      </c>
      <c r="U1" s="284"/>
      <c r="V1" s="284"/>
      <c r="W1" s="284"/>
      <c r="X1" s="285" t="s">
        <v>394</v>
      </c>
      <c r="Y1" s="285"/>
      <c r="Z1" s="285"/>
      <c r="AA1" s="285"/>
      <c r="AB1" s="285"/>
      <c r="AC1" s="285"/>
      <c r="AD1" s="285"/>
      <c r="AE1" s="285"/>
      <c r="AF1" s="285"/>
      <c r="AG1" s="285"/>
      <c r="AH1" s="285"/>
      <c r="AI1" s="285"/>
      <c r="AJ1" s="286" t="s">
        <v>995</v>
      </c>
      <c r="AK1" s="286"/>
      <c r="AL1" s="286"/>
      <c r="AM1" s="286"/>
      <c r="AN1" s="286"/>
      <c r="AO1" s="286"/>
      <c r="AP1" s="286"/>
      <c r="AQ1" s="286"/>
      <c r="AR1" s="286"/>
      <c r="AS1" s="286"/>
      <c r="AT1" s="286"/>
      <c r="AU1" s="286"/>
      <c r="AV1" s="286"/>
    </row>
    <row r="2" spans="1:51" ht="54.75" customHeight="1" x14ac:dyDescent="0.25">
      <c r="A2" s="269" t="s">
        <v>165</v>
      </c>
      <c r="B2" s="270" t="s">
        <v>0</v>
      </c>
      <c r="C2" s="270" t="s">
        <v>1</v>
      </c>
      <c r="D2" s="270" t="s">
        <v>2</v>
      </c>
      <c r="E2" s="270" t="s">
        <v>3</v>
      </c>
      <c r="F2" s="270" t="s">
        <v>4</v>
      </c>
      <c r="G2" s="270" t="s">
        <v>5</v>
      </c>
      <c r="H2" s="271" t="s">
        <v>6</v>
      </c>
      <c r="I2" s="270" t="s">
        <v>7</v>
      </c>
      <c r="J2" s="270" t="s">
        <v>8</v>
      </c>
      <c r="K2" s="270" t="s">
        <v>9</v>
      </c>
      <c r="L2" s="270" t="s">
        <v>10</v>
      </c>
      <c r="M2" s="270" t="s">
        <v>11</v>
      </c>
      <c r="N2" s="270" t="s">
        <v>12</v>
      </c>
      <c r="O2" s="270" t="s">
        <v>13</v>
      </c>
      <c r="P2" s="270" t="s">
        <v>14</v>
      </c>
      <c r="Q2" s="270" t="s">
        <v>15</v>
      </c>
      <c r="R2" s="270" t="s">
        <v>16</v>
      </c>
      <c r="S2" s="270" t="s">
        <v>17</v>
      </c>
      <c r="T2" s="261" t="s">
        <v>166</v>
      </c>
      <c r="U2" s="261" t="s">
        <v>177</v>
      </c>
      <c r="V2" s="261" t="s">
        <v>167</v>
      </c>
      <c r="W2" s="268" t="s">
        <v>180</v>
      </c>
      <c r="X2" s="259" t="s">
        <v>395</v>
      </c>
      <c r="Y2" s="259" t="s">
        <v>396</v>
      </c>
      <c r="Z2" s="259" t="s">
        <v>178</v>
      </c>
      <c r="AA2" s="259" t="s">
        <v>397</v>
      </c>
      <c r="AB2" s="259" t="s">
        <v>398</v>
      </c>
      <c r="AC2" s="259" t="s">
        <v>179</v>
      </c>
      <c r="AD2" s="259" t="s">
        <v>399</v>
      </c>
      <c r="AE2" s="259" t="s">
        <v>400</v>
      </c>
      <c r="AF2" s="260" t="s">
        <v>184</v>
      </c>
      <c r="AG2" s="259" t="s">
        <v>401</v>
      </c>
      <c r="AH2" s="259" t="s">
        <v>402</v>
      </c>
      <c r="AI2" s="259" t="s">
        <v>180</v>
      </c>
      <c r="AJ2" s="262" t="s">
        <v>182</v>
      </c>
      <c r="AK2" s="262" t="s">
        <v>183</v>
      </c>
      <c r="AL2" s="262" t="s">
        <v>185</v>
      </c>
      <c r="AM2" s="262" t="s">
        <v>186</v>
      </c>
      <c r="AN2" s="262" t="s">
        <v>187</v>
      </c>
      <c r="AO2" s="262" t="s">
        <v>188</v>
      </c>
      <c r="AP2" s="262" t="s">
        <v>189</v>
      </c>
      <c r="AQ2" s="262" t="s">
        <v>191</v>
      </c>
      <c r="AR2" s="262" t="s">
        <v>190</v>
      </c>
      <c r="AS2" s="262" t="s">
        <v>181</v>
      </c>
      <c r="AT2" s="262" t="s">
        <v>392</v>
      </c>
      <c r="AU2" s="262" t="s">
        <v>180</v>
      </c>
      <c r="AV2" s="262" t="s">
        <v>409</v>
      </c>
    </row>
    <row r="3" spans="1:51" ht="13.2" x14ac:dyDescent="0.25">
      <c r="A3" s="269">
        <v>1</v>
      </c>
      <c r="B3" s="272">
        <v>44995.579872592592</v>
      </c>
      <c r="C3" s="270" t="s">
        <v>18</v>
      </c>
      <c r="D3" s="270" t="s">
        <v>19</v>
      </c>
      <c r="E3" s="270" t="s">
        <v>20</v>
      </c>
      <c r="F3" s="270" t="s">
        <v>21</v>
      </c>
      <c r="G3" s="270" t="s">
        <v>22</v>
      </c>
      <c r="H3" s="270" t="s">
        <v>23</v>
      </c>
      <c r="I3" s="270" t="s">
        <v>24</v>
      </c>
      <c r="J3" s="270" t="s">
        <v>25</v>
      </c>
      <c r="K3" s="270">
        <v>2</v>
      </c>
      <c r="L3" s="270" t="s">
        <v>26</v>
      </c>
      <c r="M3" s="270" t="s">
        <v>27</v>
      </c>
      <c r="N3" s="270" t="s">
        <v>28</v>
      </c>
      <c r="O3" s="273">
        <v>7793</v>
      </c>
      <c r="P3" s="270" t="s">
        <v>29</v>
      </c>
      <c r="Q3" s="269"/>
      <c r="R3" s="270" t="s">
        <v>30</v>
      </c>
      <c r="S3" s="270" t="s">
        <v>31</v>
      </c>
      <c r="T3" s="254" t="s">
        <v>168</v>
      </c>
      <c r="U3" s="254" t="s">
        <v>169</v>
      </c>
      <c r="V3" s="254"/>
      <c r="W3" s="254"/>
      <c r="X3" s="257" t="s">
        <v>29</v>
      </c>
      <c r="Y3" s="258">
        <f>'Relatório Docentes'!B178</f>
        <v>2</v>
      </c>
      <c r="Z3" s="258">
        <v>0</v>
      </c>
      <c r="AA3" s="258">
        <f>'Relatório Docentes'!AV$178</f>
        <v>1</v>
      </c>
      <c r="AB3" s="258">
        <f>'Relatório Docentes'!BX178</f>
        <v>0</v>
      </c>
      <c r="AC3" s="258">
        <v>0</v>
      </c>
      <c r="AD3" s="258">
        <f>'Projetos Geradores RTI'!B172</f>
        <v>0</v>
      </c>
      <c r="AE3" s="258">
        <f>'Projetos Vigentes'!AF58</f>
        <v>1</v>
      </c>
      <c r="AF3" s="258" t="s">
        <v>407</v>
      </c>
      <c r="AG3" s="258" t="str">
        <f t="shared" ref="AG3:AG10" si="0">IF(AF3="Nenhum","Não","Sim")</f>
        <v>Não</v>
      </c>
      <c r="AH3" s="258" t="s">
        <v>922</v>
      </c>
      <c r="AI3" s="258"/>
      <c r="AJ3" s="264" t="s">
        <v>29</v>
      </c>
      <c r="AK3" s="264" t="str">
        <f t="shared" ref="AK3:AK10" si="1">IF(AE3=0,"Não","Sim")</f>
        <v>Sim</v>
      </c>
      <c r="AL3" s="264" t="str">
        <f t="shared" ref="AL3:AM10" si="2">AG3</f>
        <v>Não</v>
      </c>
      <c r="AM3" s="264" t="str">
        <f t="shared" si="2"/>
        <v>Média</v>
      </c>
      <c r="AN3" s="264" t="str">
        <f t="shared" ref="AN3:AN10" si="3">IF(AC3=0,"Não","Sim")</f>
        <v>Não</v>
      </c>
      <c r="AO3" s="264">
        <f t="shared" ref="AO3:AO10" si="4">AD3</f>
        <v>0</v>
      </c>
      <c r="AP3" s="264">
        <f t="shared" ref="AP3:AP10" si="5">Y3</f>
        <v>2</v>
      </c>
      <c r="AQ3" s="264">
        <f t="shared" ref="AQ3:AR10" si="6">AA3</f>
        <v>1</v>
      </c>
      <c r="AR3" s="264">
        <f t="shared" si="6"/>
        <v>0</v>
      </c>
      <c r="AS3" s="264">
        <f>IF(AK3="Sim",1,0.8)*IF(AL3="Sim",1,0.8)*IF(AN3="Sim",0.9,1)*(IF(AM3="Alta",1,IF(AM3="Média",0.8,IF(AM3="Baixa",0.5,0.3))))*AP3*(1+0.2*AO3)*(1-0.8*(AQ3+0.5*AR3)/(1.5*AP3))</f>
        <v>0.93866666666666687</v>
      </c>
      <c r="AT3" s="265">
        <v>7793</v>
      </c>
      <c r="AU3" s="265"/>
      <c r="AV3" s="264" t="str">
        <f t="shared" ref="AV3:AV10" si="7">D3</f>
        <v>Grupo 2 - Laboratórios de Grupos de Pesquisa</v>
      </c>
    </row>
    <row r="4" spans="1:51" ht="47.25" customHeight="1" x14ac:dyDescent="0.25">
      <c r="A4" s="269">
        <v>3</v>
      </c>
      <c r="B4" s="274">
        <v>44999.361527777779</v>
      </c>
      <c r="C4" s="270" t="s">
        <v>18</v>
      </c>
      <c r="D4" s="270" t="s">
        <v>19</v>
      </c>
      <c r="E4" s="270" t="s">
        <v>158</v>
      </c>
      <c r="F4" s="270" t="s">
        <v>159</v>
      </c>
      <c r="G4" s="270" t="s">
        <v>160</v>
      </c>
      <c r="H4" s="270" t="s">
        <v>23</v>
      </c>
      <c r="I4" s="270" t="s">
        <v>161</v>
      </c>
      <c r="J4" s="270" t="s">
        <v>162</v>
      </c>
      <c r="K4" s="270">
        <v>9</v>
      </c>
      <c r="L4" s="275" t="s">
        <v>163</v>
      </c>
      <c r="M4" s="270" t="s">
        <v>164</v>
      </c>
      <c r="N4" s="270" t="s">
        <v>29</v>
      </c>
      <c r="O4" s="273">
        <v>10750</v>
      </c>
      <c r="P4" s="270" t="s">
        <v>29</v>
      </c>
      <c r="Q4" s="269"/>
      <c r="R4" s="270" t="s">
        <v>30</v>
      </c>
      <c r="S4" s="270" t="s">
        <v>31</v>
      </c>
      <c r="T4" s="254" t="s">
        <v>168</v>
      </c>
      <c r="U4" s="256" t="s">
        <v>174</v>
      </c>
      <c r="V4" s="254"/>
      <c r="W4" s="256"/>
      <c r="X4" s="257" t="s">
        <v>29</v>
      </c>
      <c r="Y4" s="258">
        <f>'Relatório Docentes'!D178</f>
        <v>9</v>
      </c>
      <c r="Z4" s="258"/>
      <c r="AA4" s="258">
        <f>'Relatório Docentes'!AX$178</f>
        <v>1</v>
      </c>
      <c r="AB4" s="258">
        <f>'Relatório Docentes'!BZ178</f>
        <v>1</v>
      </c>
      <c r="AC4" s="258">
        <v>0</v>
      </c>
      <c r="AD4" s="258">
        <f>'Projetos Geradores RTI'!D172</f>
        <v>2</v>
      </c>
      <c r="AE4" s="258">
        <f>'Projetos Vigentes'!AH58</f>
        <v>2</v>
      </c>
      <c r="AF4" s="258" t="s">
        <v>407</v>
      </c>
      <c r="AG4" s="258" t="str">
        <f t="shared" si="0"/>
        <v>Não</v>
      </c>
      <c r="AH4" s="258" t="s">
        <v>408</v>
      </c>
      <c r="AI4" s="258"/>
      <c r="AJ4" s="264" t="s">
        <v>29</v>
      </c>
      <c r="AK4" s="264" t="str">
        <f t="shared" si="1"/>
        <v>Sim</v>
      </c>
      <c r="AL4" s="264" t="str">
        <f t="shared" si="2"/>
        <v>Não</v>
      </c>
      <c r="AM4" s="264" t="str">
        <f t="shared" si="2"/>
        <v>Baixa</v>
      </c>
      <c r="AN4" s="264" t="str">
        <f t="shared" si="3"/>
        <v>Não</v>
      </c>
      <c r="AO4" s="264">
        <f t="shared" si="4"/>
        <v>2</v>
      </c>
      <c r="AP4" s="264">
        <f t="shared" si="5"/>
        <v>9</v>
      </c>
      <c r="AQ4" s="264">
        <f t="shared" si="6"/>
        <v>1</v>
      </c>
      <c r="AR4" s="264">
        <f t="shared" si="6"/>
        <v>1</v>
      </c>
      <c r="AS4" s="264">
        <f t="shared" ref="AS4:AS10" si="8">IF(AK4="Sim",1,0.8)*IF(AL4="Sim",1,0.8)*IF(AN4="Sim",0.9,1)*(IF(AM4="Alta",1,IF(AM4="Média",0.8,IF(AM4="Baixa",0.5,0.3))))*AP4*(1+0.2*AO4)*(1-0.8*(AQ4+0.5*AR4)/(1.5*AP4))</f>
        <v>4.5919999999999996</v>
      </c>
      <c r="AT4" s="282">
        <v>10347.39</v>
      </c>
      <c r="AU4" s="282" t="s">
        <v>966</v>
      </c>
      <c r="AV4" s="264" t="str">
        <f t="shared" si="7"/>
        <v>Grupo 2 - Laboratórios de Grupos de Pesquisa</v>
      </c>
      <c r="AX4" s="266" t="s">
        <v>992</v>
      </c>
      <c r="AY4" s="267">
        <f>SUM(AT3:AT10)</f>
        <v>59093.39</v>
      </c>
    </row>
    <row r="5" spans="1:51" ht="15" x14ac:dyDescent="0.25">
      <c r="A5" s="269">
        <v>6</v>
      </c>
      <c r="B5" s="272">
        <v>45001.364359340281</v>
      </c>
      <c r="C5" s="270" t="s">
        <v>18</v>
      </c>
      <c r="D5" s="270" t="s">
        <v>19</v>
      </c>
      <c r="E5" s="270" t="s">
        <v>59</v>
      </c>
      <c r="F5" s="270" t="s">
        <v>60</v>
      </c>
      <c r="G5" s="270" t="s">
        <v>61</v>
      </c>
      <c r="H5" s="270" t="s">
        <v>62</v>
      </c>
      <c r="I5" s="270" t="s">
        <v>63</v>
      </c>
      <c r="J5" s="270" t="s">
        <v>64</v>
      </c>
      <c r="K5" s="270">
        <v>2</v>
      </c>
      <c r="L5" s="270" t="s">
        <v>65</v>
      </c>
      <c r="M5" s="270" t="s">
        <v>66</v>
      </c>
      <c r="N5" s="270" t="s">
        <v>29</v>
      </c>
      <c r="O5" s="270">
        <v>14000</v>
      </c>
      <c r="P5" s="270" t="s">
        <v>29</v>
      </c>
      <c r="Q5" s="269"/>
      <c r="R5" s="270" t="s">
        <v>40</v>
      </c>
      <c r="S5" s="270" t="s">
        <v>31</v>
      </c>
      <c r="T5" s="254" t="s">
        <v>168</v>
      </c>
      <c r="U5" s="254" t="s">
        <v>169</v>
      </c>
      <c r="V5" s="254"/>
      <c r="W5" s="254"/>
      <c r="X5" s="257" t="s">
        <v>29</v>
      </c>
      <c r="Y5" s="258">
        <f>'Relatório Docentes'!G178</f>
        <v>2</v>
      </c>
      <c r="Z5" s="258"/>
      <c r="AA5" s="258">
        <f>'Relatório Docentes'!BA$178</f>
        <v>1</v>
      </c>
      <c r="AB5" s="258">
        <f>'Relatório Docentes'!CC178</f>
        <v>1</v>
      </c>
      <c r="AC5" s="258">
        <v>0</v>
      </c>
      <c r="AD5" s="258">
        <f>'Projetos Geradores RTI'!G172</f>
        <v>0</v>
      </c>
      <c r="AE5" s="258">
        <f>'Projetos Vigentes'!AK58</f>
        <v>1</v>
      </c>
      <c r="AF5" s="258" t="s">
        <v>405</v>
      </c>
      <c r="AG5" s="258" t="str">
        <f t="shared" si="0"/>
        <v>Sim</v>
      </c>
      <c r="AH5" s="258" t="s">
        <v>923</v>
      </c>
      <c r="AI5" s="258"/>
      <c r="AJ5" s="264" t="s">
        <v>29</v>
      </c>
      <c r="AK5" s="264" t="str">
        <f t="shared" si="1"/>
        <v>Sim</v>
      </c>
      <c r="AL5" s="281" t="str">
        <f t="shared" si="2"/>
        <v>Sim</v>
      </c>
      <c r="AM5" s="264" t="str">
        <f t="shared" si="2"/>
        <v>Alta</v>
      </c>
      <c r="AN5" s="264" t="str">
        <f t="shared" si="3"/>
        <v>Não</v>
      </c>
      <c r="AO5" s="264">
        <f t="shared" si="4"/>
        <v>0</v>
      </c>
      <c r="AP5" s="264">
        <f t="shared" si="5"/>
        <v>2</v>
      </c>
      <c r="AQ5" s="264">
        <f t="shared" si="6"/>
        <v>1</v>
      </c>
      <c r="AR5" s="264">
        <f t="shared" si="6"/>
        <v>1</v>
      </c>
      <c r="AS5" s="264">
        <f t="shared" si="8"/>
        <v>1.1999999999999997</v>
      </c>
      <c r="AT5" s="265">
        <v>14008.01</v>
      </c>
      <c r="AU5" s="265"/>
      <c r="AV5" s="264" t="str">
        <f t="shared" si="7"/>
        <v>Grupo 2 - Laboratórios de Grupos de Pesquisa</v>
      </c>
      <c r="AX5" s="280" t="s">
        <v>996</v>
      </c>
      <c r="AY5" s="267">
        <v>44960.480000000003</v>
      </c>
    </row>
    <row r="6" spans="1:51" ht="40.200000000000003" customHeight="1" x14ac:dyDescent="0.3">
      <c r="A6" s="269">
        <v>7</v>
      </c>
      <c r="B6" s="272">
        <v>45001.802495173615</v>
      </c>
      <c r="C6" s="270" t="s">
        <v>18</v>
      </c>
      <c r="D6" s="270" t="s">
        <v>19</v>
      </c>
      <c r="E6" s="270" t="s">
        <v>67</v>
      </c>
      <c r="F6" s="270" t="s">
        <v>68</v>
      </c>
      <c r="G6" s="270" t="s">
        <v>69</v>
      </c>
      <c r="H6" s="270" t="s">
        <v>62</v>
      </c>
      <c r="I6" s="270" t="s">
        <v>70</v>
      </c>
      <c r="J6" s="270" t="s">
        <v>71</v>
      </c>
      <c r="K6" s="275" t="s">
        <v>171</v>
      </c>
      <c r="L6" s="275" t="s">
        <v>170</v>
      </c>
      <c r="M6" s="270" t="s">
        <v>72</v>
      </c>
      <c r="N6" s="270" t="s">
        <v>29</v>
      </c>
      <c r="O6" s="270">
        <v>11230</v>
      </c>
      <c r="P6" s="270" t="s">
        <v>29</v>
      </c>
      <c r="Q6" s="269"/>
      <c r="R6" s="270" t="s">
        <v>30</v>
      </c>
      <c r="S6" s="270" t="s">
        <v>73</v>
      </c>
      <c r="T6" s="254" t="s">
        <v>168</v>
      </c>
      <c r="U6" s="256" t="s">
        <v>175</v>
      </c>
      <c r="V6" s="254"/>
      <c r="W6" s="256"/>
      <c r="X6" s="257" t="s">
        <v>29</v>
      </c>
      <c r="Y6" s="258">
        <f>'Relatório Docentes'!H178</f>
        <v>7</v>
      </c>
      <c r="Z6" s="258"/>
      <c r="AA6" s="258">
        <f>'Relatório Docentes'!BB$178</f>
        <v>1</v>
      </c>
      <c r="AB6" s="258">
        <f>'Relatório Docentes'!CD178</f>
        <v>2</v>
      </c>
      <c r="AC6" s="258">
        <v>0</v>
      </c>
      <c r="AD6" s="258">
        <f>'Projetos Geradores RTI'!H172</f>
        <v>0</v>
      </c>
      <c r="AE6" s="258">
        <f>'Projetos Vigentes'!AL58</f>
        <v>0</v>
      </c>
      <c r="AF6" s="258" t="s">
        <v>407</v>
      </c>
      <c r="AG6" s="258" t="str">
        <f t="shared" si="0"/>
        <v>Não</v>
      </c>
      <c r="AH6" s="258" t="s">
        <v>922</v>
      </c>
      <c r="AI6" s="258"/>
      <c r="AJ6" s="264" t="s">
        <v>29</v>
      </c>
      <c r="AK6" s="264" t="str">
        <f t="shared" si="1"/>
        <v>Não</v>
      </c>
      <c r="AL6" s="264" t="str">
        <f t="shared" si="2"/>
        <v>Não</v>
      </c>
      <c r="AM6" s="264" t="str">
        <f t="shared" si="2"/>
        <v>Média</v>
      </c>
      <c r="AN6" s="264" t="str">
        <f t="shared" si="3"/>
        <v>Não</v>
      </c>
      <c r="AO6" s="264">
        <f t="shared" si="4"/>
        <v>0</v>
      </c>
      <c r="AP6" s="264">
        <f t="shared" si="5"/>
        <v>7</v>
      </c>
      <c r="AQ6" s="264">
        <f t="shared" si="6"/>
        <v>1</v>
      </c>
      <c r="AR6" s="264">
        <f t="shared" si="6"/>
        <v>2</v>
      </c>
      <c r="AS6" s="264">
        <f t="shared" si="8"/>
        <v>3.0378666666666674</v>
      </c>
      <c r="AT6" s="265">
        <v>11230.49</v>
      </c>
      <c r="AU6" s="265"/>
      <c r="AV6" s="264" t="str">
        <f t="shared" si="7"/>
        <v>Grupo 2 - Laboratórios de Grupos de Pesquisa</v>
      </c>
      <c r="AX6" s="266" t="s">
        <v>979</v>
      </c>
      <c r="AY6" s="231">
        <f>AY5-AY4</f>
        <v>-14132.909999999996</v>
      </c>
    </row>
    <row r="7" spans="1:51" s="173" customFormat="1" ht="13.95" customHeight="1" x14ac:dyDescent="0.25">
      <c r="A7" s="269">
        <v>9</v>
      </c>
      <c r="B7" s="272">
        <v>45002.431299166667</v>
      </c>
      <c r="C7" s="270" t="s">
        <v>18</v>
      </c>
      <c r="D7" s="270" t="s">
        <v>19</v>
      </c>
      <c r="E7" s="270" t="s">
        <v>82</v>
      </c>
      <c r="F7" s="270" t="s">
        <v>83</v>
      </c>
      <c r="G7" s="270" t="s">
        <v>84</v>
      </c>
      <c r="H7" s="270" t="s">
        <v>85</v>
      </c>
      <c r="I7" s="270" t="s">
        <v>86</v>
      </c>
      <c r="J7" s="270" t="s">
        <v>87</v>
      </c>
      <c r="K7" s="270">
        <v>13</v>
      </c>
      <c r="L7" s="270" t="s">
        <v>88</v>
      </c>
      <c r="M7" s="270" t="s">
        <v>89</v>
      </c>
      <c r="N7" s="270" t="s">
        <v>29</v>
      </c>
      <c r="O7" s="276">
        <v>1500</v>
      </c>
      <c r="P7" s="270" t="s">
        <v>29</v>
      </c>
      <c r="Q7" s="269"/>
      <c r="R7" s="270" t="s">
        <v>30</v>
      </c>
      <c r="S7" s="270" t="s">
        <v>31</v>
      </c>
      <c r="T7" s="256" t="s">
        <v>168</v>
      </c>
      <c r="U7" s="256" t="s">
        <v>169</v>
      </c>
      <c r="V7" s="254"/>
      <c r="W7" s="256"/>
      <c r="X7" s="257" t="s">
        <v>29</v>
      </c>
      <c r="Y7" s="258">
        <f>'Relatório Docentes'!J178</f>
        <v>13</v>
      </c>
      <c r="Z7" s="258"/>
      <c r="AA7" s="258">
        <f>'Relatório Docentes'!BD$178</f>
        <v>0</v>
      </c>
      <c r="AB7" s="258">
        <f>'Relatório Docentes'!CF178</f>
        <v>0</v>
      </c>
      <c r="AC7" s="258">
        <v>0</v>
      </c>
      <c r="AD7" s="258">
        <f>'Projetos Geradores RTI'!J172</f>
        <v>0</v>
      </c>
      <c r="AE7" s="258">
        <f>'Projetos Vigentes'!AN58</f>
        <v>0</v>
      </c>
      <c r="AF7" s="258" t="s">
        <v>407</v>
      </c>
      <c r="AG7" s="258" t="str">
        <f t="shared" si="0"/>
        <v>Não</v>
      </c>
      <c r="AH7" s="258" t="s">
        <v>408</v>
      </c>
      <c r="AI7" s="258"/>
      <c r="AJ7" s="264" t="s">
        <v>29</v>
      </c>
      <c r="AK7" s="264" t="str">
        <f t="shared" si="1"/>
        <v>Não</v>
      </c>
      <c r="AL7" s="264" t="str">
        <f t="shared" si="2"/>
        <v>Não</v>
      </c>
      <c r="AM7" s="264" t="str">
        <f t="shared" si="2"/>
        <v>Baixa</v>
      </c>
      <c r="AN7" s="264" t="str">
        <f t="shared" si="3"/>
        <v>Não</v>
      </c>
      <c r="AO7" s="264">
        <f t="shared" si="4"/>
        <v>0</v>
      </c>
      <c r="AP7" s="264">
        <f t="shared" si="5"/>
        <v>13</v>
      </c>
      <c r="AQ7" s="264">
        <f t="shared" si="6"/>
        <v>0</v>
      </c>
      <c r="AR7" s="264">
        <f t="shared" si="6"/>
        <v>0</v>
      </c>
      <c r="AS7" s="264">
        <f t="shared" si="8"/>
        <v>4.160000000000001</v>
      </c>
      <c r="AT7" s="282">
        <v>1581.44</v>
      </c>
      <c r="AU7" s="283"/>
      <c r="AV7" s="264" t="str">
        <f t="shared" si="7"/>
        <v>Grupo 2 - Laboratórios de Grupos de Pesquisa</v>
      </c>
    </row>
    <row r="8" spans="1:51" ht="13.2" x14ac:dyDescent="0.25">
      <c r="A8" s="269">
        <v>11</v>
      </c>
      <c r="B8" s="272">
        <v>45002.443762777781</v>
      </c>
      <c r="C8" s="270" t="s">
        <v>18</v>
      </c>
      <c r="D8" s="270" t="s">
        <v>19</v>
      </c>
      <c r="E8" s="270" t="s">
        <v>95</v>
      </c>
      <c r="F8" s="270" t="s">
        <v>96</v>
      </c>
      <c r="G8" s="270" t="s">
        <v>97</v>
      </c>
      <c r="H8" s="270" t="s">
        <v>85</v>
      </c>
      <c r="I8" s="270" t="s">
        <v>98</v>
      </c>
      <c r="J8" s="270" t="s">
        <v>99</v>
      </c>
      <c r="K8" s="277">
        <v>3</v>
      </c>
      <c r="L8" s="270" t="s">
        <v>100</v>
      </c>
      <c r="M8" s="270" t="s">
        <v>31</v>
      </c>
      <c r="N8" s="270" t="s">
        <v>29</v>
      </c>
      <c r="O8" s="276">
        <v>1500</v>
      </c>
      <c r="P8" s="270" t="s">
        <v>29</v>
      </c>
      <c r="Q8" s="269"/>
      <c r="R8" s="270" t="s">
        <v>30</v>
      </c>
      <c r="S8" s="270" t="s">
        <v>31</v>
      </c>
      <c r="T8" s="256" t="s">
        <v>168</v>
      </c>
      <c r="U8" s="256" t="s">
        <v>172</v>
      </c>
      <c r="V8" s="254"/>
      <c r="W8" s="256"/>
      <c r="X8" s="257" t="s">
        <v>29</v>
      </c>
      <c r="Y8" s="258">
        <f>'Relatório Docentes'!L178</f>
        <v>3</v>
      </c>
      <c r="Z8" s="258"/>
      <c r="AA8" s="258">
        <f>'Relatório Docentes'!BF$178</f>
        <v>0</v>
      </c>
      <c r="AB8" s="258">
        <f>'Relatório Docentes'!CH178</f>
        <v>0</v>
      </c>
      <c r="AC8" s="258">
        <v>0</v>
      </c>
      <c r="AD8" s="258">
        <f>'Projetos Geradores RTI'!L172</f>
        <v>0</v>
      </c>
      <c r="AE8" s="258">
        <f>'Projetos Vigentes'!AP58</f>
        <v>0</v>
      </c>
      <c r="AF8" s="258" t="s">
        <v>407</v>
      </c>
      <c r="AG8" s="258" t="str">
        <f t="shared" si="0"/>
        <v>Não</v>
      </c>
      <c r="AH8" s="258" t="s">
        <v>408</v>
      </c>
      <c r="AI8" s="258"/>
      <c r="AJ8" s="264" t="s">
        <v>29</v>
      </c>
      <c r="AK8" s="264" t="str">
        <f t="shared" si="1"/>
        <v>Não</v>
      </c>
      <c r="AL8" s="264" t="str">
        <f t="shared" si="2"/>
        <v>Não</v>
      </c>
      <c r="AM8" s="264" t="str">
        <f t="shared" si="2"/>
        <v>Baixa</v>
      </c>
      <c r="AN8" s="264" t="str">
        <f t="shared" si="3"/>
        <v>Não</v>
      </c>
      <c r="AO8" s="264">
        <f t="shared" si="4"/>
        <v>0</v>
      </c>
      <c r="AP8" s="264">
        <f t="shared" si="5"/>
        <v>3</v>
      </c>
      <c r="AQ8" s="264">
        <f t="shared" si="6"/>
        <v>0</v>
      </c>
      <c r="AR8" s="264">
        <f t="shared" si="6"/>
        <v>0</v>
      </c>
      <c r="AS8" s="264">
        <f t="shared" si="8"/>
        <v>0.96000000000000019</v>
      </c>
      <c r="AT8" s="282">
        <v>1033.06</v>
      </c>
      <c r="AU8" s="282"/>
      <c r="AV8" s="264" t="str">
        <f t="shared" si="7"/>
        <v>Grupo 2 - Laboratórios de Grupos de Pesquisa</v>
      </c>
    </row>
    <row r="9" spans="1:51" ht="13.2" x14ac:dyDescent="0.25">
      <c r="A9" s="269">
        <v>12</v>
      </c>
      <c r="B9" s="272">
        <v>45002.448119641209</v>
      </c>
      <c r="C9" s="270" t="s">
        <v>18</v>
      </c>
      <c r="D9" s="270" t="s">
        <v>19</v>
      </c>
      <c r="E9" s="270" t="s">
        <v>101</v>
      </c>
      <c r="F9" s="270" t="s">
        <v>102</v>
      </c>
      <c r="G9" s="270" t="s">
        <v>103</v>
      </c>
      <c r="H9" s="270" t="s">
        <v>62</v>
      </c>
      <c r="I9" s="270" t="s">
        <v>104</v>
      </c>
      <c r="J9" s="270" t="s">
        <v>105</v>
      </c>
      <c r="K9" s="270">
        <v>1</v>
      </c>
      <c r="L9" s="270" t="s">
        <v>101</v>
      </c>
      <c r="M9" s="270" t="s">
        <v>106</v>
      </c>
      <c r="N9" s="270" t="s">
        <v>28</v>
      </c>
      <c r="O9" s="270" t="s">
        <v>107</v>
      </c>
      <c r="P9" s="270" t="s">
        <v>29</v>
      </c>
      <c r="Q9" s="269"/>
      <c r="R9" s="270" t="s">
        <v>30</v>
      </c>
      <c r="S9" s="278" t="s">
        <v>31</v>
      </c>
      <c r="T9" s="256" t="s">
        <v>168</v>
      </c>
      <c r="U9" s="256" t="s">
        <v>173</v>
      </c>
      <c r="V9" s="254"/>
      <c r="W9" s="256"/>
      <c r="X9" s="257" t="s">
        <v>29</v>
      </c>
      <c r="Y9" s="279">
        <f>'Relatório Docentes'!M178</f>
        <v>1</v>
      </c>
      <c r="Z9" s="258"/>
      <c r="AA9" s="258">
        <f>'Relatório Docentes'!BG$178</f>
        <v>0</v>
      </c>
      <c r="AB9" s="258">
        <f>'Relatório Docentes'!CI178</f>
        <v>0</v>
      </c>
      <c r="AC9" s="258">
        <v>0</v>
      </c>
      <c r="AD9" s="258">
        <f>'Projetos Geradores RTI'!M172</f>
        <v>0</v>
      </c>
      <c r="AE9" s="258">
        <f>'Projetos Vigentes'!AQ58</f>
        <v>0</v>
      </c>
      <c r="AF9" s="258" t="s">
        <v>407</v>
      </c>
      <c r="AG9" s="258" t="str">
        <f t="shared" si="0"/>
        <v>Não</v>
      </c>
      <c r="AH9" s="258" t="s">
        <v>922</v>
      </c>
      <c r="AI9" s="258"/>
      <c r="AJ9" s="264" t="s">
        <v>29</v>
      </c>
      <c r="AK9" s="264" t="str">
        <f t="shared" si="1"/>
        <v>Não</v>
      </c>
      <c r="AL9" s="264" t="str">
        <f t="shared" si="2"/>
        <v>Não</v>
      </c>
      <c r="AM9" s="264" t="str">
        <f t="shared" si="2"/>
        <v>Média</v>
      </c>
      <c r="AN9" s="264" t="str">
        <f t="shared" si="3"/>
        <v>Não</v>
      </c>
      <c r="AO9" s="264">
        <f t="shared" si="4"/>
        <v>0</v>
      </c>
      <c r="AP9" s="264">
        <f t="shared" si="5"/>
        <v>1</v>
      </c>
      <c r="AQ9" s="264">
        <f t="shared" si="6"/>
        <v>0</v>
      </c>
      <c r="AR9" s="264">
        <f t="shared" si="6"/>
        <v>0</v>
      </c>
      <c r="AS9" s="264">
        <f t="shared" si="8"/>
        <v>0.51200000000000012</v>
      </c>
      <c r="AT9" s="265">
        <v>4000</v>
      </c>
      <c r="AU9" s="265"/>
      <c r="AV9" s="264" t="str">
        <f t="shared" si="7"/>
        <v>Grupo 2 - Laboratórios de Grupos de Pesquisa</v>
      </c>
    </row>
    <row r="10" spans="1:51" ht="13.2" x14ac:dyDescent="0.25">
      <c r="A10" s="269">
        <v>15</v>
      </c>
      <c r="B10" s="272">
        <v>45002.471302233796</v>
      </c>
      <c r="C10" s="270" t="s">
        <v>18</v>
      </c>
      <c r="D10" s="270" t="s">
        <v>19</v>
      </c>
      <c r="E10" s="270" t="s">
        <v>120</v>
      </c>
      <c r="F10" s="270" t="s">
        <v>121</v>
      </c>
      <c r="G10" s="270" t="s">
        <v>122</v>
      </c>
      <c r="H10" s="270" t="s">
        <v>62</v>
      </c>
      <c r="I10" s="270" t="s">
        <v>123</v>
      </c>
      <c r="J10" s="270" t="s">
        <v>124</v>
      </c>
      <c r="K10" s="270">
        <v>2</v>
      </c>
      <c r="L10" s="270" t="s">
        <v>125</v>
      </c>
      <c r="M10" s="270" t="s">
        <v>126</v>
      </c>
      <c r="N10" s="270" t="s">
        <v>29</v>
      </c>
      <c r="O10" s="270">
        <v>9100</v>
      </c>
      <c r="P10" s="270" t="s">
        <v>29</v>
      </c>
      <c r="Q10" s="269"/>
      <c r="R10" s="270" t="s">
        <v>30</v>
      </c>
      <c r="S10" s="270" t="s">
        <v>31</v>
      </c>
      <c r="T10" s="256" t="s">
        <v>168</v>
      </c>
      <c r="U10" s="256" t="s">
        <v>410</v>
      </c>
      <c r="V10" s="254"/>
      <c r="W10" s="256"/>
      <c r="X10" s="257" t="s">
        <v>29</v>
      </c>
      <c r="Y10" s="258">
        <f>'Relatório Docentes'!P178</f>
        <v>2</v>
      </c>
      <c r="Z10" s="258"/>
      <c r="AA10" s="258">
        <f>'Relatório Docentes'!BJ$178</f>
        <v>2</v>
      </c>
      <c r="AB10" s="258">
        <f>'Relatório Docentes'!CL178</f>
        <v>1</v>
      </c>
      <c r="AC10" s="258">
        <v>0</v>
      </c>
      <c r="AD10" s="258">
        <f>'Projetos Geradores RTI'!P172</f>
        <v>0</v>
      </c>
      <c r="AE10" s="258">
        <f>'Projetos Vigentes'!AT58</f>
        <v>3</v>
      </c>
      <c r="AF10" s="258" t="s">
        <v>407</v>
      </c>
      <c r="AG10" s="258" t="str">
        <f t="shared" si="0"/>
        <v>Não</v>
      </c>
      <c r="AH10" s="258" t="s">
        <v>408</v>
      </c>
      <c r="AI10" s="258"/>
      <c r="AJ10" s="264" t="s">
        <v>29</v>
      </c>
      <c r="AK10" s="264" t="str">
        <f t="shared" si="1"/>
        <v>Sim</v>
      </c>
      <c r="AL10" s="264" t="str">
        <f t="shared" si="2"/>
        <v>Não</v>
      </c>
      <c r="AM10" s="264" t="str">
        <f t="shared" si="2"/>
        <v>Baixa</v>
      </c>
      <c r="AN10" s="264" t="str">
        <f t="shared" si="3"/>
        <v>Não</v>
      </c>
      <c r="AO10" s="264">
        <f t="shared" si="4"/>
        <v>0</v>
      </c>
      <c r="AP10" s="264">
        <f t="shared" si="5"/>
        <v>2</v>
      </c>
      <c r="AQ10" s="264">
        <f t="shared" si="6"/>
        <v>2</v>
      </c>
      <c r="AR10" s="264">
        <f t="shared" si="6"/>
        <v>1</v>
      </c>
      <c r="AS10" s="264">
        <f t="shared" si="8"/>
        <v>0.26666666666666672</v>
      </c>
      <c r="AT10" s="265">
        <v>9100</v>
      </c>
      <c r="AU10" s="265"/>
      <c r="AV10" s="264" t="str">
        <f t="shared" si="7"/>
        <v>Grupo 2 - Laboratórios de Grupos de Pesquisa</v>
      </c>
    </row>
  </sheetData>
  <autoFilter ref="A2:AV10" xr:uid="{00000000-0009-0000-0000-000001000000}">
    <sortState xmlns:xlrd2="http://schemas.microsoft.com/office/spreadsheetml/2017/richdata2" ref="A3:AV10">
      <sortCondition ref="A2:A10"/>
    </sortState>
  </autoFilter>
  <mergeCells count="4">
    <mergeCell ref="T1:W1"/>
    <mergeCell ref="A1:S1"/>
    <mergeCell ref="X1:AI1"/>
    <mergeCell ref="AJ1:AV1"/>
  </mergeCells>
  <conditionalFormatting sqref="K6:L6">
    <cfRule type="notContainsBlanks" dxfId="9" priority="4">
      <formula>LEN(TRIM(K6))&gt;0</formula>
    </cfRule>
  </conditionalFormatting>
  <conditionalFormatting sqref="L4">
    <cfRule type="notContainsBlanks" dxfId="8" priority="5">
      <formula>LEN(TRIM(L4))&gt;0</formula>
    </cfRule>
  </conditionalFormatting>
  <conditionalFormatting sqref="S9">
    <cfRule type="notContainsBlanks" dxfId="7" priority="3">
      <formula>LEN(TRIM(S9))&gt;0</formula>
    </cfRule>
  </conditionalFormatting>
  <conditionalFormatting sqref="AY6">
    <cfRule type="cellIs" dxfId="6" priority="1" operator="lessThan">
      <formula>0</formula>
    </cfRule>
  </conditionalFormatting>
  <dataValidations count="2">
    <dataValidation type="list" allowBlank="1" showInputMessage="1" showErrorMessage="1" sqref="AH3:AH10" xr:uid="{ED8826CE-2271-48C5-9417-9AD2C3C6C47C}">
      <formula1>"Alta,Média,Baixa"</formula1>
    </dataValidation>
    <dataValidation type="list" allowBlank="1" showInputMessage="1" showErrorMessage="1" sqref="AJ3:AJ10" xr:uid="{3E323F58-AA56-4B2E-943B-96E79205A30F}">
      <formula1>"Sim,Não"</formula1>
    </dataValidation>
  </dataValidations>
  <hyperlinks>
    <hyperlink ref="AF2" r:id="rId1" display="Enquadramento Resolução COPES 01/2019" xr:uid="{2A33D8A6-F149-456E-AB30-25550D755E7A}"/>
  </hyperlinks>
  <pageMargins left="0.511811024" right="0.511811024" top="0.78740157499999996" bottom="0.78740157499999996" header="0.31496062000000002" footer="0.31496062000000002"/>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D3F20FD-3D3C-48B7-AFCD-29BAC62476F7}">
          <x14:formula1>
            <xm:f>'Critérios EMU'!$A$1:$A$5</xm:f>
          </x14:formula1>
          <xm:sqref>AF3:AF10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S21"/>
  <sheetViews>
    <sheetView zoomScale="80" zoomScaleNormal="80" workbookViewId="0">
      <pane ySplit="1" topLeftCell="A2" activePane="bottomLeft" state="frozen"/>
      <selection pane="bottomLeft" activeCell="I20" sqref="I20"/>
    </sheetView>
  </sheetViews>
  <sheetFormatPr defaultColWidth="12.6640625" defaultRowHeight="15.75" customHeight="1" x14ac:dyDescent="0.25"/>
  <cols>
    <col min="2" max="11" width="18.88671875" customWidth="1"/>
    <col min="12" max="12" width="22.44140625" customWidth="1"/>
    <col min="13" max="25" width="18.88671875" customWidth="1"/>
  </cols>
  <sheetData>
    <row r="1" spans="1:19" ht="13.2" x14ac:dyDescent="0.25">
      <c r="A1" t="s">
        <v>165</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row>
    <row r="2" spans="1:19" ht="30" customHeight="1" x14ac:dyDescent="0.25">
      <c r="A2">
        <v>1</v>
      </c>
      <c r="B2" s="2">
        <v>44995.579872592592</v>
      </c>
      <c r="C2" s="1" t="s">
        <v>18</v>
      </c>
      <c r="D2" s="1" t="s">
        <v>19</v>
      </c>
      <c r="E2" s="1" t="s">
        <v>20</v>
      </c>
      <c r="F2" s="1" t="s">
        <v>21</v>
      </c>
      <c r="G2" s="1" t="s">
        <v>22</v>
      </c>
      <c r="H2" s="1" t="s">
        <v>23</v>
      </c>
      <c r="I2" s="1" t="s">
        <v>24</v>
      </c>
      <c r="J2" s="1" t="s">
        <v>25</v>
      </c>
      <c r="K2" s="1">
        <v>2</v>
      </c>
      <c r="L2" s="1" t="s">
        <v>26</v>
      </c>
      <c r="M2" s="1" t="s">
        <v>27</v>
      </c>
      <c r="N2" s="1" t="s">
        <v>28</v>
      </c>
      <c r="O2" s="3">
        <v>7793</v>
      </c>
      <c r="P2" s="1" t="s">
        <v>29</v>
      </c>
      <c r="R2" s="1" t="s">
        <v>30</v>
      </c>
      <c r="S2" s="1" t="s">
        <v>31</v>
      </c>
    </row>
    <row r="3" spans="1:19" ht="30" customHeight="1" x14ac:dyDescent="0.25">
      <c r="A3">
        <v>2</v>
      </c>
      <c r="B3" s="2">
        <v>44998.65881883102</v>
      </c>
      <c r="C3" s="1" t="s">
        <v>18</v>
      </c>
      <c r="D3" s="1" t="s">
        <v>32</v>
      </c>
      <c r="E3" s="1" t="s">
        <v>33</v>
      </c>
      <c r="F3" s="1" t="s">
        <v>34</v>
      </c>
      <c r="G3" s="1" t="s">
        <v>35</v>
      </c>
      <c r="H3" s="1" t="s">
        <v>23</v>
      </c>
      <c r="I3" s="1" t="s">
        <v>36</v>
      </c>
      <c r="J3" s="1" t="s">
        <v>37</v>
      </c>
      <c r="K3" s="1">
        <v>15</v>
      </c>
      <c r="L3" s="1" t="s">
        <v>38</v>
      </c>
      <c r="M3" s="1" t="s">
        <v>39</v>
      </c>
      <c r="N3" s="1" t="s">
        <v>28</v>
      </c>
      <c r="O3" s="3">
        <v>25344</v>
      </c>
      <c r="P3" s="1" t="s">
        <v>29</v>
      </c>
      <c r="R3" s="1" t="s">
        <v>40</v>
      </c>
      <c r="S3" s="1" t="s">
        <v>31</v>
      </c>
    </row>
    <row r="4" spans="1:19" ht="30" customHeight="1" x14ac:dyDescent="0.25">
      <c r="A4">
        <v>3</v>
      </c>
      <c r="B4" s="6">
        <v>44999.361527777779</v>
      </c>
      <c r="C4" s="1" t="s">
        <v>18</v>
      </c>
      <c r="D4" s="1" t="s">
        <v>19</v>
      </c>
      <c r="E4" s="1" t="s">
        <v>158</v>
      </c>
      <c r="F4" s="1" t="s">
        <v>159</v>
      </c>
      <c r="G4" s="1" t="s">
        <v>160</v>
      </c>
      <c r="H4" s="1" t="s">
        <v>23</v>
      </c>
      <c r="I4" s="1" t="s">
        <v>161</v>
      </c>
      <c r="J4" s="1" t="s">
        <v>162</v>
      </c>
      <c r="K4" s="1">
        <v>9</v>
      </c>
      <c r="L4" s="7" t="s">
        <v>163</v>
      </c>
      <c r="M4" s="1" t="s">
        <v>164</v>
      </c>
      <c r="N4" s="1" t="s">
        <v>29</v>
      </c>
      <c r="O4" s="3">
        <v>10750</v>
      </c>
      <c r="P4" s="1" t="s">
        <v>29</v>
      </c>
      <c r="R4" s="1" t="s">
        <v>30</v>
      </c>
      <c r="S4" s="1" t="s">
        <v>31</v>
      </c>
    </row>
    <row r="5" spans="1:19" ht="30" customHeight="1" x14ac:dyDescent="0.25">
      <c r="A5">
        <v>4</v>
      </c>
      <c r="B5" s="2">
        <v>44999.682316087958</v>
      </c>
      <c r="C5" s="1" t="s">
        <v>18</v>
      </c>
      <c r="D5" s="1" t="s">
        <v>32</v>
      </c>
      <c r="E5" s="1" t="s">
        <v>41</v>
      </c>
      <c r="F5" s="1" t="s">
        <v>42</v>
      </c>
      <c r="G5" s="1" t="s">
        <v>43</v>
      </c>
      <c r="H5" s="1" t="s">
        <v>23</v>
      </c>
      <c r="I5" s="1" t="s">
        <v>44</v>
      </c>
      <c r="J5" s="1" t="s">
        <v>45</v>
      </c>
      <c r="K5" s="1">
        <v>16</v>
      </c>
      <c r="L5" s="1" t="s">
        <v>46</v>
      </c>
      <c r="M5" s="1" t="s">
        <v>47</v>
      </c>
      <c r="N5" s="1" t="s">
        <v>28</v>
      </c>
      <c r="O5" s="3" t="s">
        <v>48</v>
      </c>
      <c r="P5" s="1" t="s">
        <v>28</v>
      </c>
      <c r="Q5" s="1" t="s">
        <v>49</v>
      </c>
      <c r="R5" s="1" t="s">
        <v>50</v>
      </c>
      <c r="S5" s="1" t="s">
        <v>31</v>
      </c>
    </row>
    <row r="6" spans="1:19" ht="30" customHeight="1" x14ac:dyDescent="0.25">
      <c r="A6">
        <v>5</v>
      </c>
      <c r="B6" s="2">
        <v>45000.472240173607</v>
      </c>
      <c r="C6" s="1" t="s">
        <v>18</v>
      </c>
      <c r="D6" s="1" t="s">
        <v>32</v>
      </c>
      <c r="E6" s="1" t="s">
        <v>51</v>
      </c>
      <c r="F6" s="1" t="s">
        <v>52</v>
      </c>
      <c r="G6" s="1" t="s">
        <v>53</v>
      </c>
      <c r="H6" s="1" t="s">
        <v>23</v>
      </c>
      <c r="I6" s="1" t="s">
        <v>54</v>
      </c>
      <c r="J6" s="1" t="s">
        <v>55</v>
      </c>
      <c r="K6" s="1">
        <v>20</v>
      </c>
      <c r="L6" s="1" t="s">
        <v>56</v>
      </c>
      <c r="M6" s="1" t="s">
        <v>57</v>
      </c>
      <c r="N6" s="1" t="s">
        <v>29</v>
      </c>
      <c r="O6" s="1" t="s">
        <v>58</v>
      </c>
      <c r="P6" s="1" t="s">
        <v>29</v>
      </c>
      <c r="R6" s="1" t="s">
        <v>50</v>
      </c>
      <c r="S6" s="1" t="s">
        <v>31</v>
      </c>
    </row>
    <row r="7" spans="1:19" ht="30" customHeight="1" x14ac:dyDescent="0.25">
      <c r="A7">
        <v>6</v>
      </c>
      <c r="B7" s="2">
        <v>45001.364359340281</v>
      </c>
      <c r="C7" s="1" t="s">
        <v>18</v>
      </c>
      <c r="D7" s="1" t="s">
        <v>19</v>
      </c>
      <c r="E7" s="1" t="s">
        <v>59</v>
      </c>
      <c r="F7" s="1" t="s">
        <v>60</v>
      </c>
      <c r="G7" s="1" t="s">
        <v>61</v>
      </c>
      <c r="H7" s="1" t="s">
        <v>62</v>
      </c>
      <c r="I7" s="1" t="s">
        <v>63</v>
      </c>
      <c r="J7" s="1" t="s">
        <v>64</v>
      </c>
      <c r="K7" s="1">
        <v>2</v>
      </c>
      <c r="L7" s="1" t="s">
        <v>65</v>
      </c>
      <c r="M7" s="1" t="s">
        <v>66</v>
      </c>
      <c r="N7" s="1" t="s">
        <v>29</v>
      </c>
      <c r="O7" s="1">
        <v>14000</v>
      </c>
      <c r="P7" s="1" t="s">
        <v>29</v>
      </c>
      <c r="R7" s="1" t="s">
        <v>40</v>
      </c>
      <c r="S7" s="1" t="s">
        <v>31</v>
      </c>
    </row>
    <row r="8" spans="1:19" ht="30" customHeight="1" x14ac:dyDescent="0.25">
      <c r="A8">
        <v>7</v>
      </c>
      <c r="B8" s="2">
        <v>45001.802495173615</v>
      </c>
      <c r="C8" s="1" t="s">
        <v>18</v>
      </c>
      <c r="D8" s="1" t="s">
        <v>19</v>
      </c>
      <c r="E8" s="1" t="s">
        <v>67</v>
      </c>
      <c r="F8" s="1" t="s">
        <v>68</v>
      </c>
      <c r="G8" s="1" t="s">
        <v>69</v>
      </c>
      <c r="H8" s="1" t="s">
        <v>62</v>
      </c>
      <c r="I8" s="1" t="s">
        <v>70</v>
      </c>
      <c r="J8" s="1" t="s">
        <v>71</v>
      </c>
      <c r="K8" s="1">
        <v>7</v>
      </c>
      <c r="L8" s="130" t="s">
        <v>170</v>
      </c>
      <c r="M8" s="1" t="s">
        <v>72</v>
      </c>
      <c r="N8" s="1" t="s">
        <v>29</v>
      </c>
      <c r="O8" s="1">
        <v>11230</v>
      </c>
      <c r="P8" s="1" t="s">
        <v>29</v>
      </c>
      <c r="R8" s="1" t="s">
        <v>30</v>
      </c>
      <c r="S8" s="1" t="s">
        <v>73</v>
      </c>
    </row>
    <row r="9" spans="1:19" ht="30" customHeight="1" x14ac:dyDescent="0.25">
      <c r="A9">
        <v>8</v>
      </c>
      <c r="B9" s="2">
        <v>45002.389156539357</v>
      </c>
      <c r="C9" s="1" t="s">
        <v>18</v>
      </c>
      <c r="D9" s="1" t="s">
        <v>32</v>
      </c>
      <c r="E9" s="1" t="s">
        <v>74</v>
      </c>
      <c r="F9" s="1" t="s">
        <v>75</v>
      </c>
      <c r="G9" s="1" t="s">
        <v>76</v>
      </c>
      <c r="H9" s="1" t="s">
        <v>23</v>
      </c>
      <c r="I9" s="1" t="s">
        <v>77</v>
      </c>
      <c r="J9" s="1" t="s">
        <v>78</v>
      </c>
      <c r="K9" s="1">
        <v>12</v>
      </c>
      <c r="L9" s="68" t="s">
        <v>79</v>
      </c>
      <c r="M9" s="1" t="s">
        <v>80</v>
      </c>
      <c r="N9" s="1" t="s">
        <v>29</v>
      </c>
      <c r="O9" s="4">
        <v>58554</v>
      </c>
      <c r="P9" s="1" t="s">
        <v>29</v>
      </c>
      <c r="R9" s="1" t="s">
        <v>50</v>
      </c>
      <c r="S9" s="1" t="s">
        <v>81</v>
      </c>
    </row>
    <row r="10" spans="1:19" ht="30" customHeight="1" x14ac:dyDescent="0.25">
      <c r="A10">
        <v>9</v>
      </c>
      <c r="B10" s="2">
        <v>45002.431299166667</v>
      </c>
      <c r="C10" s="1" t="s">
        <v>18</v>
      </c>
      <c r="D10" s="1" t="s">
        <v>32</v>
      </c>
      <c r="E10" s="1" t="s">
        <v>82</v>
      </c>
      <c r="F10" s="1" t="s">
        <v>83</v>
      </c>
      <c r="G10" s="1" t="s">
        <v>84</v>
      </c>
      <c r="H10" s="1" t="s">
        <v>85</v>
      </c>
      <c r="I10" s="1" t="s">
        <v>86</v>
      </c>
      <c r="J10" s="1" t="s">
        <v>87</v>
      </c>
      <c r="K10" s="1">
        <v>13</v>
      </c>
      <c r="L10" s="1" t="s">
        <v>88</v>
      </c>
      <c r="M10" s="1" t="s">
        <v>89</v>
      </c>
      <c r="N10" s="1" t="s">
        <v>29</v>
      </c>
      <c r="O10" s="4">
        <v>1500</v>
      </c>
      <c r="P10" s="1" t="s">
        <v>29</v>
      </c>
      <c r="R10" s="1" t="s">
        <v>30</v>
      </c>
      <c r="S10" s="1" t="s">
        <v>31</v>
      </c>
    </row>
    <row r="11" spans="1:19" ht="30" customHeight="1" x14ac:dyDescent="0.25">
      <c r="A11">
        <v>10</v>
      </c>
      <c r="B11" s="2">
        <v>45002.43796826389</v>
      </c>
      <c r="C11" s="1" t="s">
        <v>18</v>
      </c>
      <c r="D11" s="1" t="s">
        <v>32</v>
      </c>
      <c r="E11" s="1" t="s">
        <v>82</v>
      </c>
      <c r="F11" s="1" t="s">
        <v>83</v>
      </c>
      <c r="G11" s="1" t="s">
        <v>90</v>
      </c>
      <c r="H11" s="1" t="s">
        <v>85</v>
      </c>
      <c r="I11" s="1" t="s">
        <v>91</v>
      </c>
      <c r="J11" s="1" t="s">
        <v>92</v>
      </c>
      <c r="K11" s="1">
        <v>13</v>
      </c>
      <c r="L11" s="1" t="s">
        <v>93</v>
      </c>
      <c r="M11" s="1" t="s">
        <v>94</v>
      </c>
      <c r="N11" s="1" t="s">
        <v>29</v>
      </c>
      <c r="O11" s="1">
        <v>95</v>
      </c>
      <c r="P11" s="1" t="s">
        <v>29</v>
      </c>
      <c r="R11" s="1" t="s">
        <v>30</v>
      </c>
      <c r="S11" s="1" t="s">
        <v>31</v>
      </c>
    </row>
    <row r="12" spans="1:19" ht="30" customHeight="1" x14ac:dyDescent="0.25">
      <c r="A12">
        <v>11</v>
      </c>
      <c r="B12" s="2">
        <v>45002.443762777781</v>
      </c>
      <c r="C12" s="1" t="s">
        <v>18</v>
      </c>
      <c r="D12" s="1" t="s">
        <v>19</v>
      </c>
      <c r="E12" s="1" t="s">
        <v>95</v>
      </c>
      <c r="F12" s="1" t="s">
        <v>96</v>
      </c>
      <c r="G12" s="1" t="s">
        <v>97</v>
      </c>
      <c r="H12" s="1" t="s">
        <v>85</v>
      </c>
      <c r="I12" s="1" t="s">
        <v>98</v>
      </c>
      <c r="J12" s="1" t="s">
        <v>99</v>
      </c>
      <c r="K12" s="1">
        <v>12</v>
      </c>
      <c r="L12" s="1" t="s">
        <v>100</v>
      </c>
      <c r="M12" s="1" t="s">
        <v>31</v>
      </c>
      <c r="N12" s="1" t="s">
        <v>29</v>
      </c>
      <c r="O12" s="4">
        <v>1500</v>
      </c>
      <c r="P12" s="1" t="s">
        <v>29</v>
      </c>
      <c r="R12" s="1" t="s">
        <v>30</v>
      </c>
      <c r="S12" s="1" t="s">
        <v>31</v>
      </c>
    </row>
    <row r="13" spans="1:19" ht="30" customHeight="1" x14ac:dyDescent="0.25">
      <c r="A13">
        <v>12</v>
      </c>
      <c r="B13" s="2">
        <v>45002.448119641209</v>
      </c>
      <c r="C13" s="1" t="s">
        <v>18</v>
      </c>
      <c r="D13" s="1" t="s">
        <v>19</v>
      </c>
      <c r="E13" s="1" t="s">
        <v>101</v>
      </c>
      <c r="F13" s="1" t="s">
        <v>102</v>
      </c>
      <c r="G13" s="1" t="s">
        <v>103</v>
      </c>
      <c r="H13" s="1" t="s">
        <v>62</v>
      </c>
      <c r="I13" s="1" t="s">
        <v>104</v>
      </c>
      <c r="J13" s="1" t="s">
        <v>105</v>
      </c>
      <c r="K13" s="1">
        <v>1</v>
      </c>
      <c r="L13" s="1" t="s">
        <v>101</v>
      </c>
      <c r="M13" s="1" t="s">
        <v>106</v>
      </c>
      <c r="N13" s="1" t="s">
        <v>28</v>
      </c>
      <c r="O13" s="1" t="s">
        <v>107</v>
      </c>
      <c r="P13" s="1" t="s">
        <v>29</v>
      </c>
      <c r="R13" s="1" t="s">
        <v>30</v>
      </c>
      <c r="S13" s="1" t="s">
        <v>31</v>
      </c>
    </row>
    <row r="14" spans="1:19" ht="30" customHeight="1" x14ac:dyDescent="0.25">
      <c r="A14">
        <v>13</v>
      </c>
      <c r="B14" s="2">
        <v>45002.448509444446</v>
      </c>
      <c r="C14" s="1" t="s">
        <v>18</v>
      </c>
      <c r="D14" s="1" t="s">
        <v>32</v>
      </c>
      <c r="E14" s="1" t="s">
        <v>82</v>
      </c>
      <c r="F14" s="1" t="s">
        <v>83</v>
      </c>
      <c r="G14" s="1" t="s">
        <v>108</v>
      </c>
      <c r="H14" s="1" t="s">
        <v>85</v>
      </c>
      <c r="I14" s="1" t="s">
        <v>109</v>
      </c>
      <c r="J14" s="1" t="s">
        <v>110</v>
      </c>
      <c r="K14" s="1">
        <v>13</v>
      </c>
      <c r="L14" s="1" t="s">
        <v>111</v>
      </c>
      <c r="M14" s="1" t="s">
        <v>112</v>
      </c>
      <c r="N14" s="1" t="s">
        <v>29</v>
      </c>
      <c r="O14" s="1">
        <v>56</v>
      </c>
      <c r="P14" s="1" t="s">
        <v>29</v>
      </c>
      <c r="R14" s="1" t="s">
        <v>30</v>
      </c>
      <c r="S14" s="1" t="s">
        <v>31</v>
      </c>
    </row>
    <row r="15" spans="1:19" ht="30" customHeight="1" x14ac:dyDescent="0.25">
      <c r="A15">
        <v>14</v>
      </c>
      <c r="B15" s="2">
        <v>45002.450136597225</v>
      </c>
      <c r="C15" s="1" t="s">
        <v>18</v>
      </c>
      <c r="D15" s="1" t="s">
        <v>32</v>
      </c>
      <c r="E15" s="1" t="s">
        <v>113</v>
      </c>
      <c r="F15" s="1" t="s">
        <v>114</v>
      </c>
      <c r="G15" s="1" t="s">
        <v>115</v>
      </c>
      <c r="H15" s="1" t="s">
        <v>23</v>
      </c>
      <c r="I15" s="1" t="s">
        <v>116</v>
      </c>
      <c r="J15" s="1" t="s">
        <v>117</v>
      </c>
      <c r="K15" s="1">
        <v>10</v>
      </c>
      <c r="L15" s="1" t="s">
        <v>118</v>
      </c>
      <c r="M15" s="1" t="s">
        <v>119</v>
      </c>
      <c r="N15" s="1" t="s">
        <v>29</v>
      </c>
      <c r="O15" s="1">
        <v>33000</v>
      </c>
      <c r="P15" s="1" t="s">
        <v>29</v>
      </c>
      <c r="R15" s="1" t="s">
        <v>50</v>
      </c>
      <c r="S15" s="1" t="s">
        <v>81</v>
      </c>
    </row>
    <row r="16" spans="1:19" ht="30" customHeight="1" x14ac:dyDescent="0.25">
      <c r="A16">
        <v>15</v>
      </c>
      <c r="B16" s="2">
        <v>45002.471302233796</v>
      </c>
      <c r="C16" s="1" t="s">
        <v>18</v>
      </c>
      <c r="D16" s="1" t="s">
        <v>19</v>
      </c>
      <c r="E16" s="1" t="s">
        <v>120</v>
      </c>
      <c r="F16" s="1" t="s">
        <v>121</v>
      </c>
      <c r="G16" s="1" t="s">
        <v>122</v>
      </c>
      <c r="H16" s="1" t="s">
        <v>62</v>
      </c>
      <c r="I16" s="1" t="s">
        <v>123</v>
      </c>
      <c r="J16" s="1" t="s">
        <v>124</v>
      </c>
      <c r="K16" s="1">
        <v>2</v>
      </c>
      <c r="L16" s="1" t="s">
        <v>125</v>
      </c>
      <c r="M16" s="1" t="s">
        <v>126</v>
      </c>
      <c r="N16" s="1" t="s">
        <v>29</v>
      </c>
      <c r="O16" s="1">
        <v>9100</v>
      </c>
      <c r="P16" s="1" t="s">
        <v>29</v>
      </c>
      <c r="R16" s="1" t="s">
        <v>30</v>
      </c>
      <c r="S16" s="1" t="s">
        <v>31</v>
      </c>
    </row>
    <row r="17" spans="1:19" ht="30" customHeight="1" x14ac:dyDescent="0.25">
      <c r="A17">
        <v>16</v>
      </c>
      <c r="B17" s="2">
        <v>45002.474684166664</v>
      </c>
      <c r="C17" s="1" t="s">
        <v>18</v>
      </c>
      <c r="D17" s="1" t="s">
        <v>19</v>
      </c>
      <c r="E17" s="1" t="s">
        <v>101</v>
      </c>
      <c r="F17" s="1" t="s">
        <v>102</v>
      </c>
      <c r="G17" s="1" t="s">
        <v>127</v>
      </c>
      <c r="H17" s="1" t="s">
        <v>128</v>
      </c>
      <c r="I17" s="1" t="s">
        <v>129</v>
      </c>
      <c r="J17" s="1" t="s">
        <v>130</v>
      </c>
      <c r="K17" s="1">
        <v>1</v>
      </c>
      <c r="L17" s="1" t="s">
        <v>101</v>
      </c>
      <c r="M17" s="1" t="s">
        <v>106</v>
      </c>
      <c r="N17" s="1" t="s">
        <v>29</v>
      </c>
      <c r="O17" s="1" t="s">
        <v>131</v>
      </c>
      <c r="P17" s="1" t="s">
        <v>29</v>
      </c>
      <c r="R17" s="1" t="s">
        <v>30</v>
      </c>
      <c r="S17" s="1" t="s">
        <v>31</v>
      </c>
    </row>
    <row r="18" spans="1:19" ht="30" customHeight="1" x14ac:dyDescent="0.25">
      <c r="A18">
        <v>17</v>
      </c>
      <c r="B18" s="2">
        <v>45002.496904965279</v>
      </c>
      <c r="C18" s="1" t="s">
        <v>18</v>
      </c>
      <c r="D18" s="1" t="s">
        <v>32</v>
      </c>
      <c r="E18" s="1" t="s">
        <v>132</v>
      </c>
      <c r="F18" s="1" t="s">
        <v>133</v>
      </c>
      <c r="G18" s="1" t="s">
        <v>134</v>
      </c>
      <c r="H18" s="1" t="s">
        <v>23</v>
      </c>
      <c r="I18" s="1" t="s">
        <v>135</v>
      </c>
      <c r="J18" s="1" t="s">
        <v>136</v>
      </c>
      <c r="K18" s="5">
        <v>7</v>
      </c>
      <c r="L18" s="1" t="s">
        <v>137</v>
      </c>
      <c r="M18" s="1" t="s">
        <v>138</v>
      </c>
      <c r="N18" s="1" t="s">
        <v>29</v>
      </c>
      <c r="O18" s="4">
        <v>42265</v>
      </c>
      <c r="P18" s="1" t="s">
        <v>28</v>
      </c>
      <c r="Q18" s="1" t="s">
        <v>139</v>
      </c>
      <c r="R18" s="1" t="s">
        <v>140</v>
      </c>
      <c r="S18" s="1" t="s">
        <v>31</v>
      </c>
    </row>
    <row r="19" spans="1:19" ht="30" customHeight="1" x14ac:dyDescent="0.25">
      <c r="A19">
        <v>18</v>
      </c>
      <c r="B19" s="2">
        <v>45002.651662777775</v>
      </c>
      <c r="C19" s="1" t="s">
        <v>18</v>
      </c>
      <c r="D19" s="1" t="s">
        <v>32</v>
      </c>
      <c r="E19" s="1" t="s">
        <v>141</v>
      </c>
      <c r="F19" s="1" t="s">
        <v>142</v>
      </c>
      <c r="G19" s="1" t="s">
        <v>143</v>
      </c>
      <c r="H19" s="1" t="s">
        <v>23</v>
      </c>
      <c r="I19" s="1" t="s">
        <v>144</v>
      </c>
      <c r="J19" s="1" t="s">
        <v>55</v>
      </c>
      <c r="K19" s="1">
        <v>63</v>
      </c>
      <c r="L19" s="1" t="s">
        <v>145</v>
      </c>
      <c r="M19" s="1" t="s">
        <v>146</v>
      </c>
      <c r="N19" s="1" t="s">
        <v>29</v>
      </c>
      <c r="O19" s="1">
        <v>63800</v>
      </c>
      <c r="P19" s="1" t="s">
        <v>29</v>
      </c>
      <c r="R19" s="1" t="s">
        <v>50</v>
      </c>
      <c r="S19" s="1" t="s">
        <v>81</v>
      </c>
    </row>
    <row r="20" spans="1:19" ht="30" customHeight="1" x14ac:dyDescent="0.25">
      <c r="A20">
        <v>19</v>
      </c>
      <c r="B20" s="2">
        <v>45002.654720543986</v>
      </c>
      <c r="C20" s="1" t="s">
        <v>18</v>
      </c>
      <c r="D20" s="1" t="s">
        <v>32</v>
      </c>
      <c r="E20" s="1" t="s">
        <v>147</v>
      </c>
      <c r="F20" s="1" t="s">
        <v>142</v>
      </c>
      <c r="G20" s="1" t="s">
        <v>143</v>
      </c>
      <c r="H20" s="1" t="s">
        <v>128</v>
      </c>
      <c r="I20" s="1" t="s">
        <v>148</v>
      </c>
      <c r="J20" s="1" t="s">
        <v>55</v>
      </c>
      <c r="K20" s="1">
        <v>63</v>
      </c>
      <c r="L20" s="68" t="s">
        <v>149</v>
      </c>
      <c r="M20" s="1" t="s">
        <v>150</v>
      </c>
      <c r="N20" s="1" t="s">
        <v>29</v>
      </c>
      <c r="O20" s="1">
        <v>63800</v>
      </c>
      <c r="P20" s="1" t="s">
        <v>29</v>
      </c>
      <c r="R20" s="1" t="s">
        <v>50</v>
      </c>
      <c r="S20" s="1" t="s">
        <v>81</v>
      </c>
    </row>
    <row r="21" spans="1:19" ht="30" customHeight="1" x14ac:dyDescent="0.25">
      <c r="A21">
        <v>20</v>
      </c>
      <c r="B21" s="2">
        <v>45002.833831944445</v>
      </c>
      <c r="C21" s="1" t="s">
        <v>18</v>
      </c>
      <c r="D21" s="1" t="s">
        <v>32</v>
      </c>
      <c r="E21" s="1" t="s">
        <v>151</v>
      </c>
      <c r="F21" s="1" t="s">
        <v>152</v>
      </c>
      <c r="G21" s="1" t="s">
        <v>153</v>
      </c>
      <c r="H21" s="1" t="s">
        <v>23</v>
      </c>
      <c r="I21" s="1" t="s">
        <v>154</v>
      </c>
      <c r="J21" s="1" t="s">
        <v>155</v>
      </c>
      <c r="K21" s="1">
        <v>33</v>
      </c>
      <c r="L21" s="1" t="s">
        <v>156</v>
      </c>
      <c r="M21" s="1" t="s">
        <v>157</v>
      </c>
      <c r="N21" s="1" t="s">
        <v>28</v>
      </c>
      <c r="O21" s="4">
        <v>67000</v>
      </c>
      <c r="P21" s="1" t="s">
        <v>29</v>
      </c>
      <c r="R21" s="1" t="s">
        <v>50</v>
      </c>
      <c r="S21" s="1" t="s">
        <v>31</v>
      </c>
    </row>
  </sheetData>
  <autoFilter ref="A1:S21" xr:uid="{0BC29F68-62E0-4193-B426-0C6AAF9B66B9}"/>
  <conditionalFormatting sqref="L4">
    <cfRule type="notContainsBlanks" dxfId="5" priority="2">
      <formula>LEN(TRIM(L4))&gt;0</formula>
    </cfRule>
  </conditionalFormatting>
  <conditionalFormatting sqref="L8">
    <cfRule type="notContainsBlanks" dxfId="4" priority="1">
      <formula>LEN(TRIM(L8))&gt;0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Y29"/>
  <sheetViews>
    <sheetView topLeftCell="AH1" zoomScale="70" zoomScaleNormal="70" workbookViewId="0">
      <pane ySplit="1" topLeftCell="A11" activePane="bottomLeft" state="frozen"/>
      <selection pane="bottomLeft" activeCell="AV25" sqref="AV25:AW29"/>
    </sheetView>
  </sheetViews>
  <sheetFormatPr defaultColWidth="12.6640625" defaultRowHeight="15.75" customHeight="1" x14ac:dyDescent="0.25"/>
  <cols>
    <col min="1" max="1" width="3.88671875" customWidth="1"/>
    <col min="2" max="2" width="20.5546875" customWidth="1"/>
    <col min="3" max="3" width="18.88671875" customWidth="1"/>
    <col min="4" max="4" width="7.33203125" customWidth="1"/>
    <col min="5" max="5" width="10.6640625" customWidth="1"/>
    <col min="6" max="6" width="18.88671875" customWidth="1"/>
    <col min="7" max="7" width="45.44140625" customWidth="1"/>
    <col min="8" max="8" width="73.33203125" customWidth="1"/>
    <col min="9" max="11" width="18.88671875" customWidth="1"/>
    <col min="12" max="12" width="22.44140625" customWidth="1"/>
    <col min="13" max="18" width="18.88671875" customWidth="1"/>
    <col min="19" max="19" width="30.109375" customWidth="1"/>
    <col min="20" max="22" width="12.6640625" customWidth="1"/>
    <col min="23" max="23" width="12.5546875" customWidth="1"/>
    <col min="24" max="24" width="19.6640625" customWidth="1"/>
    <col min="25" max="33" width="12.6640625" customWidth="1"/>
    <col min="34" max="34" width="37.88671875" customWidth="1"/>
    <col min="35" max="35" width="12.6640625" customWidth="1"/>
    <col min="36" max="36" width="18.33203125" customWidth="1"/>
    <col min="37" max="37" width="25" customWidth="1"/>
    <col min="38" max="47" width="12.6640625" customWidth="1"/>
    <col min="49" max="49" width="20.44140625" customWidth="1"/>
    <col min="50" max="50" width="29.44140625" customWidth="1"/>
    <col min="51" max="51" width="46" customWidth="1"/>
  </cols>
  <sheetData>
    <row r="1" spans="1:51" ht="45.6" customHeight="1" x14ac:dyDescent="0.25">
      <c r="A1" s="13" t="s">
        <v>165</v>
      </c>
      <c r="B1" s="125" t="s">
        <v>0</v>
      </c>
      <c r="C1" s="125" t="s">
        <v>1</v>
      </c>
      <c r="D1" s="125" t="s">
        <v>2</v>
      </c>
      <c r="E1" s="125" t="s">
        <v>3</v>
      </c>
      <c r="F1" s="125" t="s">
        <v>4</v>
      </c>
      <c r="G1" s="125" t="s">
        <v>5</v>
      </c>
      <c r="H1" s="126" t="s">
        <v>6</v>
      </c>
      <c r="I1" s="125" t="s">
        <v>7</v>
      </c>
      <c r="J1" s="125" t="s">
        <v>8</v>
      </c>
      <c r="K1" s="125" t="s">
        <v>9</v>
      </c>
      <c r="L1" s="125" t="s">
        <v>10</v>
      </c>
      <c r="M1" s="125" t="s">
        <v>11</v>
      </c>
      <c r="N1" s="125" t="s">
        <v>12</v>
      </c>
      <c r="O1" s="125" t="s">
        <v>13</v>
      </c>
      <c r="P1" s="125" t="s">
        <v>14</v>
      </c>
      <c r="Q1" s="125" t="s">
        <v>15</v>
      </c>
      <c r="R1" s="125" t="s">
        <v>16</v>
      </c>
      <c r="S1" s="125" t="s">
        <v>17</v>
      </c>
      <c r="T1" s="189" t="s">
        <v>393</v>
      </c>
      <c r="U1" s="8" t="s">
        <v>166</v>
      </c>
      <c r="V1" s="8" t="s">
        <v>177</v>
      </c>
      <c r="W1" s="8" t="s">
        <v>167</v>
      </c>
      <c r="X1" s="136" t="s">
        <v>180</v>
      </c>
      <c r="Y1" s="189" t="s">
        <v>394</v>
      </c>
      <c r="Z1" s="186" t="s">
        <v>395</v>
      </c>
      <c r="AA1" s="8" t="s">
        <v>396</v>
      </c>
      <c r="AB1" s="134" t="s">
        <v>178</v>
      </c>
      <c r="AC1" s="8" t="s">
        <v>397</v>
      </c>
      <c r="AD1" s="8" t="s">
        <v>398</v>
      </c>
      <c r="AE1" s="134" t="s">
        <v>179</v>
      </c>
      <c r="AF1" s="8" t="s">
        <v>399</v>
      </c>
      <c r="AG1" s="8" t="s">
        <v>400</v>
      </c>
      <c r="AH1" s="10" t="s">
        <v>184</v>
      </c>
      <c r="AI1" s="186" t="s">
        <v>401</v>
      </c>
      <c r="AJ1" s="186" t="s">
        <v>402</v>
      </c>
      <c r="AK1" s="8" t="s">
        <v>180</v>
      </c>
      <c r="AL1" s="189" t="s">
        <v>181</v>
      </c>
      <c r="AM1" s="9" t="s">
        <v>182</v>
      </c>
      <c r="AN1" s="8" t="s">
        <v>183</v>
      </c>
      <c r="AO1" s="11" t="s">
        <v>185</v>
      </c>
      <c r="AP1" s="11" t="s">
        <v>186</v>
      </c>
      <c r="AQ1" s="8" t="s">
        <v>187</v>
      </c>
      <c r="AR1" s="8" t="s">
        <v>188</v>
      </c>
      <c r="AS1" s="8" t="s">
        <v>189</v>
      </c>
      <c r="AT1" s="8" t="s">
        <v>191</v>
      </c>
      <c r="AU1" s="8" t="s">
        <v>190</v>
      </c>
      <c r="AV1" s="8" t="s">
        <v>181</v>
      </c>
      <c r="AW1" s="8" t="s">
        <v>392</v>
      </c>
      <c r="AX1" s="8"/>
      <c r="AY1" s="8" t="s">
        <v>409</v>
      </c>
    </row>
    <row r="2" spans="1:51" ht="15" customHeight="1" x14ac:dyDescent="0.25">
      <c r="A2" s="13">
        <v>1</v>
      </c>
      <c r="B2" s="127">
        <v>44995.579872592592</v>
      </c>
      <c r="C2" s="125" t="s">
        <v>18</v>
      </c>
      <c r="D2" s="125" t="s">
        <v>19</v>
      </c>
      <c r="E2" s="125" t="s">
        <v>20</v>
      </c>
      <c r="F2" s="125" t="s">
        <v>21</v>
      </c>
      <c r="G2" s="125" t="s">
        <v>22</v>
      </c>
      <c r="H2" s="125" t="s">
        <v>23</v>
      </c>
      <c r="I2" s="125" t="s">
        <v>24</v>
      </c>
      <c r="J2" s="125" t="s">
        <v>25</v>
      </c>
      <c r="K2" s="125">
        <v>2</v>
      </c>
      <c r="L2" s="125" t="s">
        <v>26</v>
      </c>
      <c r="M2" s="125" t="s">
        <v>27</v>
      </c>
      <c r="N2" s="125" t="s">
        <v>28</v>
      </c>
      <c r="O2" s="128">
        <v>7793</v>
      </c>
      <c r="P2" s="125" t="s">
        <v>29</v>
      </c>
      <c r="Q2" s="13"/>
      <c r="R2" s="125" t="s">
        <v>30</v>
      </c>
      <c r="S2" s="125" t="s">
        <v>31</v>
      </c>
      <c r="T2" s="192"/>
      <c r="U2" s="13" t="s">
        <v>168</v>
      </c>
      <c r="V2" s="13" t="s">
        <v>169</v>
      </c>
      <c r="W2" s="13"/>
      <c r="X2" s="13"/>
      <c r="Y2" s="190"/>
      <c r="Z2" s="15" t="s">
        <v>29</v>
      </c>
      <c r="AA2" s="13">
        <f>'Relatório Docentes'!B178</f>
        <v>2</v>
      </c>
      <c r="AB2" s="13">
        <v>0</v>
      </c>
      <c r="AC2" s="13">
        <f>'Relatório Docentes'!AV$178</f>
        <v>1</v>
      </c>
      <c r="AD2" s="13">
        <f>'Relatório Docentes'!BX178</f>
        <v>0</v>
      </c>
      <c r="AE2" s="13">
        <v>0</v>
      </c>
      <c r="AF2" s="13">
        <f>'Projetos Geradores RTI'!B172</f>
        <v>0</v>
      </c>
      <c r="AG2" s="13">
        <f>'Projetos Vigentes'!AF58</f>
        <v>1</v>
      </c>
      <c r="AH2" s="12" t="s">
        <v>407</v>
      </c>
      <c r="AI2" s="13" t="str">
        <f t="shared" ref="AI2:AI20" si="0">IF(AH2="Nenhum","Não","Sim")</f>
        <v>Não</v>
      </c>
      <c r="AJ2" s="12" t="s">
        <v>922</v>
      </c>
      <c r="AK2" s="13"/>
      <c r="AL2" s="192"/>
      <c r="AM2" s="12" t="s">
        <v>29</v>
      </c>
      <c r="AN2" s="13" t="str">
        <f t="shared" ref="AN2:AN20" si="1">IF(AG2=0,"Não","Sim")</f>
        <v>Sim</v>
      </c>
      <c r="AO2" s="13" t="str">
        <f t="shared" ref="AO2:AO20" si="2">AI2</f>
        <v>Não</v>
      </c>
      <c r="AP2" s="13" t="str">
        <f t="shared" ref="AP2:AP20" si="3">AJ2</f>
        <v>Média</v>
      </c>
      <c r="AQ2" s="13" t="str">
        <f t="shared" ref="AQ2:AQ20" si="4">IF(AE2=0,"Não","Sim")</f>
        <v>Não</v>
      </c>
      <c r="AR2" s="13">
        <f t="shared" ref="AR2:AR20" si="5">AF2</f>
        <v>0</v>
      </c>
      <c r="AS2" s="13">
        <f t="shared" ref="AS2:AS20" si="6">AA2</f>
        <v>2</v>
      </c>
      <c r="AT2" s="13">
        <f t="shared" ref="AT2:AT20" si="7">AC2</f>
        <v>1</v>
      </c>
      <c r="AU2" s="13">
        <f t="shared" ref="AU2:AU20" si="8">AD2</f>
        <v>0</v>
      </c>
      <c r="AV2" s="13">
        <f>IF(AN2="Sim",1,0.8)*IF(AO2="Sim",1,0.8)*IF(AQ2="Sim",0.9,1)*(IF(AP2="Alta",1,IF(AP2="Média",0.8,IF(AP2="Baixa",0.5,0.3))))*AS2*(1+0.2*AR2)*(1-0.8*(AT2+0.5*AU2)/(1.5*AS2))</f>
        <v>0.93866666666666687</v>
      </c>
      <c r="AW2" s="178">
        <v>7793</v>
      </c>
      <c r="AX2" s="178"/>
      <c r="AY2" s="13" t="str">
        <f t="shared" ref="AY2:AY20" si="9">D2</f>
        <v>Grupo 2 - Laboratórios de Grupos de Pesquisa</v>
      </c>
    </row>
    <row r="3" spans="1:51" ht="33.75" customHeight="1" x14ac:dyDescent="0.25">
      <c r="A3" s="13">
        <v>2</v>
      </c>
      <c r="B3" s="127">
        <v>44998.65881883102</v>
      </c>
      <c r="C3" s="125" t="s">
        <v>18</v>
      </c>
      <c r="D3" s="125" t="s">
        <v>32</v>
      </c>
      <c r="E3" s="125" t="s">
        <v>33</v>
      </c>
      <c r="F3" s="125" t="s">
        <v>34</v>
      </c>
      <c r="G3" s="125" t="s">
        <v>35</v>
      </c>
      <c r="H3" s="125" t="s">
        <v>23</v>
      </c>
      <c r="I3" s="125" t="s">
        <v>36</v>
      </c>
      <c r="J3" s="125" t="s">
        <v>37</v>
      </c>
      <c r="K3" s="125">
        <v>15</v>
      </c>
      <c r="L3" s="194" t="s">
        <v>38</v>
      </c>
      <c r="M3" s="125" t="s">
        <v>39</v>
      </c>
      <c r="N3" s="125" t="s">
        <v>28</v>
      </c>
      <c r="O3" s="128">
        <v>25344</v>
      </c>
      <c r="P3" s="125" t="s">
        <v>29</v>
      </c>
      <c r="Q3" s="13"/>
      <c r="R3" s="125" t="s">
        <v>40</v>
      </c>
      <c r="S3" s="125" t="s">
        <v>31</v>
      </c>
      <c r="T3" s="192"/>
      <c r="U3" s="13" t="s">
        <v>168</v>
      </c>
      <c r="V3" s="13" t="s">
        <v>169</v>
      </c>
      <c r="W3" s="188" t="s">
        <v>192</v>
      </c>
      <c r="X3" s="13"/>
      <c r="Y3" s="190"/>
      <c r="Z3" s="15" t="s">
        <v>29</v>
      </c>
      <c r="AA3" s="13">
        <f>'Relatório Docentes'!C178</f>
        <v>9</v>
      </c>
      <c r="AB3" s="13"/>
      <c r="AC3" s="13">
        <f>'Relatório Docentes'!AW$178</f>
        <v>2</v>
      </c>
      <c r="AD3" s="13">
        <f>'Relatório Docentes'!BY178</f>
        <v>9</v>
      </c>
      <c r="AE3" s="13">
        <v>0</v>
      </c>
      <c r="AF3" s="13">
        <f>'Projetos Geradores RTI'!C172</f>
        <v>2</v>
      </c>
      <c r="AG3" s="13">
        <f>'Projetos Vigentes'!AG58</f>
        <v>7</v>
      </c>
      <c r="AH3" s="12" t="s">
        <v>403</v>
      </c>
      <c r="AI3" s="13" t="str">
        <f t="shared" si="0"/>
        <v>Sim</v>
      </c>
      <c r="AJ3" s="12" t="s">
        <v>923</v>
      </c>
      <c r="AK3" s="13" t="s">
        <v>941</v>
      </c>
      <c r="AL3" s="192"/>
      <c r="AM3" s="12" t="s">
        <v>29</v>
      </c>
      <c r="AN3" s="13" t="str">
        <f t="shared" si="1"/>
        <v>Sim</v>
      </c>
      <c r="AO3" s="13" t="str">
        <f t="shared" si="2"/>
        <v>Sim</v>
      </c>
      <c r="AP3" s="13" t="str">
        <f t="shared" si="3"/>
        <v>Alta</v>
      </c>
      <c r="AQ3" s="13" t="str">
        <f t="shared" si="4"/>
        <v>Não</v>
      </c>
      <c r="AR3" s="13">
        <f t="shared" si="5"/>
        <v>2</v>
      </c>
      <c r="AS3" s="13">
        <f t="shared" si="6"/>
        <v>9</v>
      </c>
      <c r="AT3" s="13">
        <f t="shared" si="7"/>
        <v>2</v>
      </c>
      <c r="AU3" s="13">
        <f t="shared" si="8"/>
        <v>9</v>
      </c>
      <c r="AV3" s="13">
        <f t="shared" ref="AV3:AV20" si="10">IF(AN3="Sim",1,0.8)*IF(AO3="Sim",1,0.8)*IF(AQ3="Sim",0.9,1)*(IF(AP3="Alta",1,IF(AP3="Média",0.8,IF(AP3="Baixa",0.5,0.3))))*AS3*(1+0.2*AR3)*(1-0.8*(AT3+0.5*AU3)/(1.5*AS3))</f>
        <v>7.7466666666666661</v>
      </c>
      <c r="AW3" s="178">
        <v>25344</v>
      </c>
      <c r="AX3" s="178"/>
      <c r="AY3" s="13" t="str">
        <f t="shared" si="9"/>
        <v>Grupo 1 - Manutenção de Infraestrutura Coletiva</v>
      </c>
    </row>
    <row r="4" spans="1:51" ht="47.25" customHeight="1" x14ac:dyDescent="0.25">
      <c r="A4" s="13">
        <v>3</v>
      </c>
      <c r="B4" s="129">
        <v>44999.361527777779</v>
      </c>
      <c r="C4" s="125" t="s">
        <v>18</v>
      </c>
      <c r="D4" s="125" t="s">
        <v>19</v>
      </c>
      <c r="E4" s="125" t="s">
        <v>158</v>
      </c>
      <c r="F4" s="125" t="s">
        <v>159</v>
      </c>
      <c r="G4" s="125" t="s">
        <v>160</v>
      </c>
      <c r="H4" s="125" t="s">
        <v>23</v>
      </c>
      <c r="I4" s="125" t="s">
        <v>161</v>
      </c>
      <c r="J4" s="125" t="s">
        <v>162</v>
      </c>
      <c r="K4" s="125">
        <v>9</v>
      </c>
      <c r="L4" s="130" t="s">
        <v>163</v>
      </c>
      <c r="M4" s="125" t="s">
        <v>164</v>
      </c>
      <c r="N4" s="125" t="s">
        <v>29</v>
      </c>
      <c r="O4" s="128">
        <v>10750</v>
      </c>
      <c r="P4" s="125" t="s">
        <v>29</v>
      </c>
      <c r="Q4" s="13"/>
      <c r="R4" s="125" t="s">
        <v>30</v>
      </c>
      <c r="S4" s="125" t="s">
        <v>31</v>
      </c>
      <c r="T4" s="192"/>
      <c r="U4" s="13" t="s">
        <v>168</v>
      </c>
      <c r="V4" s="15" t="s">
        <v>174</v>
      </c>
      <c r="W4" s="13"/>
      <c r="X4" s="15"/>
      <c r="Y4" s="190"/>
      <c r="Z4" s="15" t="s">
        <v>29</v>
      </c>
      <c r="AA4" s="13">
        <f>'Relatório Docentes'!D178</f>
        <v>9</v>
      </c>
      <c r="AB4" s="13"/>
      <c r="AC4" s="13">
        <f>'Relatório Docentes'!AX$178</f>
        <v>1</v>
      </c>
      <c r="AD4" s="13">
        <f>'Relatório Docentes'!BZ178</f>
        <v>1</v>
      </c>
      <c r="AE4" s="13">
        <v>0</v>
      </c>
      <c r="AF4" s="13">
        <f>'Projetos Geradores RTI'!D172</f>
        <v>2</v>
      </c>
      <c r="AG4" s="13">
        <f>'Projetos Vigentes'!AH58</f>
        <v>2</v>
      </c>
      <c r="AH4" s="12" t="s">
        <v>407</v>
      </c>
      <c r="AI4" s="13" t="str">
        <f t="shared" si="0"/>
        <v>Não</v>
      </c>
      <c r="AJ4" s="12" t="s">
        <v>408</v>
      </c>
      <c r="AK4" s="13"/>
      <c r="AL4" s="192"/>
      <c r="AM4" s="12" t="s">
        <v>29</v>
      </c>
      <c r="AN4" s="13" t="str">
        <f t="shared" si="1"/>
        <v>Sim</v>
      </c>
      <c r="AO4" s="13" t="str">
        <f t="shared" si="2"/>
        <v>Não</v>
      </c>
      <c r="AP4" s="13" t="str">
        <f t="shared" si="3"/>
        <v>Baixa</v>
      </c>
      <c r="AQ4" s="13" t="str">
        <f t="shared" si="4"/>
        <v>Não</v>
      </c>
      <c r="AR4" s="13">
        <f t="shared" si="5"/>
        <v>2</v>
      </c>
      <c r="AS4" s="13">
        <f t="shared" si="6"/>
        <v>9</v>
      </c>
      <c r="AT4" s="13">
        <f t="shared" si="7"/>
        <v>1</v>
      </c>
      <c r="AU4" s="13">
        <f t="shared" si="8"/>
        <v>1</v>
      </c>
      <c r="AV4" s="13">
        <f t="shared" si="10"/>
        <v>4.5919999999999996</v>
      </c>
      <c r="AW4" s="183">
        <v>10347.39</v>
      </c>
      <c r="AX4" s="183" t="s">
        <v>966</v>
      </c>
      <c r="AY4" s="13" t="str">
        <f t="shared" si="9"/>
        <v>Grupo 2 - Laboratórios de Grupos de Pesquisa</v>
      </c>
    </row>
    <row r="5" spans="1:51" ht="37.200000000000003" customHeight="1" x14ac:dyDescent="0.25">
      <c r="A5" s="13">
        <v>4</v>
      </c>
      <c r="B5" s="127">
        <v>44999.682316087958</v>
      </c>
      <c r="C5" s="125" t="s">
        <v>18</v>
      </c>
      <c r="D5" s="125" t="s">
        <v>32</v>
      </c>
      <c r="E5" s="125" t="s">
        <v>41</v>
      </c>
      <c r="F5" s="125" t="s">
        <v>42</v>
      </c>
      <c r="G5" s="125" t="s">
        <v>43</v>
      </c>
      <c r="H5" s="125" t="s">
        <v>23</v>
      </c>
      <c r="I5" s="125" t="s">
        <v>44</v>
      </c>
      <c r="J5" s="125" t="s">
        <v>45</v>
      </c>
      <c r="K5" s="125">
        <v>16</v>
      </c>
      <c r="L5" s="125" t="s">
        <v>46</v>
      </c>
      <c r="M5" s="125" t="s">
        <v>47</v>
      </c>
      <c r="N5" s="125" t="s">
        <v>28</v>
      </c>
      <c r="O5" s="128" t="s">
        <v>48</v>
      </c>
      <c r="P5" s="125" t="s">
        <v>28</v>
      </c>
      <c r="Q5" s="125" t="s">
        <v>49</v>
      </c>
      <c r="R5" s="125" t="s">
        <v>50</v>
      </c>
      <c r="S5" s="125" t="s">
        <v>31</v>
      </c>
      <c r="T5" s="192"/>
      <c r="U5" s="13" t="s">
        <v>168</v>
      </c>
      <c r="V5" s="13" t="s">
        <v>169</v>
      </c>
      <c r="W5" s="13" t="s">
        <v>168</v>
      </c>
      <c r="X5" s="13"/>
      <c r="Y5" s="190"/>
      <c r="Z5" s="15" t="s">
        <v>28</v>
      </c>
      <c r="AA5" s="13">
        <f>'Relatório Docentes'!E178</f>
        <v>11</v>
      </c>
      <c r="AB5" s="13"/>
      <c r="AC5" s="13">
        <f>'Relatório Docentes'!AY$178</f>
        <v>10</v>
      </c>
      <c r="AD5" s="13">
        <f>'Relatório Docentes'!CA178</f>
        <v>11</v>
      </c>
      <c r="AE5" s="13">
        <v>0</v>
      </c>
      <c r="AF5" s="13">
        <f>'Projetos Geradores RTI'!E172</f>
        <v>2</v>
      </c>
      <c r="AG5" s="13">
        <f>'Projetos Vigentes'!AI58</f>
        <v>5</v>
      </c>
      <c r="AH5" s="12" t="s">
        <v>403</v>
      </c>
      <c r="AI5" s="13" t="str">
        <f t="shared" si="0"/>
        <v>Sim</v>
      </c>
      <c r="AJ5" s="12" t="s">
        <v>923</v>
      </c>
      <c r="AK5" s="13"/>
      <c r="AL5" s="192"/>
      <c r="AM5" s="12" t="s">
        <v>28</v>
      </c>
      <c r="AN5" s="13" t="str">
        <f t="shared" si="1"/>
        <v>Sim</v>
      </c>
      <c r="AO5" s="13" t="str">
        <f t="shared" si="2"/>
        <v>Sim</v>
      </c>
      <c r="AP5" s="13" t="str">
        <f t="shared" si="3"/>
        <v>Alta</v>
      </c>
      <c r="AQ5" s="13" t="str">
        <f t="shared" si="4"/>
        <v>Não</v>
      </c>
      <c r="AR5" s="13">
        <f t="shared" si="5"/>
        <v>2</v>
      </c>
      <c r="AS5" s="13">
        <f t="shared" si="6"/>
        <v>11</v>
      </c>
      <c r="AT5" s="13">
        <f t="shared" si="7"/>
        <v>10</v>
      </c>
      <c r="AU5" s="13">
        <f t="shared" si="8"/>
        <v>11</v>
      </c>
      <c r="AV5" s="13">
        <f t="shared" si="10"/>
        <v>3.8266666666666653</v>
      </c>
      <c r="AW5" s="178">
        <v>37803.370000000003</v>
      </c>
      <c r="AX5" s="178"/>
      <c r="AY5" s="13" t="str">
        <f t="shared" si="9"/>
        <v>Grupo 1 - Manutenção de Infraestrutura Coletiva</v>
      </c>
    </row>
    <row r="6" spans="1:51" ht="13.2" x14ac:dyDescent="0.25">
      <c r="A6" s="13">
        <v>5</v>
      </c>
      <c r="B6" s="127">
        <v>45000.472240173607</v>
      </c>
      <c r="C6" s="125" t="s">
        <v>18</v>
      </c>
      <c r="D6" s="125" t="s">
        <v>32</v>
      </c>
      <c r="E6" s="125" t="s">
        <v>51</v>
      </c>
      <c r="F6" s="125" t="s">
        <v>52</v>
      </c>
      <c r="G6" s="125" t="s">
        <v>53</v>
      </c>
      <c r="H6" s="125" t="s">
        <v>23</v>
      </c>
      <c r="I6" s="125" t="s">
        <v>54</v>
      </c>
      <c r="J6" s="125" t="s">
        <v>55</v>
      </c>
      <c r="K6" s="125">
        <v>20</v>
      </c>
      <c r="L6" s="125" t="s">
        <v>56</v>
      </c>
      <c r="M6" s="125" t="s">
        <v>57</v>
      </c>
      <c r="N6" s="125" t="s">
        <v>29</v>
      </c>
      <c r="O6" s="125" t="s">
        <v>58</v>
      </c>
      <c r="P6" s="125" t="s">
        <v>29</v>
      </c>
      <c r="Q6" s="13"/>
      <c r="R6" s="125" t="s">
        <v>50</v>
      </c>
      <c r="S6" s="125" t="s">
        <v>31</v>
      </c>
      <c r="T6" s="192"/>
      <c r="U6" s="13" t="s">
        <v>168</v>
      </c>
      <c r="V6" s="13" t="s">
        <v>169</v>
      </c>
      <c r="W6" s="13"/>
      <c r="X6" s="13"/>
      <c r="Y6" s="190"/>
      <c r="Z6" s="15" t="s">
        <v>29</v>
      </c>
      <c r="AA6" s="13">
        <f>'Relatório Docentes'!F178</f>
        <v>10</v>
      </c>
      <c r="AB6" s="13"/>
      <c r="AC6" s="13">
        <f>'Relatório Docentes'!AZ$178</f>
        <v>10</v>
      </c>
      <c r="AD6" s="13">
        <f>'Relatório Docentes'!CB178</f>
        <v>5</v>
      </c>
      <c r="AE6" s="13">
        <v>0</v>
      </c>
      <c r="AF6" s="13">
        <f>'Projetos Geradores RTI'!F172</f>
        <v>1</v>
      </c>
      <c r="AG6" s="13">
        <f>'Projetos Vigentes'!AJ58</f>
        <v>5</v>
      </c>
      <c r="AH6" s="12" t="s">
        <v>403</v>
      </c>
      <c r="AI6" s="13" t="str">
        <f t="shared" si="0"/>
        <v>Sim</v>
      </c>
      <c r="AJ6" s="12" t="s">
        <v>923</v>
      </c>
      <c r="AK6" s="13"/>
      <c r="AL6" s="192"/>
      <c r="AM6" s="12" t="s">
        <v>29</v>
      </c>
      <c r="AN6" s="13" t="str">
        <f t="shared" si="1"/>
        <v>Sim</v>
      </c>
      <c r="AO6" s="13" t="str">
        <f t="shared" si="2"/>
        <v>Sim</v>
      </c>
      <c r="AP6" s="13" t="str">
        <f t="shared" si="3"/>
        <v>Alta</v>
      </c>
      <c r="AQ6" s="13" t="str">
        <f t="shared" si="4"/>
        <v>Não</v>
      </c>
      <c r="AR6" s="13">
        <f t="shared" si="5"/>
        <v>1</v>
      </c>
      <c r="AS6" s="13">
        <f t="shared" si="6"/>
        <v>10</v>
      </c>
      <c r="AT6" s="13">
        <f t="shared" si="7"/>
        <v>10</v>
      </c>
      <c r="AU6" s="13">
        <f t="shared" si="8"/>
        <v>5</v>
      </c>
      <c r="AV6" s="13">
        <f t="shared" si="10"/>
        <v>4</v>
      </c>
      <c r="AW6" s="183">
        <v>61434.91</v>
      </c>
      <c r="AX6" s="183"/>
      <c r="AY6" s="13" t="str">
        <f t="shared" si="9"/>
        <v>Grupo 1 - Manutenção de Infraestrutura Coletiva</v>
      </c>
    </row>
    <row r="7" spans="1:51" ht="13.2" x14ac:dyDescent="0.25">
      <c r="A7" s="13">
        <v>6</v>
      </c>
      <c r="B7" s="127">
        <v>45001.364359340281</v>
      </c>
      <c r="C7" s="125" t="s">
        <v>18</v>
      </c>
      <c r="D7" s="125" t="s">
        <v>19</v>
      </c>
      <c r="E7" s="125" t="s">
        <v>59</v>
      </c>
      <c r="F7" s="125" t="s">
        <v>60</v>
      </c>
      <c r="G7" s="125" t="s">
        <v>61</v>
      </c>
      <c r="H7" s="125" t="s">
        <v>62</v>
      </c>
      <c r="I7" s="125" t="s">
        <v>63</v>
      </c>
      <c r="J7" s="125" t="s">
        <v>64</v>
      </c>
      <c r="K7" s="125">
        <v>2</v>
      </c>
      <c r="L7" s="125" t="s">
        <v>65</v>
      </c>
      <c r="M7" s="125" t="s">
        <v>66</v>
      </c>
      <c r="N7" s="125" t="s">
        <v>29</v>
      </c>
      <c r="O7" s="125">
        <v>14000</v>
      </c>
      <c r="P7" s="125" t="s">
        <v>29</v>
      </c>
      <c r="Q7" s="13"/>
      <c r="R7" s="125" t="s">
        <v>40</v>
      </c>
      <c r="S7" s="125" t="s">
        <v>31</v>
      </c>
      <c r="T7" s="192"/>
      <c r="U7" s="13" t="s">
        <v>168</v>
      </c>
      <c r="V7" s="13" t="s">
        <v>169</v>
      </c>
      <c r="W7" s="13"/>
      <c r="X7" s="13"/>
      <c r="Y7" s="190"/>
      <c r="Z7" s="15" t="s">
        <v>29</v>
      </c>
      <c r="AA7" s="13">
        <f>'Relatório Docentes'!G178</f>
        <v>2</v>
      </c>
      <c r="AB7" s="13"/>
      <c r="AC7" s="13">
        <f>'Relatório Docentes'!BA$178</f>
        <v>1</v>
      </c>
      <c r="AD7" s="13">
        <f>'Relatório Docentes'!CC178</f>
        <v>1</v>
      </c>
      <c r="AE7" s="13">
        <v>0</v>
      </c>
      <c r="AF7" s="13">
        <f>'Projetos Geradores RTI'!G172</f>
        <v>0</v>
      </c>
      <c r="AG7" s="13">
        <f>'Projetos Vigentes'!AK58</f>
        <v>1</v>
      </c>
      <c r="AH7" s="12" t="s">
        <v>405</v>
      </c>
      <c r="AI7" s="13" t="str">
        <f t="shared" si="0"/>
        <v>Sim</v>
      </c>
      <c r="AJ7" s="12" t="s">
        <v>923</v>
      </c>
      <c r="AK7" s="13"/>
      <c r="AL7" s="192"/>
      <c r="AM7" s="12" t="s">
        <v>29</v>
      </c>
      <c r="AN7" s="13" t="str">
        <f t="shared" si="1"/>
        <v>Sim</v>
      </c>
      <c r="AO7" s="281" t="str">
        <f t="shared" si="2"/>
        <v>Sim</v>
      </c>
      <c r="AP7" s="13" t="str">
        <f t="shared" si="3"/>
        <v>Alta</v>
      </c>
      <c r="AQ7" s="13" t="str">
        <f t="shared" si="4"/>
        <v>Não</v>
      </c>
      <c r="AR7" s="13">
        <f t="shared" si="5"/>
        <v>0</v>
      </c>
      <c r="AS7" s="13">
        <f t="shared" si="6"/>
        <v>2</v>
      </c>
      <c r="AT7" s="13">
        <f t="shared" si="7"/>
        <v>1</v>
      </c>
      <c r="AU7" s="13">
        <f t="shared" si="8"/>
        <v>1</v>
      </c>
      <c r="AV7" s="13">
        <f t="shared" si="10"/>
        <v>1.1999999999999997</v>
      </c>
      <c r="AW7" s="178">
        <v>14008.01</v>
      </c>
      <c r="AX7" s="178"/>
      <c r="AY7" s="13" t="str">
        <f t="shared" si="9"/>
        <v>Grupo 2 - Laboratórios de Grupos de Pesquisa</v>
      </c>
    </row>
    <row r="8" spans="1:51" ht="40.200000000000003" customHeight="1" x14ac:dyDescent="0.25">
      <c r="A8" s="13">
        <v>7</v>
      </c>
      <c r="B8" s="127">
        <v>45001.802495173615</v>
      </c>
      <c r="C8" s="125" t="s">
        <v>18</v>
      </c>
      <c r="D8" s="125" t="s">
        <v>19</v>
      </c>
      <c r="E8" s="125" t="s">
        <v>67</v>
      </c>
      <c r="F8" s="125" t="s">
        <v>68</v>
      </c>
      <c r="G8" s="125" t="s">
        <v>69</v>
      </c>
      <c r="H8" s="125" t="s">
        <v>62</v>
      </c>
      <c r="I8" s="125" t="s">
        <v>70</v>
      </c>
      <c r="J8" s="125" t="s">
        <v>71</v>
      </c>
      <c r="K8" s="130" t="s">
        <v>171</v>
      </c>
      <c r="L8" s="130" t="s">
        <v>170</v>
      </c>
      <c r="M8" s="125" t="s">
        <v>72</v>
      </c>
      <c r="N8" s="125" t="s">
        <v>29</v>
      </c>
      <c r="O8" s="125">
        <v>11230</v>
      </c>
      <c r="P8" s="125" t="s">
        <v>29</v>
      </c>
      <c r="Q8" s="13"/>
      <c r="R8" s="125" t="s">
        <v>30</v>
      </c>
      <c r="S8" s="125" t="s">
        <v>73</v>
      </c>
      <c r="T8" s="192"/>
      <c r="U8" s="13" t="s">
        <v>168</v>
      </c>
      <c r="V8" s="15" t="s">
        <v>175</v>
      </c>
      <c r="W8" s="13"/>
      <c r="X8" s="15"/>
      <c r="Y8" s="190"/>
      <c r="Z8" s="15" t="s">
        <v>29</v>
      </c>
      <c r="AA8" s="13">
        <f>'Relatório Docentes'!H178</f>
        <v>7</v>
      </c>
      <c r="AB8" s="13"/>
      <c r="AC8" s="13">
        <f>'Relatório Docentes'!BB$178</f>
        <v>1</v>
      </c>
      <c r="AD8" s="13">
        <f>'Relatório Docentes'!CD178</f>
        <v>2</v>
      </c>
      <c r="AE8" s="13">
        <v>0</v>
      </c>
      <c r="AF8" s="13">
        <f>'Projetos Geradores RTI'!H172</f>
        <v>0</v>
      </c>
      <c r="AG8" s="13">
        <f>'Projetos Vigentes'!AL58</f>
        <v>0</v>
      </c>
      <c r="AH8" s="12" t="s">
        <v>407</v>
      </c>
      <c r="AI8" s="13" t="str">
        <f t="shared" si="0"/>
        <v>Não</v>
      </c>
      <c r="AJ8" s="12" t="s">
        <v>922</v>
      </c>
      <c r="AK8" s="13"/>
      <c r="AL8" s="192"/>
      <c r="AM8" s="12" t="s">
        <v>29</v>
      </c>
      <c r="AN8" s="13" t="str">
        <f t="shared" si="1"/>
        <v>Não</v>
      </c>
      <c r="AO8" s="13" t="str">
        <f t="shared" si="2"/>
        <v>Não</v>
      </c>
      <c r="AP8" s="13" t="str">
        <f t="shared" si="3"/>
        <v>Média</v>
      </c>
      <c r="AQ8" s="13" t="str">
        <f t="shared" si="4"/>
        <v>Não</v>
      </c>
      <c r="AR8" s="13">
        <f t="shared" si="5"/>
        <v>0</v>
      </c>
      <c r="AS8" s="13">
        <f t="shared" si="6"/>
        <v>7</v>
      </c>
      <c r="AT8" s="13">
        <f t="shared" si="7"/>
        <v>1</v>
      </c>
      <c r="AU8" s="13">
        <f t="shared" si="8"/>
        <v>2</v>
      </c>
      <c r="AV8" s="13">
        <f t="shared" si="10"/>
        <v>3.0378666666666674</v>
      </c>
      <c r="AW8" s="178">
        <v>11230.49</v>
      </c>
      <c r="AX8" s="178"/>
      <c r="AY8" s="13" t="str">
        <f t="shared" si="9"/>
        <v>Grupo 2 - Laboratórios de Grupos de Pesquisa</v>
      </c>
    </row>
    <row r="9" spans="1:51" ht="18" customHeight="1" x14ac:dyDescent="0.25">
      <c r="A9" s="13">
        <v>8</v>
      </c>
      <c r="B9" s="127">
        <v>45002.389156539357</v>
      </c>
      <c r="C9" s="125" t="s">
        <v>18</v>
      </c>
      <c r="D9" s="125" t="s">
        <v>32</v>
      </c>
      <c r="E9" s="125" t="s">
        <v>74</v>
      </c>
      <c r="F9" s="125" t="s">
        <v>75</v>
      </c>
      <c r="G9" s="125" t="s">
        <v>76</v>
      </c>
      <c r="H9" s="125" t="s">
        <v>23</v>
      </c>
      <c r="I9" s="125" t="s">
        <v>77</v>
      </c>
      <c r="J9" s="125" t="s">
        <v>78</v>
      </c>
      <c r="K9" s="125">
        <v>12</v>
      </c>
      <c r="L9" s="125" t="s">
        <v>79</v>
      </c>
      <c r="M9" s="125" t="s">
        <v>80</v>
      </c>
      <c r="N9" s="125" t="s">
        <v>29</v>
      </c>
      <c r="O9" s="131">
        <v>58554</v>
      </c>
      <c r="P9" s="125" t="s">
        <v>29</v>
      </c>
      <c r="Q9" s="13"/>
      <c r="R9" s="125" t="s">
        <v>50</v>
      </c>
      <c r="S9" s="125" t="s">
        <v>81</v>
      </c>
      <c r="T9" s="192"/>
      <c r="U9" s="15" t="s">
        <v>168</v>
      </c>
      <c r="V9" s="15" t="s">
        <v>169</v>
      </c>
      <c r="W9" s="13"/>
      <c r="X9" s="15"/>
      <c r="Y9" s="190"/>
      <c r="Z9" s="15" t="s">
        <v>29</v>
      </c>
      <c r="AA9" s="13">
        <f>'Relatório Docentes'!I178</f>
        <v>11</v>
      </c>
      <c r="AB9" s="13"/>
      <c r="AC9" s="13">
        <f>'Relatório Docentes'!BC$178</f>
        <v>2</v>
      </c>
      <c r="AD9" s="13">
        <f>'Relatório Docentes'!CE178</f>
        <v>3</v>
      </c>
      <c r="AE9" s="13">
        <v>0</v>
      </c>
      <c r="AF9" s="13">
        <f>'Projetos Geradores RTI'!I172</f>
        <v>1</v>
      </c>
      <c r="AG9" s="13">
        <f>'Projetos Vigentes'!AM58</f>
        <v>7</v>
      </c>
      <c r="AH9" s="12" t="s">
        <v>403</v>
      </c>
      <c r="AI9" s="13" t="str">
        <f t="shared" si="0"/>
        <v>Sim</v>
      </c>
      <c r="AJ9" s="12" t="s">
        <v>923</v>
      </c>
      <c r="AK9" s="13"/>
      <c r="AL9" s="192"/>
      <c r="AM9" s="12" t="s">
        <v>29</v>
      </c>
      <c r="AN9" s="13" t="str">
        <f t="shared" si="1"/>
        <v>Sim</v>
      </c>
      <c r="AO9" s="13" t="str">
        <f t="shared" si="2"/>
        <v>Sim</v>
      </c>
      <c r="AP9" s="13" t="str">
        <f t="shared" si="3"/>
        <v>Alta</v>
      </c>
      <c r="AQ9" s="13" t="str">
        <f t="shared" si="4"/>
        <v>Não</v>
      </c>
      <c r="AR9" s="13">
        <f t="shared" si="5"/>
        <v>1</v>
      </c>
      <c r="AS9" s="13">
        <f t="shared" si="6"/>
        <v>11</v>
      </c>
      <c r="AT9" s="13">
        <f t="shared" si="7"/>
        <v>2</v>
      </c>
      <c r="AU9" s="13">
        <f t="shared" si="8"/>
        <v>3</v>
      </c>
      <c r="AV9" s="13">
        <f t="shared" si="10"/>
        <v>10.959999999999999</v>
      </c>
      <c r="AW9" s="178">
        <v>58553.87</v>
      </c>
      <c r="AX9" s="178"/>
      <c r="AY9" s="13" t="str">
        <f t="shared" si="9"/>
        <v>Grupo 1 - Manutenção de Infraestrutura Coletiva</v>
      </c>
    </row>
    <row r="10" spans="1:51" s="173" customFormat="1" ht="13.2" x14ac:dyDescent="0.25">
      <c r="A10" s="168">
        <v>9</v>
      </c>
      <c r="B10" s="169">
        <v>45002.431299166667</v>
      </c>
      <c r="C10" s="170" t="s">
        <v>18</v>
      </c>
      <c r="D10" s="170" t="s">
        <v>19</v>
      </c>
      <c r="E10" s="170" t="s">
        <v>82</v>
      </c>
      <c r="F10" s="170" t="s">
        <v>83</v>
      </c>
      <c r="G10" s="170" t="s">
        <v>84</v>
      </c>
      <c r="H10" s="170" t="s">
        <v>85</v>
      </c>
      <c r="I10" s="170" t="s">
        <v>86</v>
      </c>
      <c r="J10" s="170" t="s">
        <v>87</v>
      </c>
      <c r="K10" s="170">
        <v>13</v>
      </c>
      <c r="L10" s="170" t="s">
        <v>88</v>
      </c>
      <c r="M10" s="170" t="s">
        <v>89</v>
      </c>
      <c r="N10" s="170" t="s">
        <v>29</v>
      </c>
      <c r="O10" s="171">
        <v>1500</v>
      </c>
      <c r="P10" s="170" t="s">
        <v>29</v>
      </c>
      <c r="Q10" s="168"/>
      <c r="R10" s="170" t="s">
        <v>30</v>
      </c>
      <c r="S10" s="170" t="s">
        <v>31</v>
      </c>
      <c r="T10" s="192"/>
      <c r="U10" s="172" t="s">
        <v>168</v>
      </c>
      <c r="V10" s="172" t="s">
        <v>169</v>
      </c>
      <c r="W10" s="168"/>
      <c r="X10" s="172"/>
      <c r="Y10" s="190"/>
      <c r="Z10" s="172" t="s">
        <v>29</v>
      </c>
      <c r="AA10" s="168">
        <f>'Relatório Docentes'!J178</f>
        <v>13</v>
      </c>
      <c r="AB10" s="168"/>
      <c r="AC10" s="168">
        <f>'Relatório Docentes'!BD$178</f>
        <v>0</v>
      </c>
      <c r="AD10" s="168">
        <f>'Relatório Docentes'!CF178</f>
        <v>0</v>
      </c>
      <c r="AE10" s="168">
        <v>0</v>
      </c>
      <c r="AF10" s="168">
        <f>'Projetos Geradores RTI'!J172</f>
        <v>0</v>
      </c>
      <c r="AG10" s="168">
        <f>'Projetos Vigentes'!AN58</f>
        <v>0</v>
      </c>
      <c r="AH10" s="168" t="s">
        <v>407</v>
      </c>
      <c r="AI10" s="168" t="str">
        <f t="shared" si="0"/>
        <v>Não</v>
      </c>
      <c r="AJ10" s="168" t="s">
        <v>408</v>
      </c>
      <c r="AK10" s="168"/>
      <c r="AL10" s="192"/>
      <c r="AM10" s="168" t="s">
        <v>29</v>
      </c>
      <c r="AN10" s="168" t="str">
        <f t="shared" si="1"/>
        <v>Não</v>
      </c>
      <c r="AO10" s="168" t="str">
        <f t="shared" si="2"/>
        <v>Não</v>
      </c>
      <c r="AP10" s="168" t="str">
        <f t="shared" si="3"/>
        <v>Baixa</v>
      </c>
      <c r="AQ10" s="168" t="str">
        <f t="shared" si="4"/>
        <v>Não</v>
      </c>
      <c r="AR10" s="168">
        <f t="shared" si="5"/>
        <v>0</v>
      </c>
      <c r="AS10" s="168">
        <f t="shared" si="6"/>
        <v>13</v>
      </c>
      <c r="AT10" s="168">
        <f t="shared" si="7"/>
        <v>0</v>
      </c>
      <c r="AU10" s="168">
        <f t="shared" si="8"/>
        <v>0</v>
      </c>
      <c r="AV10" s="168">
        <f t="shared" si="10"/>
        <v>4.160000000000001</v>
      </c>
      <c r="AW10" s="183">
        <v>1651</v>
      </c>
      <c r="AX10" s="183" t="s">
        <v>967</v>
      </c>
      <c r="AY10" s="168" t="str">
        <f t="shared" si="9"/>
        <v>Grupo 2 - Laboratórios de Grupos de Pesquisa</v>
      </c>
    </row>
    <row r="11" spans="1:51" s="173" customFormat="1" ht="21.75" customHeight="1" x14ac:dyDescent="0.25">
      <c r="A11" s="168">
        <v>10</v>
      </c>
      <c r="B11" s="169">
        <v>45002.43796826389</v>
      </c>
      <c r="C11" s="170" t="s">
        <v>18</v>
      </c>
      <c r="D11" s="170" t="s">
        <v>19</v>
      </c>
      <c r="E11" s="170" t="s">
        <v>82</v>
      </c>
      <c r="F11" s="170" t="s">
        <v>83</v>
      </c>
      <c r="G11" s="170" t="s">
        <v>90</v>
      </c>
      <c r="H11" s="170" t="s">
        <v>85</v>
      </c>
      <c r="I11" s="170" t="s">
        <v>91</v>
      </c>
      <c r="J11" s="170" t="s">
        <v>92</v>
      </c>
      <c r="K11" s="170">
        <v>13</v>
      </c>
      <c r="L11" s="174" t="s">
        <v>93</v>
      </c>
      <c r="M11" s="170" t="s">
        <v>94</v>
      </c>
      <c r="N11" s="170" t="s">
        <v>29</v>
      </c>
      <c r="O11" s="170">
        <v>95</v>
      </c>
      <c r="P11" s="170" t="s">
        <v>29</v>
      </c>
      <c r="Q11" s="168"/>
      <c r="R11" s="170" t="s">
        <v>30</v>
      </c>
      <c r="S11" s="170" t="s">
        <v>31</v>
      </c>
      <c r="T11" s="192"/>
      <c r="U11" s="172" t="s">
        <v>168</v>
      </c>
      <c r="V11" s="172" t="s">
        <v>169</v>
      </c>
      <c r="W11" s="168"/>
      <c r="X11" s="172"/>
      <c r="Y11" s="190"/>
      <c r="Z11" s="172" t="s">
        <v>29</v>
      </c>
      <c r="AA11" s="168">
        <f>'Relatório Docentes'!K178</f>
        <v>0</v>
      </c>
      <c r="AB11" s="168"/>
      <c r="AC11" s="168">
        <f>'Relatório Docentes'!BE$178</f>
        <v>0</v>
      </c>
      <c r="AD11" s="168">
        <f>'Relatório Docentes'!CG178</f>
        <v>0</v>
      </c>
      <c r="AE11" s="168">
        <v>0</v>
      </c>
      <c r="AF11" s="168">
        <f>'Projetos Geradores RTI'!K172</f>
        <v>0</v>
      </c>
      <c r="AG11" s="168">
        <f>'Projetos Vigentes'!AO58</f>
        <v>0</v>
      </c>
      <c r="AH11" s="168" t="s">
        <v>407</v>
      </c>
      <c r="AI11" s="168" t="str">
        <f t="shared" si="0"/>
        <v>Não</v>
      </c>
      <c r="AJ11" s="168" t="s">
        <v>408</v>
      </c>
      <c r="AK11" s="168" t="s">
        <v>943</v>
      </c>
      <c r="AL11" s="192"/>
      <c r="AM11" s="168" t="s">
        <v>29</v>
      </c>
      <c r="AN11" s="168" t="str">
        <f t="shared" si="1"/>
        <v>Não</v>
      </c>
      <c r="AO11" s="168" t="str">
        <f t="shared" si="2"/>
        <v>Não</v>
      </c>
      <c r="AP11" s="168" t="str">
        <f t="shared" si="3"/>
        <v>Baixa</v>
      </c>
      <c r="AQ11" s="168" t="str">
        <f t="shared" si="4"/>
        <v>Não</v>
      </c>
      <c r="AR11" s="168">
        <f t="shared" si="5"/>
        <v>0</v>
      </c>
      <c r="AS11" s="168">
        <f t="shared" si="6"/>
        <v>0</v>
      </c>
      <c r="AT11" s="168">
        <f t="shared" si="7"/>
        <v>0</v>
      </c>
      <c r="AU11" s="168">
        <f t="shared" si="8"/>
        <v>0</v>
      </c>
      <c r="AV11" s="168" t="e">
        <f t="shared" si="10"/>
        <v>#DIV/0!</v>
      </c>
      <c r="AW11" s="179"/>
      <c r="AX11" s="179"/>
      <c r="AY11" s="168" t="str">
        <f t="shared" si="9"/>
        <v>Grupo 2 - Laboratórios de Grupos de Pesquisa</v>
      </c>
    </row>
    <row r="12" spans="1:51" ht="13.2" x14ac:dyDescent="0.25">
      <c r="A12" s="13">
        <v>11</v>
      </c>
      <c r="B12" s="127">
        <v>45002.443762777781</v>
      </c>
      <c r="C12" s="125" t="s">
        <v>18</v>
      </c>
      <c r="D12" s="125" t="s">
        <v>19</v>
      </c>
      <c r="E12" s="125" t="s">
        <v>95</v>
      </c>
      <c r="F12" s="125" t="s">
        <v>96</v>
      </c>
      <c r="G12" s="125" t="s">
        <v>97</v>
      </c>
      <c r="H12" s="125" t="s">
        <v>85</v>
      </c>
      <c r="I12" s="125" t="s">
        <v>98</v>
      </c>
      <c r="J12" s="125" t="s">
        <v>99</v>
      </c>
      <c r="K12" s="184">
        <v>3</v>
      </c>
      <c r="L12" s="132" t="s">
        <v>100</v>
      </c>
      <c r="M12" s="125" t="s">
        <v>31</v>
      </c>
      <c r="N12" s="125" t="s">
        <v>29</v>
      </c>
      <c r="O12" s="131">
        <v>1500</v>
      </c>
      <c r="P12" s="125" t="s">
        <v>29</v>
      </c>
      <c r="Q12" s="13"/>
      <c r="R12" s="125" t="s">
        <v>30</v>
      </c>
      <c r="S12" s="125" t="s">
        <v>31</v>
      </c>
      <c r="T12" s="192"/>
      <c r="U12" s="15" t="s">
        <v>168</v>
      </c>
      <c r="V12" s="15" t="s">
        <v>172</v>
      </c>
      <c r="W12" s="13"/>
      <c r="X12" s="15" t="s">
        <v>944</v>
      </c>
      <c r="Y12" s="190"/>
      <c r="Z12" s="15" t="s">
        <v>29</v>
      </c>
      <c r="AA12" s="13">
        <f>'Relatório Docentes'!L178</f>
        <v>3</v>
      </c>
      <c r="AB12" s="13"/>
      <c r="AC12" s="13">
        <f>'Relatório Docentes'!BF$178</f>
        <v>0</v>
      </c>
      <c r="AD12" s="13">
        <f>'Relatório Docentes'!CH178</f>
        <v>0</v>
      </c>
      <c r="AE12" s="13">
        <v>0</v>
      </c>
      <c r="AF12" s="13">
        <f>'Projetos Geradores RTI'!L172</f>
        <v>0</v>
      </c>
      <c r="AG12" s="13">
        <f>'Projetos Vigentes'!AP58</f>
        <v>0</v>
      </c>
      <c r="AH12" s="12" t="s">
        <v>407</v>
      </c>
      <c r="AI12" s="13" t="str">
        <f t="shared" si="0"/>
        <v>Não</v>
      </c>
      <c r="AJ12" s="12" t="s">
        <v>408</v>
      </c>
      <c r="AK12" s="13"/>
      <c r="AL12" s="192"/>
      <c r="AM12" s="12" t="s">
        <v>29</v>
      </c>
      <c r="AN12" s="13" t="str">
        <f t="shared" si="1"/>
        <v>Não</v>
      </c>
      <c r="AO12" s="13" t="str">
        <f t="shared" si="2"/>
        <v>Não</v>
      </c>
      <c r="AP12" s="13" t="str">
        <f t="shared" si="3"/>
        <v>Baixa</v>
      </c>
      <c r="AQ12" s="13" t="str">
        <f t="shared" si="4"/>
        <v>Não</v>
      </c>
      <c r="AR12" s="13">
        <f t="shared" si="5"/>
        <v>0</v>
      </c>
      <c r="AS12" s="13">
        <f t="shared" si="6"/>
        <v>3</v>
      </c>
      <c r="AT12" s="13">
        <f t="shared" si="7"/>
        <v>0</v>
      </c>
      <c r="AU12" s="13">
        <f t="shared" si="8"/>
        <v>0</v>
      </c>
      <c r="AV12" s="13">
        <f t="shared" si="10"/>
        <v>0.96000000000000019</v>
      </c>
      <c r="AW12" s="183">
        <v>1033.03</v>
      </c>
      <c r="AX12" s="183" t="s">
        <v>968</v>
      </c>
      <c r="AY12" s="13" t="str">
        <f t="shared" si="9"/>
        <v>Grupo 2 - Laboratórios de Grupos de Pesquisa</v>
      </c>
    </row>
    <row r="13" spans="1:51" ht="13.2" x14ac:dyDescent="0.25">
      <c r="A13" s="13">
        <v>12</v>
      </c>
      <c r="B13" s="127">
        <v>45002.448119641209</v>
      </c>
      <c r="C13" s="125" t="s">
        <v>18</v>
      </c>
      <c r="D13" s="125" t="s">
        <v>19</v>
      </c>
      <c r="E13" s="125" t="s">
        <v>101</v>
      </c>
      <c r="F13" s="125" t="s">
        <v>102</v>
      </c>
      <c r="G13" s="125" t="s">
        <v>103</v>
      </c>
      <c r="H13" s="125" t="s">
        <v>62</v>
      </c>
      <c r="I13" s="125" t="s">
        <v>104</v>
      </c>
      <c r="J13" s="125" t="s">
        <v>105</v>
      </c>
      <c r="K13" s="125">
        <v>1</v>
      </c>
      <c r="L13" s="125" t="s">
        <v>101</v>
      </c>
      <c r="M13" s="125" t="s">
        <v>106</v>
      </c>
      <c r="N13" s="125" t="s">
        <v>28</v>
      </c>
      <c r="O13" s="125" t="s">
        <v>107</v>
      </c>
      <c r="P13" s="125" t="s">
        <v>29</v>
      </c>
      <c r="Q13" s="13"/>
      <c r="R13" s="125" t="s">
        <v>30</v>
      </c>
      <c r="S13" s="137" t="s">
        <v>31</v>
      </c>
      <c r="T13" s="192"/>
      <c r="U13" s="15" t="s">
        <v>168</v>
      </c>
      <c r="V13" s="15" t="s">
        <v>173</v>
      </c>
      <c r="W13" s="13"/>
      <c r="X13" s="15"/>
      <c r="Y13" s="190"/>
      <c r="Z13" s="15" t="s">
        <v>29</v>
      </c>
      <c r="AA13">
        <f>'Relatório Docentes'!M178</f>
        <v>1</v>
      </c>
      <c r="AB13" s="13"/>
      <c r="AC13" s="13">
        <f>'Relatório Docentes'!BG$178</f>
        <v>0</v>
      </c>
      <c r="AD13" s="13">
        <f>'Relatório Docentes'!CI178</f>
        <v>0</v>
      </c>
      <c r="AE13" s="13">
        <v>0</v>
      </c>
      <c r="AF13" s="13">
        <f>'Projetos Geradores RTI'!M172</f>
        <v>0</v>
      </c>
      <c r="AG13" s="13">
        <f>'Projetos Vigentes'!AQ58</f>
        <v>0</v>
      </c>
      <c r="AH13" s="12" t="s">
        <v>407</v>
      </c>
      <c r="AI13" s="13" t="str">
        <f t="shared" si="0"/>
        <v>Não</v>
      </c>
      <c r="AJ13" s="12" t="s">
        <v>922</v>
      </c>
      <c r="AK13" s="13"/>
      <c r="AL13" s="192"/>
      <c r="AM13" s="12" t="s">
        <v>29</v>
      </c>
      <c r="AN13" s="13" t="str">
        <f t="shared" si="1"/>
        <v>Não</v>
      </c>
      <c r="AO13" s="13" t="str">
        <f t="shared" si="2"/>
        <v>Não</v>
      </c>
      <c r="AP13" s="13" t="str">
        <f t="shared" si="3"/>
        <v>Média</v>
      </c>
      <c r="AQ13" s="13" t="str">
        <f t="shared" si="4"/>
        <v>Não</v>
      </c>
      <c r="AR13" s="13">
        <f t="shared" si="5"/>
        <v>0</v>
      </c>
      <c r="AS13" s="13">
        <f t="shared" si="6"/>
        <v>1</v>
      </c>
      <c r="AT13" s="13">
        <f t="shared" si="7"/>
        <v>0</v>
      </c>
      <c r="AU13" s="13">
        <f t="shared" si="8"/>
        <v>0</v>
      </c>
      <c r="AV13" s="13">
        <f t="shared" si="10"/>
        <v>0.51200000000000012</v>
      </c>
      <c r="AW13" s="178">
        <v>4000</v>
      </c>
      <c r="AX13" s="178"/>
      <c r="AY13" s="13" t="str">
        <f t="shared" si="9"/>
        <v>Grupo 2 - Laboratórios de Grupos de Pesquisa</v>
      </c>
    </row>
    <row r="14" spans="1:51" s="173" customFormat="1" ht="13.2" x14ac:dyDescent="0.25">
      <c r="A14" s="168">
        <v>13</v>
      </c>
      <c r="B14" s="169">
        <v>45002.448509444446</v>
      </c>
      <c r="C14" s="170" t="s">
        <v>18</v>
      </c>
      <c r="D14" s="170" t="s">
        <v>19</v>
      </c>
      <c r="E14" s="170" t="s">
        <v>82</v>
      </c>
      <c r="F14" s="170" t="s">
        <v>83</v>
      </c>
      <c r="G14" s="170" t="s">
        <v>108</v>
      </c>
      <c r="H14" s="170" t="s">
        <v>85</v>
      </c>
      <c r="I14" s="170" t="s">
        <v>109</v>
      </c>
      <c r="J14" s="170" t="s">
        <v>110</v>
      </c>
      <c r="K14" s="170">
        <v>13</v>
      </c>
      <c r="L14" s="170" t="s">
        <v>111</v>
      </c>
      <c r="M14" s="170" t="s">
        <v>112</v>
      </c>
      <c r="N14" s="170" t="s">
        <v>29</v>
      </c>
      <c r="O14" s="170">
        <v>56</v>
      </c>
      <c r="P14" s="170" t="s">
        <v>29</v>
      </c>
      <c r="Q14" s="168"/>
      <c r="R14" s="170" t="s">
        <v>30</v>
      </c>
      <c r="S14" s="170" t="s">
        <v>31</v>
      </c>
      <c r="T14" s="192"/>
      <c r="U14" s="172" t="s">
        <v>168</v>
      </c>
      <c r="V14" s="172" t="s">
        <v>169</v>
      </c>
      <c r="W14" s="168"/>
      <c r="X14" s="172"/>
      <c r="Y14" s="190"/>
      <c r="Z14" s="172" t="s">
        <v>29</v>
      </c>
      <c r="AA14" s="168">
        <f>'Relatório Docentes'!N178</f>
        <v>0</v>
      </c>
      <c r="AB14" s="168"/>
      <c r="AC14" s="168">
        <f>'Relatório Docentes'!BH$178</f>
        <v>0</v>
      </c>
      <c r="AD14" s="168">
        <f>'Relatório Docentes'!CJ178</f>
        <v>0</v>
      </c>
      <c r="AE14" s="168">
        <v>0</v>
      </c>
      <c r="AF14" s="168">
        <f>'Projetos Geradores RTI'!N172</f>
        <v>0</v>
      </c>
      <c r="AG14" s="168">
        <f>'Projetos Vigentes'!AR58</f>
        <v>0</v>
      </c>
      <c r="AH14" s="168" t="s">
        <v>407</v>
      </c>
      <c r="AI14" s="168" t="str">
        <f t="shared" si="0"/>
        <v>Não</v>
      </c>
      <c r="AJ14" s="168" t="s">
        <v>408</v>
      </c>
      <c r="AK14" s="168" t="s">
        <v>943</v>
      </c>
      <c r="AL14" s="192"/>
      <c r="AM14" s="168" t="s">
        <v>29</v>
      </c>
      <c r="AN14" s="168" t="str">
        <f t="shared" si="1"/>
        <v>Não</v>
      </c>
      <c r="AO14" s="168" t="str">
        <f t="shared" si="2"/>
        <v>Não</v>
      </c>
      <c r="AP14" s="168" t="str">
        <f t="shared" si="3"/>
        <v>Baixa</v>
      </c>
      <c r="AQ14" s="168" t="str">
        <f t="shared" si="4"/>
        <v>Não</v>
      </c>
      <c r="AR14" s="168">
        <f t="shared" si="5"/>
        <v>0</v>
      </c>
      <c r="AS14" s="168">
        <f t="shared" si="6"/>
        <v>0</v>
      </c>
      <c r="AT14" s="168">
        <f t="shared" si="7"/>
        <v>0</v>
      </c>
      <c r="AU14" s="168">
        <f t="shared" si="8"/>
        <v>0</v>
      </c>
      <c r="AV14" s="168" t="e">
        <f t="shared" si="10"/>
        <v>#DIV/0!</v>
      </c>
      <c r="AW14" s="179"/>
      <c r="AX14" s="179"/>
      <c r="AY14" s="168" t="str">
        <f t="shared" si="9"/>
        <v>Grupo 2 - Laboratórios de Grupos de Pesquisa</v>
      </c>
    </row>
    <row r="15" spans="1:51" ht="13.2" x14ac:dyDescent="0.25">
      <c r="A15" s="13">
        <v>14</v>
      </c>
      <c r="B15" s="127">
        <v>45002.450136597225</v>
      </c>
      <c r="C15" s="125" t="s">
        <v>18</v>
      </c>
      <c r="D15" s="125" t="s">
        <v>32</v>
      </c>
      <c r="E15" s="125" t="s">
        <v>113</v>
      </c>
      <c r="F15" s="125" t="s">
        <v>114</v>
      </c>
      <c r="G15" s="125" t="s">
        <v>115</v>
      </c>
      <c r="H15" s="125" t="s">
        <v>23</v>
      </c>
      <c r="I15" s="125" t="s">
        <v>116</v>
      </c>
      <c r="J15" s="125" t="s">
        <v>117</v>
      </c>
      <c r="K15" s="125">
        <v>10</v>
      </c>
      <c r="L15" s="125" t="s">
        <v>118</v>
      </c>
      <c r="M15" s="125" t="s">
        <v>119</v>
      </c>
      <c r="N15" s="125" t="s">
        <v>29</v>
      </c>
      <c r="O15" s="125">
        <v>33000</v>
      </c>
      <c r="P15" s="125" t="s">
        <v>29</v>
      </c>
      <c r="Q15" s="13"/>
      <c r="R15" s="125" t="s">
        <v>50</v>
      </c>
      <c r="S15" s="125" t="s">
        <v>81</v>
      </c>
      <c r="T15" s="192"/>
      <c r="U15" s="15" t="s">
        <v>168</v>
      </c>
      <c r="V15" s="13"/>
      <c r="W15" s="13"/>
      <c r="X15" s="13"/>
      <c r="Y15" s="190"/>
      <c r="Z15" s="15" t="s">
        <v>29</v>
      </c>
      <c r="AA15" s="13">
        <f>'Relatório Docentes'!O178</f>
        <v>9</v>
      </c>
      <c r="AB15" s="13"/>
      <c r="AC15" s="13">
        <f>'Relatório Docentes'!BI$178</f>
        <v>7</v>
      </c>
      <c r="AD15" s="13">
        <f>'Relatório Docentes'!CK178</f>
        <v>7</v>
      </c>
      <c r="AE15" s="13">
        <v>0</v>
      </c>
      <c r="AF15" s="13">
        <f>'Projetos Geradores RTI'!O172</f>
        <v>1</v>
      </c>
      <c r="AG15" s="13">
        <f>'Projetos Vigentes'!AS58</f>
        <v>2</v>
      </c>
      <c r="AH15" s="12" t="s">
        <v>403</v>
      </c>
      <c r="AI15" s="13" t="str">
        <f t="shared" si="0"/>
        <v>Sim</v>
      </c>
      <c r="AJ15" s="12" t="s">
        <v>922</v>
      </c>
      <c r="AK15" s="13"/>
      <c r="AL15" s="192"/>
      <c r="AM15" s="12" t="s">
        <v>29</v>
      </c>
      <c r="AN15" s="13" t="str">
        <f t="shared" si="1"/>
        <v>Sim</v>
      </c>
      <c r="AO15" s="13" t="str">
        <f t="shared" si="2"/>
        <v>Sim</v>
      </c>
      <c r="AP15" s="13" t="str">
        <f t="shared" si="3"/>
        <v>Média</v>
      </c>
      <c r="AQ15" s="14" t="str">
        <f t="shared" si="4"/>
        <v>Não</v>
      </c>
      <c r="AR15" s="13">
        <f t="shared" si="5"/>
        <v>1</v>
      </c>
      <c r="AS15" s="13">
        <f t="shared" si="6"/>
        <v>9</v>
      </c>
      <c r="AT15" s="13">
        <f t="shared" si="7"/>
        <v>7</v>
      </c>
      <c r="AU15" s="13">
        <f t="shared" si="8"/>
        <v>7</v>
      </c>
      <c r="AV15" s="13">
        <f t="shared" si="10"/>
        <v>3.2640000000000002</v>
      </c>
      <c r="AW15" s="183">
        <f>(33980+39300+41330)/3</f>
        <v>38203.333333333336</v>
      </c>
      <c r="AX15" s="183" t="s">
        <v>969</v>
      </c>
      <c r="AY15" s="13" t="str">
        <f t="shared" si="9"/>
        <v>Grupo 1 - Manutenção de Infraestrutura Coletiva</v>
      </c>
    </row>
    <row r="16" spans="1:51" ht="13.2" x14ac:dyDescent="0.25">
      <c r="A16" s="13">
        <v>15</v>
      </c>
      <c r="B16" s="127">
        <v>45002.471302233796</v>
      </c>
      <c r="C16" s="125" t="s">
        <v>18</v>
      </c>
      <c r="D16" s="125" t="s">
        <v>19</v>
      </c>
      <c r="E16" s="125" t="s">
        <v>120</v>
      </c>
      <c r="F16" s="125" t="s">
        <v>121</v>
      </c>
      <c r="G16" s="125" t="s">
        <v>122</v>
      </c>
      <c r="H16" s="125" t="s">
        <v>62</v>
      </c>
      <c r="I16" s="125" t="s">
        <v>123</v>
      </c>
      <c r="J16" s="125" t="s">
        <v>124</v>
      </c>
      <c r="K16" s="125">
        <v>2</v>
      </c>
      <c r="L16" s="125" t="s">
        <v>125</v>
      </c>
      <c r="M16" s="125" t="s">
        <v>126</v>
      </c>
      <c r="N16" s="125" t="s">
        <v>29</v>
      </c>
      <c r="O16" s="125">
        <v>9100</v>
      </c>
      <c r="P16" s="125" t="s">
        <v>29</v>
      </c>
      <c r="Q16" s="13"/>
      <c r="R16" s="125" t="s">
        <v>30</v>
      </c>
      <c r="S16" s="125" t="s">
        <v>31</v>
      </c>
      <c r="T16" s="192"/>
      <c r="U16" s="15" t="s">
        <v>168</v>
      </c>
      <c r="V16" s="15" t="s">
        <v>410</v>
      </c>
      <c r="W16" s="13"/>
      <c r="X16" s="15"/>
      <c r="Y16" s="190"/>
      <c r="Z16" s="15" t="s">
        <v>29</v>
      </c>
      <c r="AA16" s="13">
        <f>'Relatório Docentes'!P178</f>
        <v>2</v>
      </c>
      <c r="AB16" s="13"/>
      <c r="AC16" s="13">
        <f>'Relatório Docentes'!BJ$178</f>
        <v>2</v>
      </c>
      <c r="AD16" s="13">
        <f>'Relatório Docentes'!CL178</f>
        <v>1</v>
      </c>
      <c r="AE16" s="13">
        <v>0</v>
      </c>
      <c r="AF16" s="13">
        <f>'Projetos Geradores RTI'!P172</f>
        <v>0</v>
      </c>
      <c r="AG16" s="13">
        <f>'Projetos Vigentes'!AT58</f>
        <v>3</v>
      </c>
      <c r="AH16" s="12" t="s">
        <v>407</v>
      </c>
      <c r="AI16" s="13" t="str">
        <f t="shared" si="0"/>
        <v>Não</v>
      </c>
      <c r="AJ16" s="12" t="s">
        <v>408</v>
      </c>
      <c r="AK16" s="13"/>
      <c r="AL16" s="192"/>
      <c r="AM16" s="12" t="s">
        <v>29</v>
      </c>
      <c r="AN16" s="13" t="str">
        <f t="shared" si="1"/>
        <v>Sim</v>
      </c>
      <c r="AO16" s="13" t="str">
        <f t="shared" si="2"/>
        <v>Não</v>
      </c>
      <c r="AP16" s="13" t="str">
        <f t="shared" si="3"/>
        <v>Baixa</v>
      </c>
      <c r="AQ16" s="14" t="str">
        <f t="shared" si="4"/>
        <v>Não</v>
      </c>
      <c r="AR16" s="13">
        <f t="shared" si="5"/>
        <v>0</v>
      </c>
      <c r="AS16" s="13">
        <f t="shared" si="6"/>
        <v>2</v>
      </c>
      <c r="AT16" s="13">
        <f t="shared" si="7"/>
        <v>2</v>
      </c>
      <c r="AU16" s="13">
        <f t="shared" si="8"/>
        <v>1</v>
      </c>
      <c r="AV16" s="13">
        <f t="shared" si="10"/>
        <v>0.26666666666666672</v>
      </c>
      <c r="AW16" s="178">
        <v>9100</v>
      </c>
      <c r="AX16" s="178" t="s">
        <v>970</v>
      </c>
      <c r="AY16" s="13" t="str">
        <f t="shared" si="9"/>
        <v>Grupo 2 - Laboratórios de Grupos de Pesquisa</v>
      </c>
    </row>
    <row r="17" spans="1:51" s="166" customFormat="1" ht="13.2" x14ac:dyDescent="0.25">
      <c r="A17" s="161">
        <v>16</v>
      </c>
      <c r="B17" s="162">
        <v>45002.474684166664</v>
      </c>
      <c r="C17" s="163" t="s">
        <v>18</v>
      </c>
      <c r="D17" s="163" t="s">
        <v>19</v>
      </c>
      <c r="E17" s="163" t="s">
        <v>101</v>
      </c>
      <c r="F17" s="163" t="s">
        <v>102</v>
      </c>
      <c r="G17" s="163" t="s">
        <v>127</v>
      </c>
      <c r="H17" s="163" t="s">
        <v>128</v>
      </c>
      <c r="I17" s="163" t="s">
        <v>129</v>
      </c>
      <c r="J17" s="163" t="s">
        <v>130</v>
      </c>
      <c r="K17" s="163">
        <v>1</v>
      </c>
      <c r="L17" s="163" t="s">
        <v>101</v>
      </c>
      <c r="M17" s="163" t="s">
        <v>106</v>
      </c>
      <c r="N17" s="163" t="s">
        <v>29</v>
      </c>
      <c r="O17" s="163" t="s">
        <v>131</v>
      </c>
      <c r="P17" s="163" t="s">
        <v>29</v>
      </c>
      <c r="Q17" s="161"/>
      <c r="R17" s="163" t="s">
        <v>30</v>
      </c>
      <c r="S17" s="164" t="s">
        <v>31</v>
      </c>
      <c r="T17" s="192"/>
      <c r="U17" s="165" t="s">
        <v>168</v>
      </c>
      <c r="V17" s="165" t="s">
        <v>173</v>
      </c>
      <c r="W17" s="161"/>
      <c r="X17" s="165"/>
      <c r="Y17" s="190"/>
      <c r="Z17" s="165" t="s">
        <v>29</v>
      </c>
      <c r="AA17" s="161">
        <f>'Relatório Docentes'!Q178</f>
        <v>0</v>
      </c>
      <c r="AB17" s="161"/>
      <c r="AC17" s="161">
        <f>'Relatório Docentes'!BK$178</f>
        <v>0</v>
      </c>
      <c r="AD17" s="161">
        <f>'Relatório Docentes'!CM178</f>
        <v>0</v>
      </c>
      <c r="AE17" s="161">
        <v>0</v>
      </c>
      <c r="AF17" s="161">
        <f>'Projetos Geradores RTI'!Q172</f>
        <v>0</v>
      </c>
      <c r="AG17" s="161">
        <f>'Projetos Vigentes'!AU58</f>
        <v>0</v>
      </c>
      <c r="AH17" s="161" t="s">
        <v>407</v>
      </c>
      <c r="AI17" s="161" t="str">
        <f t="shared" si="0"/>
        <v>Não</v>
      </c>
      <c r="AJ17" s="161" t="s">
        <v>408</v>
      </c>
      <c r="AK17" s="161"/>
      <c r="AL17" s="192"/>
      <c r="AM17" s="161" t="s">
        <v>29</v>
      </c>
      <c r="AN17" s="161" t="str">
        <f t="shared" si="1"/>
        <v>Não</v>
      </c>
      <c r="AO17" s="161" t="str">
        <f t="shared" si="2"/>
        <v>Não</v>
      </c>
      <c r="AP17" s="161" t="str">
        <f t="shared" si="3"/>
        <v>Baixa</v>
      </c>
      <c r="AQ17" s="161" t="str">
        <f t="shared" si="4"/>
        <v>Não</v>
      </c>
      <c r="AR17" s="161">
        <f t="shared" si="5"/>
        <v>0</v>
      </c>
      <c r="AS17" s="161">
        <f t="shared" si="6"/>
        <v>0</v>
      </c>
      <c r="AT17" s="161">
        <f t="shared" si="7"/>
        <v>0</v>
      </c>
      <c r="AU17" s="161">
        <f t="shared" si="8"/>
        <v>0</v>
      </c>
      <c r="AV17" s="218" t="e">
        <f t="shared" si="10"/>
        <v>#DIV/0!</v>
      </c>
      <c r="AW17" s="180"/>
      <c r="AX17" s="180"/>
      <c r="AY17" s="161" t="str">
        <f t="shared" si="9"/>
        <v>Grupo 2 - Laboratórios de Grupos de Pesquisa</v>
      </c>
    </row>
    <row r="18" spans="1:51" ht="13.2" x14ac:dyDescent="0.25">
      <c r="A18" s="13">
        <v>17</v>
      </c>
      <c r="B18" s="127">
        <v>45002.496904965279</v>
      </c>
      <c r="C18" s="125" t="s">
        <v>18</v>
      </c>
      <c r="D18" s="125" t="s">
        <v>32</v>
      </c>
      <c r="E18" s="125" t="s">
        <v>132</v>
      </c>
      <c r="F18" s="125" t="s">
        <v>133</v>
      </c>
      <c r="G18" s="125" t="s">
        <v>134</v>
      </c>
      <c r="H18" s="125" t="s">
        <v>23</v>
      </c>
      <c r="I18" s="125" t="s">
        <v>135</v>
      </c>
      <c r="J18" s="125" t="s">
        <v>136</v>
      </c>
      <c r="K18" s="133">
        <v>7</v>
      </c>
      <c r="L18" s="125" t="s">
        <v>137</v>
      </c>
      <c r="M18" s="125" t="s">
        <v>138</v>
      </c>
      <c r="N18" s="125" t="s">
        <v>29</v>
      </c>
      <c r="O18" s="131">
        <v>42265</v>
      </c>
      <c r="P18" s="125" t="s">
        <v>28</v>
      </c>
      <c r="Q18" s="125" t="s">
        <v>139</v>
      </c>
      <c r="R18" s="125" t="s">
        <v>140</v>
      </c>
      <c r="S18" s="125" t="s">
        <v>31</v>
      </c>
      <c r="T18" s="192"/>
      <c r="U18" s="15" t="s">
        <v>168</v>
      </c>
      <c r="V18" s="15" t="s">
        <v>169</v>
      </c>
      <c r="W18" s="15" t="s">
        <v>168</v>
      </c>
      <c r="X18" s="15"/>
      <c r="Y18" s="190"/>
      <c r="Z18" s="15" t="s">
        <v>28</v>
      </c>
      <c r="AA18" s="13">
        <f>'Relatório Docentes'!R178</f>
        <v>5</v>
      </c>
      <c r="AB18" s="13"/>
      <c r="AC18" s="13">
        <f>'Relatório Docentes'!BL$178</f>
        <v>2</v>
      </c>
      <c r="AD18" s="13">
        <f>'Relatório Docentes'!CN178</f>
        <v>4</v>
      </c>
      <c r="AE18" s="13">
        <v>0</v>
      </c>
      <c r="AF18" s="13">
        <f>'Projetos Geradores RTI'!R172</f>
        <v>1</v>
      </c>
      <c r="AG18" s="13">
        <f>'Projetos Vigentes'!AV58</f>
        <v>0</v>
      </c>
      <c r="AH18" s="12" t="s">
        <v>404</v>
      </c>
      <c r="AI18" s="13" t="str">
        <f t="shared" si="0"/>
        <v>Sim</v>
      </c>
      <c r="AJ18" s="12" t="s">
        <v>922</v>
      </c>
      <c r="AK18" s="13" t="s">
        <v>942</v>
      </c>
      <c r="AL18" s="192"/>
      <c r="AM18" s="12" t="s">
        <v>28</v>
      </c>
      <c r="AN18" s="13" t="str">
        <f t="shared" si="1"/>
        <v>Não</v>
      </c>
      <c r="AO18" s="13" t="str">
        <f t="shared" si="2"/>
        <v>Sim</v>
      </c>
      <c r="AP18" s="13" t="str">
        <f t="shared" si="3"/>
        <v>Média</v>
      </c>
      <c r="AQ18" s="13" t="str">
        <f t="shared" si="4"/>
        <v>Não</v>
      </c>
      <c r="AR18" s="13">
        <f t="shared" si="5"/>
        <v>1</v>
      </c>
      <c r="AS18" s="13">
        <f t="shared" si="6"/>
        <v>5</v>
      </c>
      <c r="AT18" s="13">
        <f t="shared" si="7"/>
        <v>2</v>
      </c>
      <c r="AU18" s="13">
        <f t="shared" si="8"/>
        <v>4</v>
      </c>
      <c r="AV18" s="13">
        <f t="shared" si="10"/>
        <v>2.2016</v>
      </c>
      <c r="AW18" s="183">
        <f>(8020*5.07)*1.15</f>
        <v>46760.61</v>
      </c>
      <c r="AX18" s="183" t="s">
        <v>972</v>
      </c>
      <c r="AY18" s="13" t="str">
        <f t="shared" si="9"/>
        <v>Grupo 1 - Manutenção de Infraestrutura Coletiva</v>
      </c>
    </row>
    <row r="19" spans="1:51" ht="23.25" customHeight="1" x14ac:dyDescent="0.25">
      <c r="A19" s="13">
        <v>19</v>
      </c>
      <c r="B19" s="127">
        <v>45002.654720543986</v>
      </c>
      <c r="C19" s="125" t="s">
        <v>18</v>
      </c>
      <c r="D19" s="125" t="s">
        <v>32</v>
      </c>
      <c r="E19" s="125" t="s">
        <v>147</v>
      </c>
      <c r="F19" s="125" t="s">
        <v>142</v>
      </c>
      <c r="G19" s="125" t="s">
        <v>143</v>
      </c>
      <c r="H19" s="126" t="s">
        <v>128</v>
      </c>
      <c r="I19" s="125" t="s">
        <v>148</v>
      </c>
      <c r="J19" s="125" t="s">
        <v>55</v>
      </c>
      <c r="K19" s="125">
        <v>63</v>
      </c>
      <c r="L19" s="194" t="s">
        <v>149</v>
      </c>
      <c r="M19" s="125" t="s">
        <v>150</v>
      </c>
      <c r="N19" s="125" t="s">
        <v>29</v>
      </c>
      <c r="O19" s="125">
        <v>63800</v>
      </c>
      <c r="P19" s="125" t="s">
        <v>29</v>
      </c>
      <c r="Q19" s="13"/>
      <c r="R19" s="125" t="s">
        <v>50</v>
      </c>
      <c r="S19" s="125" t="s">
        <v>81</v>
      </c>
      <c r="T19" s="193"/>
      <c r="U19" s="15" t="s">
        <v>168</v>
      </c>
      <c r="V19" s="15" t="s">
        <v>411</v>
      </c>
      <c r="W19" s="13"/>
      <c r="X19" s="15"/>
      <c r="Y19" s="191"/>
      <c r="Z19" s="15" t="s">
        <v>29</v>
      </c>
      <c r="AA19" s="13">
        <f>'Relatório Docentes'!S178</f>
        <v>7</v>
      </c>
      <c r="AB19" s="13"/>
      <c r="AC19" s="13">
        <f>'Relatório Docentes'!BM$178</f>
        <v>6</v>
      </c>
      <c r="AD19" s="13">
        <f>'Relatório Docentes'!CO178</f>
        <v>4</v>
      </c>
      <c r="AE19" s="13">
        <v>0</v>
      </c>
      <c r="AF19" s="13">
        <f>'Projetos Geradores RTI'!S172</f>
        <v>2</v>
      </c>
      <c r="AG19" s="13">
        <f>'Projetos Vigentes'!AW58</f>
        <v>4</v>
      </c>
      <c r="AH19" s="138" t="s">
        <v>403</v>
      </c>
      <c r="AI19" s="13" t="str">
        <f t="shared" si="0"/>
        <v>Sim</v>
      </c>
      <c r="AJ19" s="12" t="s">
        <v>408</v>
      </c>
      <c r="AK19" s="13" t="s">
        <v>942</v>
      </c>
      <c r="AL19" s="193"/>
      <c r="AM19" s="12" t="s">
        <v>29</v>
      </c>
      <c r="AN19" s="13" t="str">
        <f t="shared" si="1"/>
        <v>Sim</v>
      </c>
      <c r="AO19" s="13" t="str">
        <f t="shared" si="2"/>
        <v>Sim</v>
      </c>
      <c r="AP19" s="13" t="str">
        <f t="shared" si="3"/>
        <v>Baixa</v>
      </c>
      <c r="AQ19" s="13" t="str">
        <f t="shared" si="4"/>
        <v>Não</v>
      </c>
      <c r="AR19" s="13">
        <f t="shared" si="5"/>
        <v>2</v>
      </c>
      <c r="AS19" s="13">
        <f t="shared" si="6"/>
        <v>7</v>
      </c>
      <c r="AT19" s="13">
        <f t="shared" si="7"/>
        <v>6</v>
      </c>
      <c r="AU19" s="13">
        <f t="shared" si="8"/>
        <v>4</v>
      </c>
      <c r="AV19" s="13">
        <f t="shared" si="10"/>
        <v>1.9133333333333329</v>
      </c>
      <c r="AW19" s="183">
        <f>66980</f>
        <v>66980</v>
      </c>
      <c r="AX19" s="183" t="s">
        <v>971</v>
      </c>
      <c r="AY19" s="13" t="str">
        <f t="shared" si="9"/>
        <v>Grupo 1 - Manutenção de Infraestrutura Coletiva</v>
      </c>
    </row>
    <row r="20" spans="1:51" s="16" customFormat="1" ht="13.2" x14ac:dyDescent="0.25">
      <c r="A20" s="195">
        <v>20</v>
      </c>
      <c r="B20" s="197">
        <v>45002.833831944445</v>
      </c>
      <c r="C20" s="199" t="s">
        <v>18</v>
      </c>
      <c r="D20" s="199" t="s">
        <v>32</v>
      </c>
      <c r="E20" s="199" t="s">
        <v>151</v>
      </c>
      <c r="F20" s="199" t="s">
        <v>152</v>
      </c>
      <c r="G20" s="199" t="s">
        <v>153</v>
      </c>
      <c r="H20" s="199" t="s">
        <v>23</v>
      </c>
      <c r="I20" s="199" t="s">
        <v>154</v>
      </c>
      <c r="J20" s="199" t="s">
        <v>155</v>
      </c>
      <c r="K20" s="199">
        <v>33</v>
      </c>
      <c r="L20" s="199" t="s">
        <v>156</v>
      </c>
      <c r="M20" s="199" t="s">
        <v>157</v>
      </c>
      <c r="N20" s="199" t="s">
        <v>28</v>
      </c>
      <c r="O20" s="201">
        <v>67000</v>
      </c>
      <c r="P20" s="199" t="s">
        <v>29</v>
      </c>
      <c r="Q20" s="195"/>
      <c r="R20" s="199" t="s">
        <v>50</v>
      </c>
      <c r="S20" s="199" t="s">
        <v>31</v>
      </c>
      <c r="T20" s="202"/>
      <c r="U20" s="204" t="s">
        <v>168</v>
      </c>
      <c r="V20" s="204"/>
      <c r="W20" s="195"/>
      <c r="X20" s="204"/>
      <c r="Y20" s="205"/>
      <c r="Z20" s="204" t="s">
        <v>29</v>
      </c>
      <c r="AA20" s="195">
        <f>'Relatório Docentes'!T178</f>
        <v>3</v>
      </c>
      <c r="AB20" s="195"/>
      <c r="AC20" s="195">
        <f>'Relatório Docentes'!BN$178</f>
        <v>3</v>
      </c>
      <c r="AD20" s="195">
        <f>'Relatório Docentes'!CP178</f>
        <v>2</v>
      </c>
      <c r="AE20" s="195">
        <v>0</v>
      </c>
      <c r="AF20" s="195">
        <f>'Projetos Geradores RTI'!T172</f>
        <v>0</v>
      </c>
      <c r="AG20" s="195">
        <f>'Projetos Vigentes'!AX58</f>
        <v>1</v>
      </c>
      <c r="AH20" s="206" t="s">
        <v>403</v>
      </c>
      <c r="AI20" s="195" t="str">
        <f t="shared" si="0"/>
        <v>Sim</v>
      </c>
      <c r="AJ20" s="206" t="s">
        <v>408</v>
      </c>
      <c r="AK20" s="195" t="s">
        <v>942</v>
      </c>
      <c r="AL20" s="202"/>
      <c r="AM20" s="206" t="s">
        <v>29</v>
      </c>
      <c r="AN20" s="195" t="str">
        <f t="shared" si="1"/>
        <v>Sim</v>
      </c>
      <c r="AO20" s="195" t="str">
        <f t="shared" si="2"/>
        <v>Sim</v>
      </c>
      <c r="AP20" s="195" t="str">
        <f t="shared" si="3"/>
        <v>Baixa</v>
      </c>
      <c r="AQ20" s="195" t="str">
        <f t="shared" si="4"/>
        <v>Não</v>
      </c>
      <c r="AR20" s="195">
        <f t="shared" si="5"/>
        <v>0</v>
      </c>
      <c r="AS20" s="195">
        <f t="shared" si="6"/>
        <v>3</v>
      </c>
      <c r="AT20" s="195">
        <f t="shared" si="7"/>
        <v>3</v>
      </c>
      <c r="AU20" s="195">
        <f t="shared" si="8"/>
        <v>2</v>
      </c>
      <c r="AV20" s="13">
        <f t="shared" si="10"/>
        <v>0.43333333333333329</v>
      </c>
      <c r="AW20" s="207">
        <f>(12700*5.07)*1.15</f>
        <v>74047.349999999991</v>
      </c>
      <c r="AX20" s="207" t="s">
        <v>973</v>
      </c>
      <c r="AY20" s="195" t="str">
        <f t="shared" si="9"/>
        <v>Grupo 1 - Manutenção de Infraestrutura Coletiva</v>
      </c>
    </row>
    <row r="21" spans="1:51" ht="57.75" customHeight="1" x14ac:dyDescent="0.25">
      <c r="A21" s="185">
        <v>18</v>
      </c>
      <c r="B21" s="196">
        <v>45002.651662777775</v>
      </c>
      <c r="C21" s="198" t="s">
        <v>18</v>
      </c>
      <c r="D21" s="198" t="s">
        <v>32</v>
      </c>
      <c r="E21" s="198" t="s">
        <v>141</v>
      </c>
      <c r="F21" s="198" t="s">
        <v>142</v>
      </c>
      <c r="G21" s="200" t="s">
        <v>143</v>
      </c>
      <c r="H21" s="200" t="s">
        <v>23</v>
      </c>
      <c r="I21" s="198" t="s">
        <v>144</v>
      </c>
      <c r="J21" s="198" t="s">
        <v>55</v>
      </c>
      <c r="K21" s="198">
        <v>63</v>
      </c>
      <c r="L21" s="198" t="s">
        <v>145</v>
      </c>
      <c r="M21" s="198" t="s">
        <v>146</v>
      </c>
      <c r="N21" s="198" t="s">
        <v>29</v>
      </c>
      <c r="O21" s="198">
        <v>63800</v>
      </c>
      <c r="P21" s="198" t="s">
        <v>29</v>
      </c>
      <c r="Q21" s="185"/>
      <c r="R21" s="198" t="s">
        <v>50</v>
      </c>
      <c r="S21" s="198" t="s">
        <v>81</v>
      </c>
      <c r="T21" s="190"/>
      <c r="U21" s="203" t="s">
        <v>412</v>
      </c>
      <c r="V21" s="203" t="s">
        <v>412</v>
      </c>
      <c r="W21" s="203" t="s">
        <v>412</v>
      </c>
      <c r="X21" s="203" t="s">
        <v>176</v>
      </c>
      <c r="Y21" s="190"/>
      <c r="Z21" s="185"/>
      <c r="AA21" s="185"/>
      <c r="AB21" s="185"/>
      <c r="AC21" s="185"/>
      <c r="AD21" s="185"/>
      <c r="AE21" s="185"/>
      <c r="AF21" s="185"/>
      <c r="AG21" s="203"/>
      <c r="AH21" s="185" t="s">
        <v>403</v>
      </c>
      <c r="AI21" s="185" t="str">
        <f>IF(AH21="Nenhum","Não","Sim")</f>
        <v>Sim</v>
      </c>
      <c r="AJ21" s="185" t="s">
        <v>408</v>
      </c>
      <c r="AK21" s="185"/>
      <c r="AL21" s="190"/>
      <c r="AM21" s="185" t="s">
        <v>29</v>
      </c>
      <c r="AN21" s="185" t="str">
        <f>IF(AG21=0,"Não","Sim")</f>
        <v>Não</v>
      </c>
      <c r="AO21" s="185" t="str">
        <f>AI21</f>
        <v>Sim</v>
      </c>
      <c r="AP21" s="185" t="str">
        <f>AJ21</f>
        <v>Baixa</v>
      </c>
      <c r="AQ21" s="185" t="str">
        <f>IF(AE21=0,"Não","Sim")</f>
        <v>Não</v>
      </c>
      <c r="AR21" s="185">
        <f>AF21</f>
        <v>0</v>
      </c>
      <c r="AS21" s="185">
        <f>AA21</f>
        <v>0</v>
      </c>
      <c r="AT21" s="185">
        <f>AC21</f>
        <v>0</v>
      </c>
      <c r="AU21" s="185">
        <f>AD21</f>
        <v>0</v>
      </c>
      <c r="AV21" s="185" t="e">
        <f>IF(AN21="Sim",1,0.8)*IF(AO21="Sim",1,0.8)*IF(AQ21="Sim",0.9,1)*(IF(AP21="Alta",1,IF(AP21="Média",0.8,IF(AP21="Baixa",0.5,0.3))))*AS21*(1+0.2*AR21)*(1-0.8*(AT21+0.5*AU21)/(1.5*AS21))</f>
        <v>#DIV/0!</v>
      </c>
      <c r="AW21" s="208"/>
      <c r="AX21" s="208"/>
      <c r="AY21" s="185" t="str">
        <f>D21</f>
        <v>Grupo 1 - Manutenção de Infraestrutura Coletiva</v>
      </c>
    </row>
    <row r="22" spans="1:51" ht="15.75" customHeight="1" thickBot="1" x14ac:dyDescent="0.3">
      <c r="AV22" s="135" t="s">
        <v>934</v>
      </c>
      <c r="AW22" s="182">
        <f>SUM(AW2:AW20)</f>
        <v>468290.36333333328</v>
      </c>
      <c r="AX22" s="182"/>
    </row>
    <row r="23" spans="1:51" ht="15.75" customHeight="1" thickBot="1" x14ac:dyDescent="0.3">
      <c r="A23" s="175"/>
      <c r="B23" t="s">
        <v>416</v>
      </c>
      <c r="AV23" s="135"/>
      <c r="AW23" s="181"/>
      <c r="AX23" s="181"/>
    </row>
    <row r="24" spans="1:51" ht="15.75" customHeight="1" thickBot="1" x14ac:dyDescent="0.3">
      <c r="A24" s="139"/>
      <c r="B24" t="s">
        <v>417</v>
      </c>
    </row>
    <row r="25" spans="1:51" ht="15.75" customHeight="1" thickBot="1" x14ac:dyDescent="0.3">
      <c r="A25" s="167"/>
      <c r="B25" t="s">
        <v>467</v>
      </c>
      <c r="AV25" s="13" t="s">
        <v>945</v>
      </c>
      <c r="AW25" s="178">
        <v>166520.29</v>
      </c>
      <c r="AX25" s="181"/>
    </row>
    <row r="26" spans="1:51" ht="15.75" customHeight="1" x14ac:dyDescent="0.25">
      <c r="AV26" s="13" t="s">
        <v>382</v>
      </c>
      <c r="AW26" s="178">
        <f>0.1*AW25</f>
        <v>16652.029000000002</v>
      </c>
      <c r="AX26" s="181"/>
    </row>
    <row r="27" spans="1:51" ht="15.75" customHeight="1" x14ac:dyDescent="0.25">
      <c r="B27" s="135" t="s">
        <v>935</v>
      </c>
      <c r="C27" s="135" t="s">
        <v>936</v>
      </c>
      <c r="AV27" s="13" t="s">
        <v>946</v>
      </c>
      <c r="AW27" s="178">
        <f>AW25-AW26</f>
        <v>149868.261</v>
      </c>
      <c r="AX27" s="181"/>
    </row>
    <row r="28" spans="1:51" ht="15.75" customHeight="1" x14ac:dyDescent="0.25">
      <c r="AV28" s="13" t="s">
        <v>947</v>
      </c>
      <c r="AW28" s="178">
        <f>0.7*AW27</f>
        <v>104907.7827</v>
      </c>
      <c r="AX28" s="181"/>
    </row>
    <row r="29" spans="1:51" ht="15.75" customHeight="1" x14ac:dyDescent="0.25">
      <c r="AV29" s="13" t="s">
        <v>948</v>
      </c>
      <c r="AW29" s="178">
        <f>0.3*AW27</f>
        <v>44960.478299999995</v>
      </c>
      <c r="AX29" s="181"/>
    </row>
  </sheetData>
  <autoFilter ref="A1:AY25" xr:uid="{00000000-0009-0000-0000-000001000000}">
    <sortState xmlns:xlrd2="http://schemas.microsoft.com/office/spreadsheetml/2017/richdata2" ref="A2:AY25">
      <sortCondition ref="A1:A25"/>
    </sortState>
  </autoFilter>
  <conditionalFormatting sqref="K8:L8">
    <cfRule type="notContainsBlanks" dxfId="3" priority="3">
      <formula>LEN(TRIM(K8))&gt;0</formula>
    </cfRule>
  </conditionalFormatting>
  <conditionalFormatting sqref="L4">
    <cfRule type="notContainsBlanks" dxfId="2" priority="4">
      <formula>LEN(TRIM(L4))&gt;0</formula>
    </cfRule>
  </conditionalFormatting>
  <conditionalFormatting sqref="S13">
    <cfRule type="notContainsBlanks" dxfId="1" priority="2">
      <formula>LEN(TRIM(S13))&gt;0</formula>
    </cfRule>
  </conditionalFormatting>
  <conditionalFormatting sqref="S17">
    <cfRule type="notContainsBlanks" dxfId="0" priority="1">
      <formula>LEN(TRIM(S17))&gt;0</formula>
    </cfRule>
  </conditionalFormatting>
  <dataValidations count="2">
    <dataValidation type="list" allowBlank="1" showInputMessage="1" showErrorMessage="1" sqref="AM2:AM20 AM21" xr:uid="{00000000-0002-0000-0100-000000000000}">
      <formula1>"Sim,Não"</formula1>
    </dataValidation>
    <dataValidation type="list" allowBlank="1" showInputMessage="1" showErrorMessage="1" sqref="AJ2:AJ20 AJ21" xr:uid="{00000000-0002-0000-0100-000001000000}">
      <formula1>"Alta,Média,Baixa"</formula1>
    </dataValidation>
  </dataValidations>
  <hyperlinks>
    <hyperlink ref="AH1" r:id="rId1" display="Enquadramento Resolução COPES 01/2019" xr:uid="{00000000-0004-0000-0100-000000000000}"/>
  </hyperlinks>
  <pageMargins left="0.511811024" right="0.511811024" top="0.78740157499999996" bottom="0.78740157499999996" header="0.31496062000000002" footer="0.31496062000000002"/>
  <pageSetup paperSize="9"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'Critérios EMU'!$A$1:$A$5</xm:f>
          </x14:formula1>
          <xm:sqref>AH2:AH20 AH21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P188"/>
  <sheetViews>
    <sheetView zoomScale="80" zoomScaleNormal="80" workbookViewId="0">
      <pane xSplit="1" ySplit="5" topLeftCell="BG33" activePane="bottomRight" state="frozen"/>
      <selection pane="topRight" activeCell="B1" sqref="B1"/>
      <selection pane="bottomLeft" activeCell="A6" sqref="A6"/>
      <selection pane="bottomRight" activeCell="BX4" sqref="BX4:BX5"/>
    </sheetView>
  </sheetViews>
  <sheetFormatPr defaultColWidth="14.44140625" defaultRowHeight="15.75" customHeight="1" x14ac:dyDescent="0.25"/>
  <cols>
    <col min="1" max="1" width="41.44140625" style="17" customWidth="1"/>
    <col min="2" max="4" width="6.6640625" style="17" customWidth="1"/>
    <col min="5" max="5" width="7.6640625" style="17" customWidth="1"/>
    <col min="6" max="11" width="6.6640625" style="17" customWidth="1"/>
    <col min="12" max="12" width="5" style="17" customWidth="1"/>
    <col min="13" max="20" width="6.6640625" style="17" customWidth="1"/>
    <col min="21" max="21" width="7.109375" style="17" customWidth="1"/>
    <col min="22" max="32" width="6.6640625" style="17" customWidth="1"/>
    <col min="33" max="33" width="8" style="17" customWidth="1"/>
    <col min="34" max="37" width="6.6640625" style="17" customWidth="1"/>
    <col min="38" max="38" width="5" style="17" customWidth="1"/>
    <col min="39" max="41" width="6.6640625" style="17" customWidth="1"/>
    <col min="42" max="42" width="11.5546875" style="17" customWidth="1"/>
    <col min="43" max="57" width="6.6640625" style="17" customWidth="1"/>
    <col min="58" max="58" width="5" style="17" customWidth="1"/>
    <col min="59" max="67" width="6.6640625" style="17" customWidth="1"/>
    <col min="68" max="68" width="7.44140625" style="17" customWidth="1"/>
    <col min="69" max="69" width="7.109375" style="17" customWidth="1"/>
    <col min="70" max="71" width="7" style="17" customWidth="1"/>
    <col min="72" max="72" width="6.44140625" style="17" customWidth="1"/>
    <col min="73" max="73" width="6.109375" style="17" customWidth="1"/>
    <col min="74" max="74" width="6" style="17" customWidth="1"/>
    <col min="75" max="75" width="8" style="17" customWidth="1"/>
    <col min="76" max="85" width="6.6640625" style="17" customWidth="1"/>
    <col min="86" max="86" width="5" style="17" customWidth="1"/>
    <col min="87" max="94" width="6.6640625" style="17" customWidth="1"/>
    <col min="95" max="16384" width="14.44140625" style="17"/>
  </cols>
  <sheetData>
    <row r="1" spans="1:94" ht="15.75" customHeight="1" x14ac:dyDescent="0.25">
      <c r="A1" s="304" t="s">
        <v>193</v>
      </c>
      <c r="B1" s="307" t="s">
        <v>386</v>
      </c>
      <c r="C1" s="308"/>
      <c r="D1" s="308"/>
      <c r="E1" s="308"/>
      <c r="F1" s="308"/>
      <c r="G1" s="308"/>
      <c r="H1" s="308"/>
      <c r="I1" s="308"/>
      <c r="J1" s="308"/>
      <c r="K1" s="308"/>
      <c r="L1" s="308"/>
      <c r="M1" s="308"/>
      <c r="N1" s="308"/>
      <c r="O1" s="308"/>
      <c r="P1" s="308"/>
      <c r="Q1" s="308"/>
      <c r="R1" s="308"/>
      <c r="S1" s="308"/>
      <c r="T1" s="308"/>
      <c r="U1" s="104"/>
      <c r="V1" s="289" t="s">
        <v>389</v>
      </c>
      <c r="W1" s="289"/>
      <c r="X1" s="289"/>
      <c r="Y1" s="289"/>
      <c r="Z1" s="289"/>
      <c r="AA1" s="289"/>
      <c r="AB1" s="289"/>
      <c r="AC1" s="289"/>
      <c r="AD1" s="289"/>
      <c r="AE1" s="289"/>
      <c r="AF1" s="289"/>
      <c r="AG1" s="124"/>
      <c r="AH1" s="307" t="s">
        <v>390</v>
      </c>
      <c r="AI1" s="308"/>
      <c r="AJ1" s="308"/>
      <c r="AK1" s="308"/>
      <c r="AL1" s="308"/>
      <c r="AM1" s="308"/>
      <c r="AN1" s="308"/>
      <c r="AO1" s="308"/>
      <c r="AP1" s="104"/>
      <c r="AQ1" s="311" t="s">
        <v>383</v>
      </c>
      <c r="AR1" s="312"/>
      <c r="AS1" s="312"/>
      <c r="AT1" s="312"/>
      <c r="AU1" s="312"/>
      <c r="AV1" s="293" t="s">
        <v>387</v>
      </c>
      <c r="AW1" s="294"/>
      <c r="AX1" s="294"/>
      <c r="AY1" s="294"/>
      <c r="AZ1" s="294"/>
      <c r="BA1" s="294"/>
      <c r="BB1" s="294"/>
      <c r="BC1" s="294"/>
      <c r="BD1" s="294"/>
      <c r="BE1" s="294"/>
      <c r="BF1" s="294"/>
      <c r="BG1" s="294"/>
      <c r="BH1" s="294"/>
      <c r="BI1" s="294"/>
      <c r="BJ1" s="294"/>
      <c r="BK1" s="294"/>
      <c r="BL1" s="294"/>
      <c r="BM1" s="294"/>
      <c r="BN1" s="295"/>
      <c r="BO1" s="112"/>
      <c r="BP1" s="313" t="s">
        <v>194</v>
      </c>
      <c r="BQ1" s="313"/>
      <c r="BR1" s="313"/>
      <c r="BS1" s="313"/>
      <c r="BT1" s="313"/>
      <c r="BU1" s="313"/>
      <c r="BV1" s="313"/>
      <c r="BW1" s="313"/>
      <c r="BX1" s="293" t="s">
        <v>388</v>
      </c>
      <c r="BY1" s="294"/>
      <c r="BZ1" s="294"/>
      <c r="CA1" s="294"/>
      <c r="CB1" s="294"/>
      <c r="CC1" s="294"/>
      <c r="CD1" s="294"/>
      <c r="CE1" s="294"/>
      <c r="CF1" s="294"/>
      <c r="CG1" s="294"/>
      <c r="CH1" s="294"/>
      <c r="CI1" s="294"/>
      <c r="CJ1" s="294"/>
      <c r="CK1" s="294"/>
      <c r="CL1" s="294"/>
      <c r="CM1" s="294"/>
      <c r="CN1" s="294"/>
      <c r="CO1" s="294"/>
      <c r="CP1" s="295"/>
    </row>
    <row r="2" spans="1:94" ht="15.75" customHeight="1" x14ac:dyDescent="0.25">
      <c r="A2" s="305"/>
      <c r="B2" s="62" t="s">
        <v>311</v>
      </c>
      <c r="C2" s="63" t="s">
        <v>312</v>
      </c>
      <c r="D2" s="63" t="s">
        <v>311</v>
      </c>
      <c r="E2" s="63" t="s">
        <v>312</v>
      </c>
      <c r="F2" s="63" t="s">
        <v>312</v>
      </c>
      <c r="G2" s="63" t="s">
        <v>311</v>
      </c>
      <c r="H2" s="63" t="s">
        <v>311</v>
      </c>
      <c r="I2" s="63" t="s">
        <v>312</v>
      </c>
      <c r="J2" s="63" t="s">
        <v>311</v>
      </c>
      <c r="K2" s="63" t="s">
        <v>311</v>
      </c>
      <c r="L2" s="63" t="s">
        <v>311</v>
      </c>
      <c r="M2" s="63" t="s">
        <v>311</v>
      </c>
      <c r="N2" s="63" t="s">
        <v>311</v>
      </c>
      <c r="O2" s="63" t="s">
        <v>312</v>
      </c>
      <c r="P2" s="63" t="s">
        <v>311</v>
      </c>
      <c r="Q2" s="63" t="s">
        <v>311</v>
      </c>
      <c r="R2" s="63" t="s">
        <v>312</v>
      </c>
      <c r="S2" s="63" t="s">
        <v>312</v>
      </c>
      <c r="T2" s="63" t="s">
        <v>312</v>
      </c>
      <c r="U2" s="105"/>
      <c r="V2" s="63" t="s">
        <v>312</v>
      </c>
      <c r="W2" s="63" t="s">
        <v>312</v>
      </c>
      <c r="X2" s="63" t="s">
        <v>312</v>
      </c>
      <c r="Y2" s="63" t="s">
        <v>312</v>
      </c>
      <c r="Z2" s="63" t="s">
        <v>312</v>
      </c>
      <c r="AA2" s="63" t="s">
        <v>312</v>
      </c>
      <c r="AB2" s="63" t="s">
        <v>312</v>
      </c>
      <c r="AC2" s="63" t="s">
        <v>312</v>
      </c>
      <c r="AD2" s="63" t="s">
        <v>312</v>
      </c>
      <c r="AE2" s="63" t="s">
        <v>312</v>
      </c>
      <c r="AF2" s="63" t="s">
        <v>312</v>
      </c>
      <c r="AG2" s="105"/>
      <c r="AH2" s="62" t="s">
        <v>311</v>
      </c>
      <c r="AI2" s="63" t="s">
        <v>311</v>
      </c>
      <c r="AJ2" s="63" t="s">
        <v>311</v>
      </c>
      <c r="AK2" s="63" t="s">
        <v>311</v>
      </c>
      <c r="AL2" s="63" t="s">
        <v>311</v>
      </c>
      <c r="AM2" s="63" t="s">
        <v>311</v>
      </c>
      <c r="AN2" s="63" t="s">
        <v>311</v>
      </c>
      <c r="AO2" s="63" t="s">
        <v>311</v>
      </c>
      <c r="AP2" s="105"/>
      <c r="AQ2" s="309" t="s">
        <v>987</v>
      </c>
      <c r="AR2" s="310"/>
      <c r="AS2" s="310"/>
      <c r="AT2" s="310"/>
      <c r="AU2" s="310"/>
      <c r="AV2" s="89" t="s">
        <v>311</v>
      </c>
      <c r="AW2" s="63" t="s">
        <v>312</v>
      </c>
      <c r="AX2" s="63" t="s">
        <v>311</v>
      </c>
      <c r="AY2" s="63" t="s">
        <v>312</v>
      </c>
      <c r="AZ2" s="63" t="s">
        <v>312</v>
      </c>
      <c r="BA2" s="63" t="s">
        <v>311</v>
      </c>
      <c r="BB2" s="63" t="s">
        <v>311</v>
      </c>
      <c r="BC2" s="63" t="s">
        <v>312</v>
      </c>
      <c r="BD2" s="63" t="s">
        <v>312</v>
      </c>
      <c r="BE2" s="63" t="s">
        <v>312</v>
      </c>
      <c r="BF2" s="63" t="s">
        <v>311</v>
      </c>
      <c r="BG2" s="63" t="s">
        <v>311</v>
      </c>
      <c r="BH2" s="63" t="s">
        <v>312</v>
      </c>
      <c r="BI2" s="63" t="s">
        <v>312</v>
      </c>
      <c r="BJ2" s="63" t="s">
        <v>311</v>
      </c>
      <c r="BK2" s="63" t="s">
        <v>311</v>
      </c>
      <c r="BL2" s="63" t="s">
        <v>312</v>
      </c>
      <c r="BM2" s="63" t="s">
        <v>312</v>
      </c>
      <c r="BN2" s="90" t="s">
        <v>312</v>
      </c>
      <c r="BO2" s="113"/>
      <c r="BP2" s="314" t="s">
        <v>987</v>
      </c>
      <c r="BQ2" s="314"/>
      <c r="BR2" s="314"/>
      <c r="BS2" s="314"/>
      <c r="BT2" s="314"/>
      <c r="BU2" s="314"/>
      <c r="BV2" s="314"/>
      <c r="BW2" s="314"/>
      <c r="BX2" s="62" t="s">
        <v>311</v>
      </c>
      <c r="BY2" s="63" t="s">
        <v>312</v>
      </c>
      <c r="BZ2" s="63" t="s">
        <v>311</v>
      </c>
      <c r="CA2" s="63" t="s">
        <v>312</v>
      </c>
      <c r="CB2" s="63" t="s">
        <v>312</v>
      </c>
      <c r="CC2" s="63" t="s">
        <v>311</v>
      </c>
      <c r="CD2" s="63" t="s">
        <v>311</v>
      </c>
      <c r="CE2" s="63" t="s">
        <v>312</v>
      </c>
      <c r="CF2" s="63" t="s">
        <v>312</v>
      </c>
      <c r="CG2" s="63" t="s">
        <v>312</v>
      </c>
      <c r="CH2" s="63" t="s">
        <v>311</v>
      </c>
      <c r="CI2" s="63" t="s">
        <v>311</v>
      </c>
      <c r="CJ2" s="63" t="s">
        <v>312</v>
      </c>
      <c r="CK2" s="63" t="s">
        <v>312</v>
      </c>
      <c r="CL2" s="63" t="s">
        <v>311</v>
      </c>
      <c r="CM2" s="63" t="s">
        <v>311</v>
      </c>
      <c r="CN2" s="63" t="s">
        <v>312</v>
      </c>
      <c r="CO2" s="63" t="s">
        <v>312</v>
      </c>
      <c r="CP2" s="63" t="s">
        <v>312</v>
      </c>
    </row>
    <row r="3" spans="1:94" ht="12.75" customHeight="1" x14ac:dyDescent="0.25">
      <c r="A3" s="305"/>
      <c r="B3" s="54">
        <v>1</v>
      </c>
      <c r="C3" s="55">
        <v>2</v>
      </c>
      <c r="D3" s="54">
        <v>3</v>
      </c>
      <c r="E3" s="55">
        <v>4</v>
      </c>
      <c r="F3" s="54">
        <v>5</v>
      </c>
      <c r="G3" s="55">
        <v>6</v>
      </c>
      <c r="H3" s="54">
        <v>7</v>
      </c>
      <c r="I3" s="55">
        <v>8</v>
      </c>
      <c r="J3" s="176">
        <v>9</v>
      </c>
      <c r="K3" s="177">
        <v>10</v>
      </c>
      <c r="L3" s="54">
        <v>11</v>
      </c>
      <c r="M3" s="55">
        <v>12</v>
      </c>
      <c r="N3" s="176">
        <v>13</v>
      </c>
      <c r="O3" s="55">
        <v>14</v>
      </c>
      <c r="P3" s="54">
        <v>15</v>
      </c>
      <c r="Q3" s="158">
        <v>16</v>
      </c>
      <c r="R3" s="54">
        <v>17</v>
      </c>
      <c r="S3" s="55">
        <v>19</v>
      </c>
      <c r="T3" s="83">
        <v>20</v>
      </c>
      <c r="U3" s="106"/>
      <c r="V3" s="55">
        <v>2</v>
      </c>
      <c r="W3" s="55">
        <v>4</v>
      </c>
      <c r="X3" s="54">
        <v>5</v>
      </c>
      <c r="Y3" s="55">
        <v>8</v>
      </c>
      <c r="Z3" s="176">
        <v>9</v>
      </c>
      <c r="AA3" s="177">
        <v>10</v>
      </c>
      <c r="AB3" s="176">
        <v>13</v>
      </c>
      <c r="AC3" s="55">
        <v>14</v>
      </c>
      <c r="AD3" s="54">
        <v>17</v>
      </c>
      <c r="AE3" s="55">
        <v>19</v>
      </c>
      <c r="AF3" s="83">
        <v>20</v>
      </c>
      <c r="AG3" s="106"/>
      <c r="AH3" s="54">
        <v>1</v>
      </c>
      <c r="AI3" s="54">
        <v>3</v>
      </c>
      <c r="AJ3" s="55">
        <v>6</v>
      </c>
      <c r="AK3" s="54">
        <v>7</v>
      </c>
      <c r="AL3" s="54">
        <v>11</v>
      </c>
      <c r="AM3" s="55">
        <v>12</v>
      </c>
      <c r="AN3" s="54">
        <v>15</v>
      </c>
      <c r="AO3" s="158">
        <v>16</v>
      </c>
      <c r="AP3" s="106"/>
      <c r="AQ3" s="24">
        <v>1</v>
      </c>
      <c r="AR3" s="24">
        <v>2</v>
      </c>
      <c r="AS3" s="23">
        <v>3</v>
      </c>
      <c r="AT3" s="23">
        <v>4</v>
      </c>
      <c r="AU3" s="23">
        <v>5</v>
      </c>
      <c r="AV3" s="91">
        <v>1</v>
      </c>
      <c r="AW3" s="55">
        <v>2</v>
      </c>
      <c r="AX3" s="54">
        <v>3</v>
      </c>
      <c r="AY3" s="55">
        <v>4</v>
      </c>
      <c r="AZ3" s="54">
        <v>5</v>
      </c>
      <c r="BA3" s="55">
        <v>6</v>
      </c>
      <c r="BB3" s="54">
        <v>7</v>
      </c>
      <c r="BC3" s="55">
        <v>8</v>
      </c>
      <c r="BD3" s="176">
        <v>9</v>
      </c>
      <c r="BE3" s="177">
        <v>10</v>
      </c>
      <c r="BF3" s="54">
        <v>11</v>
      </c>
      <c r="BG3" s="55">
        <v>12</v>
      </c>
      <c r="BH3" s="176">
        <v>13</v>
      </c>
      <c r="BI3" s="55">
        <v>14</v>
      </c>
      <c r="BJ3" s="54">
        <v>15</v>
      </c>
      <c r="BK3" s="158">
        <v>16</v>
      </c>
      <c r="BL3" s="54">
        <v>17</v>
      </c>
      <c r="BM3" s="55">
        <v>19</v>
      </c>
      <c r="BN3" s="92">
        <v>20</v>
      </c>
      <c r="BO3" s="22"/>
      <c r="BP3" s="18">
        <v>1</v>
      </c>
      <c r="BQ3" s="19">
        <v>2</v>
      </c>
      <c r="BR3" s="20">
        <v>3</v>
      </c>
      <c r="BS3" s="19">
        <v>4</v>
      </c>
      <c r="BT3" s="19">
        <v>5</v>
      </c>
      <c r="BU3" s="20">
        <v>6</v>
      </c>
      <c r="BV3" s="19">
        <v>7</v>
      </c>
      <c r="BW3" s="21">
        <v>8</v>
      </c>
      <c r="BX3" s="54">
        <v>1</v>
      </c>
      <c r="BY3" s="55">
        <v>2</v>
      </c>
      <c r="BZ3" s="54">
        <v>3</v>
      </c>
      <c r="CA3" s="55">
        <v>4</v>
      </c>
      <c r="CB3" s="54">
        <v>5</v>
      </c>
      <c r="CC3" s="55">
        <v>6</v>
      </c>
      <c r="CD3" s="54">
        <v>7</v>
      </c>
      <c r="CE3" s="55">
        <v>8</v>
      </c>
      <c r="CF3" s="176">
        <v>9</v>
      </c>
      <c r="CG3" s="177">
        <v>10</v>
      </c>
      <c r="CH3" s="54">
        <v>11</v>
      </c>
      <c r="CI3" s="55">
        <v>12</v>
      </c>
      <c r="CJ3" s="176">
        <v>13</v>
      </c>
      <c r="CK3" s="55">
        <v>14</v>
      </c>
      <c r="CL3" s="54">
        <v>15</v>
      </c>
      <c r="CM3" s="158">
        <v>16</v>
      </c>
      <c r="CN3" s="54">
        <v>17</v>
      </c>
      <c r="CO3" s="55">
        <v>19</v>
      </c>
      <c r="CP3" s="83">
        <v>20</v>
      </c>
    </row>
    <row r="4" spans="1:94" ht="34.5" customHeight="1" x14ac:dyDescent="0.25">
      <c r="A4" s="305"/>
      <c r="B4" s="290" t="s">
        <v>299</v>
      </c>
      <c r="C4" s="290" t="s">
        <v>300</v>
      </c>
      <c r="D4" s="290" t="s">
        <v>301</v>
      </c>
      <c r="E4" s="290" t="s">
        <v>310</v>
      </c>
      <c r="F4" s="290" t="s">
        <v>313</v>
      </c>
      <c r="G4" s="290" t="s">
        <v>315</v>
      </c>
      <c r="H4" s="290" t="s">
        <v>316</v>
      </c>
      <c r="I4" s="290" t="s">
        <v>319</v>
      </c>
      <c r="J4" s="291" t="s">
        <v>328</v>
      </c>
      <c r="K4" s="291" t="s">
        <v>328</v>
      </c>
      <c r="L4" s="290" t="s">
        <v>329</v>
      </c>
      <c r="M4" s="290" t="s">
        <v>343</v>
      </c>
      <c r="N4" s="291" t="s">
        <v>344</v>
      </c>
      <c r="O4" s="290" t="s">
        <v>345</v>
      </c>
      <c r="P4" s="290" t="s">
        <v>347</v>
      </c>
      <c r="Q4" s="298" t="s">
        <v>348</v>
      </c>
      <c r="R4" s="290" t="s">
        <v>349</v>
      </c>
      <c r="S4" s="290" t="s">
        <v>352</v>
      </c>
      <c r="T4" s="292" t="s">
        <v>455</v>
      </c>
      <c r="U4" s="122"/>
      <c r="V4" s="290" t="s">
        <v>300</v>
      </c>
      <c r="W4" s="290" t="s">
        <v>310</v>
      </c>
      <c r="X4" s="290" t="s">
        <v>313</v>
      </c>
      <c r="Y4" s="290" t="s">
        <v>319</v>
      </c>
      <c r="Z4" s="291" t="s">
        <v>328</v>
      </c>
      <c r="AA4" s="291" t="s">
        <v>328</v>
      </c>
      <c r="AB4" s="291" t="s">
        <v>344</v>
      </c>
      <c r="AC4" s="290" t="s">
        <v>345</v>
      </c>
      <c r="AD4" s="290" t="s">
        <v>349</v>
      </c>
      <c r="AE4" s="290" t="s">
        <v>352</v>
      </c>
      <c r="AF4" s="292" t="s">
        <v>455</v>
      </c>
      <c r="AG4" s="315" t="s">
        <v>384</v>
      </c>
      <c r="AH4" s="290" t="s">
        <v>299</v>
      </c>
      <c r="AI4" s="290" t="s">
        <v>301</v>
      </c>
      <c r="AJ4" s="290" t="s">
        <v>315</v>
      </c>
      <c r="AK4" s="290" t="s">
        <v>316</v>
      </c>
      <c r="AL4" s="290" t="s">
        <v>329</v>
      </c>
      <c r="AM4" s="290" t="s">
        <v>343</v>
      </c>
      <c r="AN4" s="290" t="s">
        <v>347</v>
      </c>
      <c r="AO4" s="298" t="s">
        <v>348</v>
      </c>
      <c r="AP4" s="107"/>
      <c r="AQ4" s="299" t="s">
        <v>195</v>
      </c>
      <c r="AR4" s="299" t="s">
        <v>196</v>
      </c>
      <c r="AS4" s="299" t="s">
        <v>985</v>
      </c>
      <c r="AT4" s="299" t="s">
        <v>197</v>
      </c>
      <c r="AU4" s="299" t="s">
        <v>198</v>
      </c>
      <c r="AV4" s="296" t="s">
        <v>299</v>
      </c>
      <c r="AW4" s="290" t="s">
        <v>300</v>
      </c>
      <c r="AX4" s="290" t="s">
        <v>301</v>
      </c>
      <c r="AY4" s="290" t="s">
        <v>310</v>
      </c>
      <c r="AZ4" s="290" t="s">
        <v>313</v>
      </c>
      <c r="BA4" s="290" t="s">
        <v>315</v>
      </c>
      <c r="BB4" s="290" t="s">
        <v>316</v>
      </c>
      <c r="BC4" s="290" t="s">
        <v>319</v>
      </c>
      <c r="BD4" s="291" t="s">
        <v>328</v>
      </c>
      <c r="BE4" s="291" t="s">
        <v>328</v>
      </c>
      <c r="BF4" s="290" t="s">
        <v>329</v>
      </c>
      <c r="BG4" s="290" t="s">
        <v>343</v>
      </c>
      <c r="BH4" s="291" t="s">
        <v>344</v>
      </c>
      <c r="BI4" s="290" t="s">
        <v>345</v>
      </c>
      <c r="BJ4" s="290" t="s">
        <v>347</v>
      </c>
      <c r="BK4" s="298" t="s">
        <v>348</v>
      </c>
      <c r="BL4" s="290" t="s">
        <v>349</v>
      </c>
      <c r="BM4" s="290" t="s">
        <v>352</v>
      </c>
      <c r="BN4" s="297" t="s">
        <v>455</v>
      </c>
      <c r="BO4" s="52"/>
      <c r="BP4" s="302" t="s">
        <v>199</v>
      </c>
      <c r="BQ4" s="300" t="s">
        <v>200</v>
      </c>
      <c r="BR4" s="300" t="s">
        <v>201</v>
      </c>
      <c r="BS4" s="300" t="s">
        <v>202</v>
      </c>
      <c r="BT4" s="300" t="s">
        <v>203</v>
      </c>
      <c r="BU4" s="300" t="s">
        <v>456</v>
      </c>
      <c r="BV4" s="300" t="s">
        <v>204</v>
      </c>
      <c r="BW4" s="317" t="s">
        <v>205</v>
      </c>
      <c r="BX4" s="290" t="s">
        <v>299</v>
      </c>
      <c r="BY4" s="290" t="s">
        <v>300</v>
      </c>
      <c r="BZ4" s="290" t="s">
        <v>301</v>
      </c>
      <c r="CA4" s="290" t="s">
        <v>310</v>
      </c>
      <c r="CB4" s="290" t="s">
        <v>313</v>
      </c>
      <c r="CC4" s="290" t="s">
        <v>315</v>
      </c>
      <c r="CD4" s="290" t="s">
        <v>316</v>
      </c>
      <c r="CE4" s="290" t="s">
        <v>319</v>
      </c>
      <c r="CF4" s="291" t="s">
        <v>328</v>
      </c>
      <c r="CG4" s="291" t="s">
        <v>328</v>
      </c>
      <c r="CH4" s="290" t="s">
        <v>329</v>
      </c>
      <c r="CI4" s="290" t="s">
        <v>343</v>
      </c>
      <c r="CJ4" s="291" t="s">
        <v>344</v>
      </c>
      <c r="CK4" s="290" t="s">
        <v>345</v>
      </c>
      <c r="CL4" s="290" t="s">
        <v>347</v>
      </c>
      <c r="CM4" s="298" t="s">
        <v>348</v>
      </c>
      <c r="CN4" s="290" t="s">
        <v>349</v>
      </c>
      <c r="CO4" s="290" t="s">
        <v>352</v>
      </c>
      <c r="CP4" s="292" t="s">
        <v>455</v>
      </c>
    </row>
    <row r="5" spans="1:94" ht="118.5" customHeight="1" thickBot="1" x14ac:dyDescent="0.3">
      <c r="A5" s="306"/>
      <c r="B5" s="290"/>
      <c r="C5" s="290"/>
      <c r="D5" s="290"/>
      <c r="E5" s="290"/>
      <c r="F5" s="290"/>
      <c r="G5" s="290"/>
      <c r="H5" s="290"/>
      <c r="I5" s="290"/>
      <c r="J5" s="291"/>
      <c r="K5" s="291"/>
      <c r="L5" s="290"/>
      <c r="M5" s="290"/>
      <c r="N5" s="291"/>
      <c r="O5" s="290"/>
      <c r="P5" s="290"/>
      <c r="Q5" s="298"/>
      <c r="R5" s="290"/>
      <c r="S5" s="290"/>
      <c r="T5" s="292"/>
      <c r="U5" s="123"/>
      <c r="V5" s="290"/>
      <c r="W5" s="290"/>
      <c r="X5" s="290"/>
      <c r="Y5" s="290"/>
      <c r="Z5" s="291"/>
      <c r="AA5" s="291"/>
      <c r="AB5" s="291"/>
      <c r="AC5" s="290"/>
      <c r="AD5" s="290"/>
      <c r="AE5" s="290"/>
      <c r="AF5" s="292"/>
      <c r="AG5" s="316"/>
      <c r="AH5" s="290"/>
      <c r="AI5" s="290"/>
      <c r="AJ5" s="290"/>
      <c r="AK5" s="290"/>
      <c r="AL5" s="290"/>
      <c r="AM5" s="290"/>
      <c r="AN5" s="290"/>
      <c r="AO5" s="298"/>
      <c r="AP5" s="108"/>
      <c r="AQ5" s="299"/>
      <c r="AR5" s="299"/>
      <c r="AS5" s="299"/>
      <c r="AT5" s="299"/>
      <c r="AU5" s="299"/>
      <c r="AV5" s="296"/>
      <c r="AW5" s="290"/>
      <c r="AX5" s="290"/>
      <c r="AY5" s="290"/>
      <c r="AZ5" s="290"/>
      <c r="BA5" s="290"/>
      <c r="BB5" s="290"/>
      <c r="BC5" s="290"/>
      <c r="BD5" s="291"/>
      <c r="BE5" s="291"/>
      <c r="BF5" s="290"/>
      <c r="BG5" s="290"/>
      <c r="BH5" s="291"/>
      <c r="BI5" s="290"/>
      <c r="BJ5" s="290"/>
      <c r="BK5" s="298"/>
      <c r="BL5" s="290"/>
      <c r="BM5" s="290"/>
      <c r="BN5" s="297"/>
      <c r="BO5" s="53"/>
      <c r="BP5" s="303"/>
      <c r="BQ5" s="301"/>
      <c r="BR5" s="301"/>
      <c r="BS5" s="301"/>
      <c r="BT5" s="301"/>
      <c r="BU5" s="301"/>
      <c r="BV5" s="301"/>
      <c r="BW5" s="318"/>
      <c r="BX5" s="290"/>
      <c r="BY5" s="290"/>
      <c r="BZ5" s="290"/>
      <c r="CA5" s="290"/>
      <c r="CB5" s="290"/>
      <c r="CC5" s="290"/>
      <c r="CD5" s="290"/>
      <c r="CE5" s="290"/>
      <c r="CF5" s="291"/>
      <c r="CG5" s="291"/>
      <c r="CH5" s="290"/>
      <c r="CI5" s="290"/>
      <c r="CJ5" s="291"/>
      <c r="CK5" s="290"/>
      <c r="CL5" s="290"/>
      <c r="CM5" s="298"/>
      <c r="CN5" s="290"/>
      <c r="CO5" s="290"/>
      <c r="CP5" s="292"/>
    </row>
    <row r="6" spans="1:94" ht="19.95" customHeight="1" thickBot="1" x14ac:dyDescent="0.3">
      <c r="A6" s="35" t="s">
        <v>95</v>
      </c>
      <c r="B6" s="70"/>
      <c r="C6" s="64"/>
      <c r="D6" s="64"/>
      <c r="E6" s="64"/>
      <c r="F6" s="64"/>
      <c r="G6" s="56"/>
      <c r="H6" s="56"/>
      <c r="I6" s="56"/>
      <c r="J6" s="56"/>
      <c r="K6" s="56"/>
      <c r="L6" s="66">
        <v>1</v>
      </c>
      <c r="M6" s="56"/>
      <c r="N6" s="56"/>
      <c r="O6" s="56"/>
      <c r="P6" s="56"/>
      <c r="Q6" s="56"/>
      <c r="R6" s="56"/>
      <c r="S6" s="56"/>
      <c r="T6" s="59"/>
      <c r="U6" s="109"/>
      <c r="V6" s="64"/>
      <c r="W6" s="64"/>
      <c r="X6" s="64"/>
      <c r="Y6" s="56"/>
      <c r="Z6" s="56"/>
      <c r="AA6" s="56"/>
      <c r="AB6" s="56"/>
      <c r="AC6" s="56"/>
      <c r="AD6" s="56"/>
      <c r="AE6" s="56"/>
      <c r="AF6" s="59"/>
      <c r="AG6" s="109"/>
      <c r="AH6" s="70"/>
      <c r="AI6" s="64"/>
      <c r="AJ6" s="56"/>
      <c r="AK6" s="56"/>
      <c r="AL6" s="66">
        <v>1</v>
      </c>
      <c r="AM6" s="56"/>
      <c r="AN6" s="56"/>
      <c r="AO6" s="56"/>
      <c r="AP6" s="109">
        <f t="shared" ref="AP6:AP51" si="0">COUNTA(AH6:AO6)</f>
        <v>1</v>
      </c>
      <c r="AQ6" s="88"/>
      <c r="AR6" s="88"/>
      <c r="AS6" s="88"/>
      <c r="AT6" s="88"/>
      <c r="AU6" s="88"/>
      <c r="AV6" s="93"/>
      <c r="AW6" s="64"/>
      <c r="AX6" s="64"/>
      <c r="AY6" s="64"/>
      <c r="AZ6" s="64"/>
      <c r="BA6" s="56"/>
      <c r="BB6" s="56"/>
      <c r="BC6" s="56"/>
      <c r="BD6" s="56"/>
      <c r="BE6" s="56"/>
      <c r="BF6" s="66">
        <v>0</v>
      </c>
      <c r="BG6" s="56"/>
      <c r="BH6" s="56"/>
      <c r="BI6" s="56"/>
      <c r="BJ6" s="56"/>
      <c r="BK6" s="56"/>
      <c r="BL6" s="56"/>
      <c r="BM6" s="56"/>
      <c r="BN6" s="94"/>
      <c r="BO6" s="114"/>
      <c r="BP6" s="71"/>
      <c r="BQ6" s="71"/>
      <c r="BR6" s="71"/>
      <c r="BS6" s="71"/>
      <c r="BT6" s="71"/>
      <c r="BU6" s="71"/>
      <c r="BV6" s="71"/>
      <c r="BW6" s="72"/>
      <c r="BX6" s="219"/>
      <c r="BY6" s="64"/>
      <c r="BZ6" s="64"/>
      <c r="CA6" s="64"/>
      <c r="CB6" s="64"/>
      <c r="CC6" s="56"/>
      <c r="CD6" s="56"/>
      <c r="CE6" s="56"/>
      <c r="CF6" s="56"/>
      <c r="CG6" s="56"/>
      <c r="CH6" s="66">
        <v>0</v>
      </c>
      <c r="CI6" s="56"/>
      <c r="CJ6" s="56"/>
      <c r="CK6" s="56"/>
      <c r="CL6" s="56"/>
      <c r="CM6" s="56"/>
      <c r="CN6" s="56"/>
      <c r="CO6" s="56"/>
      <c r="CP6" s="59"/>
    </row>
    <row r="7" spans="1:94" ht="13.95" customHeight="1" x14ac:dyDescent="0.25">
      <c r="A7" s="25" t="s">
        <v>323</v>
      </c>
      <c r="B7" s="70"/>
      <c r="C7" s="64"/>
      <c r="D7" s="64"/>
      <c r="E7" s="64"/>
      <c r="F7" s="64"/>
      <c r="G7" s="56"/>
      <c r="H7" s="56">
        <v>1</v>
      </c>
      <c r="I7" s="56"/>
      <c r="J7" s="56"/>
      <c r="K7" s="56"/>
      <c r="L7" s="56"/>
      <c r="M7" s="56"/>
      <c r="N7" s="56"/>
      <c r="O7" s="56"/>
      <c r="P7" s="56"/>
      <c r="Q7" s="56"/>
      <c r="R7" s="56"/>
      <c r="S7" s="56"/>
      <c r="T7" s="59"/>
      <c r="U7" s="109"/>
      <c r="V7" s="64"/>
      <c r="W7" s="64"/>
      <c r="X7" s="64"/>
      <c r="Y7" s="56"/>
      <c r="Z7" s="56"/>
      <c r="AA7" s="56"/>
      <c r="AB7" s="56"/>
      <c r="AC7" s="56"/>
      <c r="AD7" s="56"/>
      <c r="AE7" s="56"/>
      <c r="AF7" s="59"/>
      <c r="AG7" s="109"/>
      <c r="AH7" s="70"/>
      <c r="AI7" s="64"/>
      <c r="AJ7" s="56"/>
      <c r="AK7" s="56">
        <v>1</v>
      </c>
      <c r="AL7" s="56"/>
      <c r="AM7" s="56"/>
      <c r="AN7" s="56"/>
      <c r="AO7" s="56"/>
      <c r="AP7" s="109">
        <f t="shared" si="0"/>
        <v>1</v>
      </c>
      <c r="AQ7" s="88"/>
      <c r="AR7" s="88"/>
      <c r="AS7" s="88"/>
      <c r="AT7" s="88"/>
      <c r="AU7" s="88"/>
      <c r="AV7" s="93"/>
      <c r="AW7" s="64"/>
      <c r="AX7" s="64"/>
      <c r="AY7" s="64"/>
      <c r="AZ7" s="64"/>
      <c r="BA7" s="56"/>
      <c r="BB7" s="56">
        <v>0</v>
      </c>
      <c r="BC7" s="56"/>
      <c r="BD7" s="56"/>
      <c r="BE7" s="56"/>
      <c r="BF7" s="56"/>
      <c r="BG7" s="56"/>
      <c r="BH7" s="56"/>
      <c r="BI7" s="56"/>
      <c r="BJ7" s="56"/>
      <c r="BK7" s="56"/>
      <c r="BL7" s="56"/>
      <c r="BM7" s="56"/>
      <c r="BN7" s="94"/>
      <c r="BO7" s="114"/>
      <c r="BP7" s="71"/>
      <c r="BQ7" s="71"/>
      <c r="BR7" s="71"/>
      <c r="BS7" s="71"/>
      <c r="BT7" s="71"/>
      <c r="BU7" s="71"/>
      <c r="BV7" s="71"/>
      <c r="BW7" s="72"/>
      <c r="BX7" s="219"/>
      <c r="BY7" s="64"/>
      <c r="BZ7" s="64"/>
      <c r="CA7" s="64"/>
      <c r="CB7" s="64"/>
      <c r="CC7" s="56"/>
      <c r="CD7" s="56">
        <v>0</v>
      </c>
      <c r="CE7" s="56"/>
      <c r="CF7" s="56"/>
      <c r="CG7" s="56"/>
      <c r="CH7" s="56"/>
      <c r="CI7" s="56"/>
      <c r="CJ7" s="56"/>
      <c r="CK7" s="56"/>
      <c r="CL7" s="56"/>
      <c r="CM7" s="56"/>
      <c r="CN7" s="56"/>
      <c r="CO7" s="56"/>
      <c r="CP7" s="59"/>
    </row>
    <row r="8" spans="1:94" ht="13.2" x14ac:dyDescent="0.25">
      <c r="A8" s="29" t="s">
        <v>929</v>
      </c>
      <c r="B8" s="70"/>
      <c r="C8" s="64"/>
      <c r="D8" s="64"/>
      <c r="E8" s="64"/>
      <c r="F8" s="64"/>
      <c r="G8" s="56"/>
      <c r="H8" s="56"/>
      <c r="I8" s="56"/>
      <c r="J8" s="56"/>
      <c r="K8" s="56"/>
      <c r="L8" s="56"/>
      <c r="M8" s="56"/>
      <c r="N8" s="56"/>
      <c r="O8" s="56"/>
      <c r="P8" s="56"/>
      <c r="Q8" s="56"/>
      <c r="R8" s="56"/>
      <c r="S8" s="30">
        <v>1</v>
      </c>
      <c r="T8" s="84">
        <v>1</v>
      </c>
      <c r="U8" s="109"/>
      <c r="V8" s="64"/>
      <c r="W8" s="64"/>
      <c r="X8" s="64"/>
      <c r="Y8" s="56"/>
      <c r="Z8" s="56"/>
      <c r="AA8" s="56"/>
      <c r="AB8" s="56"/>
      <c r="AC8" s="56"/>
      <c r="AD8" s="56"/>
      <c r="AE8" s="30">
        <v>1</v>
      </c>
      <c r="AF8" s="84">
        <v>1</v>
      </c>
      <c r="AG8" s="109"/>
      <c r="AH8" s="70"/>
      <c r="AI8" s="64"/>
      <c r="AJ8" s="56"/>
      <c r="AK8" s="56"/>
      <c r="AL8" s="56"/>
      <c r="AM8" s="56"/>
      <c r="AN8" s="56"/>
      <c r="AO8" s="56"/>
      <c r="AP8" s="109">
        <f t="shared" si="0"/>
        <v>0</v>
      </c>
      <c r="AQ8" s="88"/>
      <c r="AR8" s="88"/>
      <c r="AS8" s="88"/>
      <c r="AT8" s="88"/>
      <c r="AU8" s="88"/>
      <c r="AV8" s="93"/>
      <c r="AW8" s="64"/>
      <c r="AX8" s="64"/>
      <c r="AY8" s="64"/>
      <c r="AZ8" s="64"/>
      <c r="BA8" s="56"/>
      <c r="BB8" s="56"/>
      <c r="BC8" s="56"/>
      <c r="BD8" s="56"/>
      <c r="BE8" s="56"/>
      <c r="BF8" s="56"/>
      <c r="BG8" s="56"/>
      <c r="BH8" s="56"/>
      <c r="BI8" s="56"/>
      <c r="BJ8" s="56"/>
      <c r="BK8" s="56"/>
      <c r="BL8" s="56"/>
      <c r="BM8" s="30">
        <v>0</v>
      </c>
      <c r="BN8" s="95">
        <v>0</v>
      </c>
      <c r="BO8" s="114"/>
      <c r="BP8" s="71"/>
      <c r="BQ8" s="71"/>
      <c r="BR8" s="71"/>
      <c r="BS8" s="71"/>
      <c r="BT8" s="71"/>
      <c r="BU8" s="71"/>
      <c r="BV8" s="71"/>
      <c r="BW8" s="72"/>
      <c r="BX8" s="219"/>
      <c r="BY8" s="64"/>
      <c r="BZ8" s="64"/>
      <c r="CA8" s="64"/>
      <c r="CB8" s="64"/>
      <c r="CC8" s="56"/>
      <c r="CD8" s="56"/>
      <c r="CE8" s="56"/>
      <c r="CF8" s="56"/>
      <c r="CG8" s="56"/>
      <c r="CH8" s="56"/>
      <c r="CI8" s="56"/>
      <c r="CJ8" s="56"/>
      <c r="CK8" s="56"/>
      <c r="CL8" s="56"/>
      <c r="CM8" s="56"/>
      <c r="CN8" s="56"/>
      <c r="CO8" s="30">
        <v>0</v>
      </c>
      <c r="CP8" s="84">
        <v>0</v>
      </c>
    </row>
    <row r="9" spans="1:94" ht="12.75" customHeight="1" x14ac:dyDescent="0.25">
      <c r="A9" s="25" t="s">
        <v>986</v>
      </c>
      <c r="B9" s="59"/>
      <c r="C9" s="56"/>
      <c r="D9" s="56"/>
      <c r="E9" s="56"/>
      <c r="F9" s="56"/>
      <c r="G9" s="56"/>
      <c r="H9" s="56"/>
      <c r="I9" s="56"/>
      <c r="J9" s="56"/>
      <c r="K9" s="56"/>
      <c r="L9" s="55"/>
      <c r="M9" s="56"/>
      <c r="N9" s="56"/>
      <c r="O9" s="56"/>
      <c r="P9" s="56"/>
      <c r="Q9" s="56"/>
      <c r="R9" s="56"/>
      <c r="S9" s="56"/>
      <c r="T9" s="59"/>
      <c r="U9" s="109"/>
      <c r="V9" s="56"/>
      <c r="W9" s="56"/>
      <c r="X9" s="56"/>
      <c r="Y9" s="56"/>
      <c r="Z9" s="56"/>
      <c r="AA9" s="56"/>
      <c r="AB9" s="56"/>
      <c r="AC9" s="56"/>
      <c r="AD9" s="56"/>
      <c r="AE9" s="56"/>
      <c r="AF9" s="59"/>
      <c r="AG9" s="109"/>
      <c r="AH9" s="59"/>
      <c r="AI9" s="56"/>
      <c r="AJ9" s="56"/>
      <c r="AK9" s="56"/>
      <c r="AL9" s="55"/>
      <c r="AM9" s="56"/>
      <c r="AN9" s="56"/>
      <c r="AO9" s="56"/>
      <c r="AP9" s="109">
        <f t="shared" si="0"/>
        <v>0</v>
      </c>
      <c r="AQ9" s="81"/>
      <c r="AR9" s="23"/>
      <c r="AS9" s="81">
        <v>1</v>
      </c>
      <c r="AT9" s="81"/>
      <c r="AU9" s="81"/>
      <c r="AV9" s="96"/>
      <c r="AW9" s="56"/>
      <c r="AX9" s="56"/>
      <c r="AY9" s="56"/>
      <c r="AZ9" s="56"/>
      <c r="BA9" s="56"/>
      <c r="BB9" s="56"/>
      <c r="BC9" s="56"/>
      <c r="BD9" s="56"/>
      <c r="BE9" s="56"/>
      <c r="BF9" s="55"/>
      <c r="BG9" s="56"/>
      <c r="BH9" s="56"/>
      <c r="BI9" s="56"/>
      <c r="BJ9" s="56"/>
      <c r="BK9" s="56"/>
      <c r="BL9" s="56"/>
      <c r="BM9" s="56"/>
      <c r="BN9" s="94"/>
      <c r="BO9" s="115"/>
      <c r="BP9" s="26"/>
      <c r="BQ9" s="26"/>
      <c r="BR9" s="26"/>
      <c r="BS9" s="26"/>
      <c r="BT9" s="26"/>
      <c r="BU9" s="26"/>
      <c r="BV9" s="26"/>
      <c r="BW9" s="27"/>
      <c r="BX9" s="220"/>
      <c r="BY9" s="56"/>
      <c r="BZ9" s="56"/>
      <c r="CA9" s="56"/>
      <c r="CB9" s="56"/>
      <c r="CC9" s="56"/>
      <c r="CD9" s="56"/>
      <c r="CE9" s="56"/>
      <c r="CF9" s="56"/>
      <c r="CG9" s="56"/>
      <c r="CH9" s="55"/>
      <c r="CI9" s="56"/>
      <c r="CJ9" s="56"/>
      <c r="CK9" s="56"/>
      <c r="CL9" s="56"/>
      <c r="CM9" s="56"/>
      <c r="CN9" s="56"/>
      <c r="CO9" s="56"/>
      <c r="CP9" s="59"/>
    </row>
    <row r="10" spans="1:94" ht="12.75" customHeight="1" x14ac:dyDescent="0.25">
      <c r="A10" s="29" t="s">
        <v>927</v>
      </c>
      <c r="B10" s="59"/>
      <c r="C10" s="30">
        <v>1</v>
      </c>
      <c r="D10" s="56"/>
      <c r="E10" s="56"/>
      <c r="F10" s="56"/>
      <c r="G10" s="56"/>
      <c r="H10" s="56"/>
      <c r="I10" s="56"/>
      <c r="J10" s="56"/>
      <c r="K10" s="56"/>
      <c r="L10" s="55"/>
      <c r="M10" s="56"/>
      <c r="N10" s="56"/>
      <c r="O10" s="56"/>
      <c r="P10" s="56"/>
      <c r="Q10" s="56"/>
      <c r="R10" s="56"/>
      <c r="S10" s="56"/>
      <c r="T10" s="59"/>
      <c r="U10" s="109"/>
      <c r="V10" s="30">
        <v>1</v>
      </c>
      <c r="W10" s="56"/>
      <c r="X10" s="56"/>
      <c r="Y10" s="56"/>
      <c r="Z10" s="56"/>
      <c r="AA10" s="56"/>
      <c r="AB10" s="56"/>
      <c r="AC10" s="56"/>
      <c r="AD10" s="56"/>
      <c r="AE10" s="56"/>
      <c r="AF10" s="59"/>
      <c r="AG10" s="109"/>
      <c r="AH10" s="59"/>
      <c r="AI10" s="56"/>
      <c r="AJ10" s="56"/>
      <c r="AK10" s="56"/>
      <c r="AL10" s="55"/>
      <c r="AM10" s="56"/>
      <c r="AN10" s="56"/>
      <c r="AO10" s="56"/>
      <c r="AP10" s="109">
        <f t="shared" si="0"/>
        <v>0</v>
      </c>
      <c r="AQ10" s="81"/>
      <c r="AR10" s="23"/>
      <c r="AS10" s="81"/>
      <c r="AT10" s="81"/>
      <c r="AU10" s="81"/>
      <c r="AV10" s="96"/>
      <c r="AW10" s="30">
        <v>0</v>
      </c>
      <c r="AX10" s="56"/>
      <c r="AY10" s="56"/>
      <c r="AZ10" s="56"/>
      <c r="BA10" s="56"/>
      <c r="BB10" s="56"/>
      <c r="BC10" s="56"/>
      <c r="BD10" s="56"/>
      <c r="BE10" s="56"/>
      <c r="BF10" s="55"/>
      <c r="BG10" s="56"/>
      <c r="BH10" s="56"/>
      <c r="BI10" s="56"/>
      <c r="BJ10" s="56"/>
      <c r="BK10" s="56"/>
      <c r="BL10" s="56"/>
      <c r="BM10" s="56"/>
      <c r="BN10" s="94"/>
      <c r="BO10" s="115"/>
      <c r="BP10" s="31"/>
      <c r="BQ10" s="32"/>
      <c r="BR10" s="32"/>
      <c r="BS10" s="32"/>
      <c r="BT10" s="32"/>
      <c r="BU10" s="45" t="s">
        <v>207</v>
      </c>
      <c r="BV10" s="32"/>
      <c r="BW10" s="34"/>
      <c r="BX10" s="220"/>
      <c r="BY10" s="30">
        <v>1</v>
      </c>
      <c r="BZ10" s="56"/>
      <c r="CA10" s="56"/>
      <c r="CB10" s="56"/>
      <c r="CC10" s="56"/>
      <c r="CD10" s="56"/>
      <c r="CE10" s="56"/>
      <c r="CF10" s="56"/>
      <c r="CG10" s="56"/>
      <c r="CH10" s="55"/>
      <c r="CI10" s="56"/>
      <c r="CJ10" s="56"/>
      <c r="CK10" s="56"/>
      <c r="CL10" s="56"/>
      <c r="CM10" s="56"/>
      <c r="CN10" s="56"/>
      <c r="CO10" s="56"/>
      <c r="CP10" s="59"/>
    </row>
    <row r="11" spans="1:94" ht="12.75" customHeight="1" x14ac:dyDescent="0.25">
      <c r="A11" s="29" t="s">
        <v>928</v>
      </c>
      <c r="B11" s="59"/>
      <c r="C11" s="56"/>
      <c r="D11" s="56"/>
      <c r="E11" s="56"/>
      <c r="F11" s="56"/>
      <c r="G11" s="56"/>
      <c r="H11" s="56"/>
      <c r="I11" s="56"/>
      <c r="J11" s="56"/>
      <c r="K11" s="56"/>
      <c r="L11" s="55"/>
      <c r="M11" s="56"/>
      <c r="N11" s="56"/>
      <c r="O11" s="56"/>
      <c r="P11" s="56"/>
      <c r="Q11" s="56"/>
      <c r="R11" s="56"/>
      <c r="S11" s="30">
        <v>1</v>
      </c>
      <c r="T11" s="84">
        <v>1</v>
      </c>
      <c r="U11" s="109"/>
      <c r="V11" s="56"/>
      <c r="W11" s="56"/>
      <c r="X11" s="56"/>
      <c r="Y11" s="56"/>
      <c r="Z11" s="56"/>
      <c r="AA11" s="56"/>
      <c r="AB11" s="56"/>
      <c r="AC11" s="56"/>
      <c r="AD11" s="56"/>
      <c r="AE11" s="30">
        <v>1</v>
      </c>
      <c r="AF11" s="84">
        <v>1</v>
      </c>
      <c r="AG11" s="109"/>
      <c r="AH11" s="59"/>
      <c r="AI11" s="56"/>
      <c r="AJ11" s="56"/>
      <c r="AK11" s="56"/>
      <c r="AL11" s="55"/>
      <c r="AM11" s="56"/>
      <c r="AN11" s="56"/>
      <c r="AO11" s="56"/>
      <c r="AP11" s="109">
        <f t="shared" si="0"/>
        <v>0</v>
      </c>
      <c r="AQ11" s="81"/>
      <c r="AR11" s="23"/>
      <c r="AS11" s="81"/>
      <c r="AT11" s="81"/>
      <c r="AU11" s="81"/>
      <c r="AV11" s="96"/>
      <c r="AW11" s="56"/>
      <c r="AX11" s="56"/>
      <c r="AY11" s="56"/>
      <c r="AZ11" s="56"/>
      <c r="BA11" s="56"/>
      <c r="BB11" s="56"/>
      <c r="BC11" s="56"/>
      <c r="BD11" s="56"/>
      <c r="BE11" s="56"/>
      <c r="BF11" s="55"/>
      <c r="BG11" s="56"/>
      <c r="BH11" s="56"/>
      <c r="BI11" s="56"/>
      <c r="BJ11" s="56"/>
      <c r="BK11" s="56"/>
      <c r="BL11" s="56"/>
      <c r="BM11" s="30">
        <v>0</v>
      </c>
      <c r="BN11" s="95">
        <v>0</v>
      </c>
      <c r="BO11" s="115"/>
      <c r="BP11" s="31"/>
      <c r="BQ11" s="31"/>
      <c r="BR11" s="31"/>
      <c r="BS11" s="31"/>
      <c r="BT11" s="31"/>
      <c r="BU11" s="26"/>
      <c r="BV11" s="31"/>
      <c r="BW11" s="34"/>
      <c r="BX11" s="220"/>
      <c r="BY11" s="56"/>
      <c r="BZ11" s="56"/>
      <c r="CA11" s="56"/>
      <c r="CB11" s="56"/>
      <c r="CC11" s="56"/>
      <c r="CD11" s="56"/>
      <c r="CE11" s="56"/>
      <c r="CF11" s="56"/>
      <c r="CG11" s="56"/>
      <c r="CH11" s="55"/>
      <c r="CI11" s="56"/>
      <c r="CJ11" s="56"/>
      <c r="CK11" s="56"/>
      <c r="CL11" s="56"/>
      <c r="CM11" s="56"/>
      <c r="CN11" s="56"/>
      <c r="CO11" s="30">
        <v>0</v>
      </c>
      <c r="CP11" s="84">
        <v>0</v>
      </c>
    </row>
    <row r="12" spans="1:94" ht="12.75" customHeight="1" x14ac:dyDescent="0.25">
      <c r="A12" s="25" t="s">
        <v>930</v>
      </c>
      <c r="B12" s="59"/>
      <c r="C12" s="56"/>
      <c r="D12" s="56"/>
      <c r="E12" s="56"/>
      <c r="F12" s="56"/>
      <c r="G12" s="56"/>
      <c r="H12" s="56"/>
      <c r="I12" s="56"/>
      <c r="J12" s="56"/>
      <c r="K12" s="56"/>
      <c r="L12" s="55"/>
      <c r="M12" s="56"/>
      <c r="N12" s="56"/>
      <c r="O12" s="56"/>
      <c r="P12" s="56"/>
      <c r="Q12" s="56"/>
      <c r="R12" s="56"/>
      <c r="S12" s="56"/>
      <c r="T12" s="59"/>
      <c r="U12" s="109"/>
      <c r="V12" s="56"/>
      <c r="W12" s="56"/>
      <c r="X12" s="56"/>
      <c r="Y12" s="56"/>
      <c r="Z12" s="56"/>
      <c r="AA12" s="56"/>
      <c r="AB12" s="56"/>
      <c r="AC12" s="56"/>
      <c r="AD12" s="56"/>
      <c r="AE12" s="56"/>
      <c r="AF12" s="59"/>
      <c r="AG12" s="109"/>
      <c r="AH12" s="59"/>
      <c r="AI12" s="56"/>
      <c r="AJ12" s="56"/>
      <c r="AK12" s="56"/>
      <c r="AL12" s="55"/>
      <c r="AM12" s="56"/>
      <c r="AN12" s="56"/>
      <c r="AO12" s="56"/>
      <c r="AP12" s="109">
        <f t="shared" si="0"/>
        <v>0</v>
      </c>
      <c r="AQ12" s="81"/>
      <c r="AR12" s="23"/>
      <c r="AS12" s="81">
        <v>1</v>
      </c>
      <c r="AT12" s="81"/>
      <c r="AU12" s="81"/>
      <c r="AV12" s="96"/>
      <c r="AW12" s="56"/>
      <c r="AX12" s="56"/>
      <c r="AY12" s="56"/>
      <c r="AZ12" s="56"/>
      <c r="BA12" s="56"/>
      <c r="BB12" s="56"/>
      <c r="BC12" s="56"/>
      <c r="BD12" s="56"/>
      <c r="BE12" s="56"/>
      <c r="BF12" s="55"/>
      <c r="BG12" s="56"/>
      <c r="BH12" s="56"/>
      <c r="BI12" s="56"/>
      <c r="BJ12" s="56"/>
      <c r="BK12" s="56"/>
      <c r="BL12" s="56"/>
      <c r="BM12" s="56"/>
      <c r="BN12" s="94"/>
      <c r="BO12" s="115"/>
      <c r="BP12" s="26"/>
      <c r="BQ12" s="26"/>
      <c r="BR12" s="26"/>
      <c r="BS12" s="26"/>
      <c r="BT12" s="26"/>
      <c r="BU12" s="26"/>
      <c r="BV12" s="26"/>
      <c r="BW12" s="27"/>
      <c r="BX12" s="220"/>
      <c r="BY12" s="56"/>
      <c r="BZ12" s="56"/>
      <c r="CA12" s="56"/>
      <c r="CB12" s="56"/>
      <c r="CC12" s="56"/>
      <c r="CD12" s="56"/>
      <c r="CE12" s="56"/>
      <c r="CF12" s="56"/>
      <c r="CG12" s="56"/>
      <c r="CH12" s="55"/>
      <c r="CI12" s="56"/>
      <c r="CJ12" s="56"/>
      <c r="CK12" s="56"/>
      <c r="CL12" s="56"/>
      <c r="CM12" s="56"/>
      <c r="CN12" s="56"/>
      <c r="CO12" s="56"/>
      <c r="CP12" s="59"/>
    </row>
    <row r="13" spans="1:94" ht="12.75" customHeight="1" x14ac:dyDescent="0.25">
      <c r="A13" s="35" t="s">
        <v>208</v>
      </c>
      <c r="B13" s="59"/>
      <c r="C13" s="56"/>
      <c r="D13" s="56"/>
      <c r="E13" s="56"/>
      <c r="F13" s="56">
        <v>1</v>
      </c>
      <c r="G13" s="56"/>
      <c r="H13" s="55"/>
      <c r="I13" s="55"/>
      <c r="J13" s="56"/>
      <c r="K13" s="56"/>
      <c r="L13" s="56"/>
      <c r="M13" s="56"/>
      <c r="N13" s="56"/>
      <c r="O13" s="56"/>
      <c r="P13" s="56"/>
      <c r="Q13" s="56"/>
      <c r="R13" s="56"/>
      <c r="S13" s="56"/>
      <c r="T13" s="59"/>
      <c r="U13" s="109"/>
      <c r="V13" s="56"/>
      <c r="W13" s="56"/>
      <c r="X13" s="56">
        <v>1</v>
      </c>
      <c r="Y13" s="55"/>
      <c r="Z13" s="56"/>
      <c r="AA13" s="56"/>
      <c r="AB13" s="56"/>
      <c r="AC13" s="56"/>
      <c r="AD13" s="56"/>
      <c r="AE13" s="56"/>
      <c r="AF13" s="59"/>
      <c r="AG13" s="109"/>
      <c r="AH13" s="59"/>
      <c r="AI13" s="56"/>
      <c r="AJ13" s="56"/>
      <c r="AK13" s="55"/>
      <c r="AL13" s="56"/>
      <c r="AM13" s="56"/>
      <c r="AN13" s="56"/>
      <c r="AO13" s="56"/>
      <c r="AP13" s="109">
        <f t="shared" si="0"/>
        <v>0</v>
      </c>
      <c r="AQ13" s="81">
        <v>1</v>
      </c>
      <c r="AR13" s="81">
        <v>1</v>
      </c>
      <c r="AS13" s="81"/>
      <c r="AT13" s="81"/>
      <c r="AU13" s="81"/>
      <c r="AV13" s="96"/>
      <c r="AW13" s="56"/>
      <c r="AX13" s="56"/>
      <c r="AY13" s="56"/>
      <c r="AZ13" s="56">
        <v>1</v>
      </c>
      <c r="BA13" s="56"/>
      <c r="BB13" s="55"/>
      <c r="BC13" s="55"/>
      <c r="BD13" s="56"/>
      <c r="BE13" s="56"/>
      <c r="BF13" s="56"/>
      <c r="BG13" s="56"/>
      <c r="BH13" s="56"/>
      <c r="BI13" s="56"/>
      <c r="BJ13" s="56"/>
      <c r="BK13" s="56"/>
      <c r="BL13" s="56"/>
      <c r="BM13" s="56"/>
      <c r="BN13" s="94"/>
      <c r="BO13" s="115"/>
      <c r="BP13" s="26"/>
      <c r="BQ13" s="26"/>
      <c r="BR13" s="26"/>
      <c r="BS13" s="26"/>
      <c r="BT13" s="26"/>
      <c r="BU13" s="26"/>
      <c r="BV13" s="26"/>
      <c r="BW13" s="27"/>
      <c r="BX13" s="220"/>
      <c r="BY13" s="56"/>
      <c r="BZ13" s="56"/>
      <c r="CA13" s="56"/>
      <c r="CB13" s="56">
        <v>0</v>
      </c>
      <c r="CC13" s="56"/>
      <c r="CD13" s="55"/>
      <c r="CE13" s="55"/>
      <c r="CF13" s="56"/>
      <c r="CG13" s="56"/>
      <c r="CH13" s="56"/>
      <c r="CI13" s="56"/>
      <c r="CJ13" s="56"/>
      <c r="CK13" s="56"/>
      <c r="CL13" s="56"/>
      <c r="CM13" s="56"/>
      <c r="CN13" s="56"/>
      <c r="CO13" s="56"/>
      <c r="CP13" s="59"/>
    </row>
    <row r="14" spans="1:94" ht="12.75" customHeight="1" x14ac:dyDescent="0.25">
      <c r="A14" s="157" t="s">
        <v>209</v>
      </c>
      <c r="B14" s="59"/>
      <c r="C14" s="56"/>
      <c r="D14" s="56"/>
      <c r="E14" s="56"/>
      <c r="F14" s="156">
        <v>0</v>
      </c>
      <c r="G14" s="56"/>
      <c r="H14" s="56"/>
      <c r="I14" s="156">
        <v>0</v>
      </c>
      <c r="J14" s="56"/>
      <c r="K14" s="56"/>
      <c r="L14" s="56"/>
      <c r="M14" s="55"/>
      <c r="N14" s="56"/>
      <c r="O14" s="55"/>
      <c r="P14" s="55"/>
      <c r="Q14" s="56"/>
      <c r="R14" s="56"/>
      <c r="S14" s="55">
        <v>1</v>
      </c>
      <c r="T14" s="156">
        <v>0</v>
      </c>
      <c r="U14" s="110"/>
      <c r="V14" s="56"/>
      <c r="W14" s="56"/>
      <c r="X14" s="156">
        <v>0</v>
      </c>
      <c r="Y14" s="156">
        <v>0</v>
      </c>
      <c r="Z14" s="56"/>
      <c r="AA14" s="56"/>
      <c r="AB14" s="56"/>
      <c r="AC14" s="55"/>
      <c r="AD14" s="56"/>
      <c r="AE14" s="55">
        <v>1</v>
      </c>
      <c r="AF14" s="156">
        <v>0</v>
      </c>
      <c r="AG14" s="109"/>
      <c r="AH14" s="59"/>
      <c r="AI14" s="56"/>
      <c r="AJ14" s="56"/>
      <c r="AK14" s="56"/>
      <c r="AL14" s="56"/>
      <c r="AM14" s="55"/>
      <c r="AN14" s="55"/>
      <c r="AO14" s="56"/>
      <c r="AP14" s="109">
        <f t="shared" si="0"/>
        <v>0</v>
      </c>
      <c r="AQ14" s="81"/>
      <c r="AR14" s="81">
        <v>1</v>
      </c>
      <c r="AS14" s="23"/>
      <c r="AT14" s="81">
        <v>1</v>
      </c>
      <c r="AU14" s="81">
        <v>1</v>
      </c>
      <c r="AV14" s="96"/>
      <c r="AW14" s="56"/>
      <c r="AX14" s="56"/>
      <c r="AY14" s="56"/>
      <c r="AZ14" s="156">
        <v>0</v>
      </c>
      <c r="BA14" s="56"/>
      <c r="BB14" s="56"/>
      <c r="BC14" s="156">
        <v>0</v>
      </c>
      <c r="BD14" s="56"/>
      <c r="BE14" s="56"/>
      <c r="BF14" s="56"/>
      <c r="BG14" s="55"/>
      <c r="BH14" s="56"/>
      <c r="BI14" s="55"/>
      <c r="BJ14" s="55"/>
      <c r="BK14" s="56"/>
      <c r="BL14" s="56"/>
      <c r="BM14" s="55">
        <v>1</v>
      </c>
      <c r="BN14" s="156">
        <v>0</v>
      </c>
      <c r="BO14" s="28"/>
      <c r="BP14" s="31"/>
      <c r="BQ14" s="32"/>
      <c r="BR14" s="32"/>
      <c r="BS14" s="32"/>
      <c r="BT14" s="32"/>
      <c r="BU14" s="32"/>
      <c r="BV14" s="33">
        <v>1</v>
      </c>
      <c r="BW14" s="34"/>
      <c r="BX14" s="220"/>
      <c r="BY14" s="56"/>
      <c r="BZ14" s="56"/>
      <c r="CA14" s="56"/>
      <c r="CB14" s="156">
        <v>0</v>
      </c>
      <c r="CC14" s="56"/>
      <c r="CD14" s="56"/>
      <c r="CE14" s="156">
        <v>0</v>
      </c>
      <c r="CF14" s="56"/>
      <c r="CG14" s="56"/>
      <c r="CH14" s="56"/>
      <c r="CI14" s="55"/>
      <c r="CJ14" s="56"/>
      <c r="CK14" s="55"/>
      <c r="CL14" s="55"/>
      <c r="CM14" s="56"/>
      <c r="CN14" s="56"/>
      <c r="CO14" s="55">
        <v>1</v>
      </c>
      <c r="CP14" s="156">
        <v>0</v>
      </c>
    </row>
    <row r="15" spans="1:94" ht="12.75" customHeight="1" x14ac:dyDescent="0.25">
      <c r="A15" s="35" t="s">
        <v>210</v>
      </c>
      <c r="B15" s="59"/>
      <c r="C15" s="56">
        <v>1</v>
      </c>
      <c r="D15" s="56"/>
      <c r="E15" s="56"/>
      <c r="F15" s="56"/>
      <c r="G15" s="56"/>
      <c r="H15" s="56"/>
      <c r="I15" s="56"/>
      <c r="J15" s="55"/>
      <c r="K15" s="55"/>
      <c r="L15" s="55"/>
      <c r="M15" s="56"/>
      <c r="N15" s="55"/>
      <c r="O15" s="56"/>
      <c r="P15" s="56"/>
      <c r="Q15" s="56"/>
      <c r="R15" s="56"/>
      <c r="S15" s="56"/>
      <c r="T15" s="59"/>
      <c r="U15" s="109"/>
      <c r="V15" s="56">
        <v>1</v>
      </c>
      <c r="W15" s="56"/>
      <c r="X15" s="56"/>
      <c r="Y15" s="56"/>
      <c r="Z15" s="55"/>
      <c r="AA15" s="55"/>
      <c r="AB15" s="55"/>
      <c r="AC15" s="56"/>
      <c r="AD15" s="56"/>
      <c r="AE15" s="56"/>
      <c r="AF15" s="59"/>
      <c r="AG15" s="109"/>
      <c r="AH15" s="59"/>
      <c r="AI15" s="56"/>
      <c r="AJ15" s="56"/>
      <c r="AK15" s="56"/>
      <c r="AL15" s="55"/>
      <c r="AM15" s="56"/>
      <c r="AN15" s="56"/>
      <c r="AO15" s="56"/>
      <c r="AP15" s="109">
        <f t="shared" si="0"/>
        <v>0</v>
      </c>
      <c r="AQ15" s="81"/>
      <c r="AR15" s="23"/>
      <c r="AS15" s="81"/>
      <c r="AT15" s="81"/>
      <c r="AU15" s="81"/>
      <c r="AV15" s="96"/>
      <c r="AW15" s="56">
        <v>0</v>
      </c>
      <c r="AX15" s="56"/>
      <c r="AY15" s="56"/>
      <c r="AZ15" s="56"/>
      <c r="BA15" s="56"/>
      <c r="BB15" s="56"/>
      <c r="BC15" s="56"/>
      <c r="BD15" s="55"/>
      <c r="BE15" s="55"/>
      <c r="BF15" s="55"/>
      <c r="BG15" s="56"/>
      <c r="BH15" s="55"/>
      <c r="BI15" s="56"/>
      <c r="BJ15" s="56"/>
      <c r="BK15" s="56"/>
      <c r="BL15" s="56"/>
      <c r="BM15" s="56"/>
      <c r="BN15" s="94"/>
      <c r="BO15" s="115"/>
      <c r="BP15" s="31"/>
      <c r="BQ15" s="32"/>
      <c r="BR15" s="32"/>
      <c r="BS15" s="33">
        <v>1</v>
      </c>
      <c r="BT15" s="32"/>
      <c r="BU15" s="33">
        <v>1</v>
      </c>
      <c r="BV15" s="32"/>
      <c r="BW15" s="34"/>
      <c r="BX15" s="220"/>
      <c r="BY15" s="56">
        <v>1</v>
      </c>
      <c r="BZ15" s="56"/>
      <c r="CA15" s="56"/>
      <c r="CB15" s="56"/>
      <c r="CC15" s="56"/>
      <c r="CD15" s="56"/>
      <c r="CE15" s="56"/>
      <c r="CF15" s="55"/>
      <c r="CG15" s="55"/>
      <c r="CH15" s="55"/>
      <c r="CI15" s="56"/>
      <c r="CJ15" s="55"/>
      <c r="CK15" s="56"/>
      <c r="CL15" s="56"/>
      <c r="CM15" s="56"/>
      <c r="CN15" s="56"/>
      <c r="CO15" s="56"/>
      <c r="CP15" s="59"/>
    </row>
    <row r="16" spans="1:94" ht="12.75" customHeight="1" x14ac:dyDescent="0.25">
      <c r="A16" s="35" t="s">
        <v>302</v>
      </c>
      <c r="B16" s="59"/>
      <c r="C16" s="56"/>
      <c r="D16" s="56">
        <v>1</v>
      </c>
      <c r="E16" s="56"/>
      <c r="F16" s="56"/>
      <c r="G16" s="56"/>
      <c r="H16" s="56"/>
      <c r="I16" s="56"/>
      <c r="J16" s="55"/>
      <c r="K16" s="55"/>
      <c r="L16" s="55"/>
      <c r="M16" s="56"/>
      <c r="N16" s="55"/>
      <c r="O16" s="56"/>
      <c r="P16" s="56"/>
      <c r="Q16" s="56"/>
      <c r="R16" s="56"/>
      <c r="S16" s="56"/>
      <c r="T16" s="59"/>
      <c r="U16" s="109"/>
      <c r="V16" s="56"/>
      <c r="W16" s="56"/>
      <c r="X16" s="56"/>
      <c r="Y16" s="56"/>
      <c r="Z16" s="55"/>
      <c r="AA16" s="55"/>
      <c r="AB16" s="55"/>
      <c r="AC16" s="56"/>
      <c r="AD16" s="56"/>
      <c r="AE16" s="56"/>
      <c r="AF16" s="59"/>
      <c r="AG16" s="109"/>
      <c r="AH16" s="59"/>
      <c r="AI16" s="56">
        <v>1</v>
      </c>
      <c r="AJ16" s="56"/>
      <c r="AK16" s="56"/>
      <c r="AL16" s="55"/>
      <c r="AM16" s="56"/>
      <c r="AN16" s="56"/>
      <c r="AO16" s="56"/>
      <c r="AP16" s="109">
        <f t="shared" si="0"/>
        <v>1</v>
      </c>
      <c r="AQ16" s="81"/>
      <c r="AR16" s="23"/>
      <c r="AS16" s="81"/>
      <c r="AT16" s="81"/>
      <c r="AU16" s="81"/>
      <c r="AV16" s="96"/>
      <c r="AW16" s="56"/>
      <c r="AX16" s="56">
        <v>0</v>
      </c>
      <c r="AY16" s="56"/>
      <c r="AZ16" s="56"/>
      <c r="BA16" s="56"/>
      <c r="BB16" s="56"/>
      <c r="BC16" s="56"/>
      <c r="BD16" s="55"/>
      <c r="BE16" s="55"/>
      <c r="BF16" s="55"/>
      <c r="BG16" s="56"/>
      <c r="BH16" s="55"/>
      <c r="BI16" s="56"/>
      <c r="BJ16" s="56"/>
      <c r="BK16" s="56"/>
      <c r="BL16" s="56"/>
      <c r="BM16" s="56"/>
      <c r="BN16" s="94"/>
      <c r="BO16" s="115"/>
      <c r="BP16" s="31"/>
      <c r="BQ16" s="31"/>
      <c r="BR16" s="31"/>
      <c r="BS16" s="26"/>
      <c r="BT16" s="31"/>
      <c r="BU16" s="26"/>
      <c r="BV16" s="31"/>
      <c r="BW16" s="34"/>
      <c r="BX16" s="220"/>
      <c r="BY16" s="56"/>
      <c r="BZ16" s="56">
        <v>0</v>
      </c>
      <c r="CA16" s="56"/>
      <c r="CB16" s="56"/>
      <c r="CC16" s="56"/>
      <c r="CD16" s="56"/>
      <c r="CE16" s="56"/>
      <c r="CF16" s="55"/>
      <c r="CG16" s="55"/>
      <c r="CH16" s="55"/>
      <c r="CI16" s="56"/>
      <c r="CJ16" s="55"/>
      <c r="CK16" s="56"/>
      <c r="CL16" s="56"/>
      <c r="CM16" s="56"/>
      <c r="CN16" s="56"/>
      <c r="CO16" s="56"/>
      <c r="CP16" s="59"/>
    </row>
    <row r="17" spans="1:94" ht="12.75" customHeight="1" x14ac:dyDescent="0.25">
      <c r="A17" s="76" t="s">
        <v>350</v>
      </c>
      <c r="B17" s="59"/>
      <c r="C17" s="56"/>
      <c r="D17" s="56"/>
      <c r="E17" s="56"/>
      <c r="F17" s="56"/>
      <c r="G17" s="56"/>
      <c r="H17" s="56"/>
      <c r="I17" s="56"/>
      <c r="J17" s="55"/>
      <c r="K17" s="55"/>
      <c r="L17" s="55"/>
      <c r="M17" s="56"/>
      <c r="N17" s="55"/>
      <c r="O17" s="56"/>
      <c r="P17" s="56"/>
      <c r="Q17" s="56"/>
      <c r="R17" s="56">
        <v>1</v>
      </c>
      <c r="S17" s="56"/>
      <c r="T17" s="59"/>
      <c r="U17" s="109"/>
      <c r="V17" s="56"/>
      <c r="W17" s="56"/>
      <c r="X17" s="56"/>
      <c r="Y17" s="56"/>
      <c r="Z17" s="55"/>
      <c r="AA17" s="55"/>
      <c r="AB17" s="55"/>
      <c r="AC17" s="56"/>
      <c r="AD17" s="56">
        <v>1</v>
      </c>
      <c r="AE17" s="56"/>
      <c r="AF17" s="59"/>
      <c r="AG17" s="109"/>
      <c r="AH17" s="59"/>
      <c r="AI17" s="56"/>
      <c r="AJ17" s="56"/>
      <c r="AK17" s="56"/>
      <c r="AL17" s="55"/>
      <c r="AM17" s="56"/>
      <c r="AN17" s="56"/>
      <c r="AO17" s="56"/>
      <c r="AP17" s="109">
        <f t="shared" si="0"/>
        <v>0</v>
      </c>
      <c r="AQ17" s="81"/>
      <c r="AR17" s="23"/>
      <c r="AS17" s="81"/>
      <c r="AT17" s="81"/>
      <c r="AU17" s="81"/>
      <c r="AV17" s="96"/>
      <c r="AW17" s="56"/>
      <c r="AX17" s="56"/>
      <c r="AY17" s="56"/>
      <c r="AZ17" s="56"/>
      <c r="BA17" s="56"/>
      <c r="BB17" s="56"/>
      <c r="BC17" s="56"/>
      <c r="BD17" s="55"/>
      <c r="BE17" s="55"/>
      <c r="BF17" s="55"/>
      <c r="BG17" s="56"/>
      <c r="BH17" s="55"/>
      <c r="BI17" s="56"/>
      <c r="BJ17" s="56"/>
      <c r="BK17" s="56"/>
      <c r="BL17" s="56">
        <v>0</v>
      </c>
      <c r="BM17" s="56"/>
      <c r="BN17" s="94"/>
      <c r="BO17" s="115"/>
      <c r="BP17" s="31"/>
      <c r="BQ17" s="31"/>
      <c r="BR17" s="31"/>
      <c r="BS17" s="26"/>
      <c r="BT17" s="31"/>
      <c r="BU17" s="26"/>
      <c r="BV17" s="31"/>
      <c r="BW17" s="34">
        <v>1</v>
      </c>
      <c r="BX17" s="220"/>
      <c r="BY17" s="56"/>
      <c r="BZ17" s="56"/>
      <c r="CA17" s="56"/>
      <c r="CB17" s="56"/>
      <c r="CC17" s="56"/>
      <c r="CD17" s="56"/>
      <c r="CE17" s="56"/>
      <c r="CF17" s="55"/>
      <c r="CG17" s="55"/>
      <c r="CH17" s="55"/>
      <c r="CI17" s="56"/>
      <c r="CJ17" s="55"/>
      <c r="CK17" s="56"/>
      <c r="CL17" s="56"/>
      <c r="CM17" s="56"/>
      <c r="CN17" s="56">
        <v>1</v>
      </c>
      <c r="CO17" s="56"/>
      <c r="CP17" s="59"/>
    </row>
    <row r="18" spans="1:94" ht="12.75" customHeight="1" x14ac:dyDescent="0.25">
      <c r="A18" s="35" t="s">
        <v>303</v>
      </c>
      <c r="B18" s="59"/>
      <c r="C18" s="56"/>
      <c r="D18" s="56">
        <v>1</v>
      </c>
      <c r="E18" s="56"/>
      <c r="F18" s="56"/>
      <c r="G18" s="56"/>
      <c r="H18" s="56"/>
      <c r="I18" s="56"/>
      <c r="J18" s="55"/>
      <c r="K18" s="55"/>
      <c r="L18" s="55"/>
      <c r="M18" s="56"/>
      <c r="N18" s="55"/>
      <c r="O18" s="56"/>
      <c r="P18" s="56"/>
      <c r="Q18" s="56"/>
      <c r="R18" s="56"/>
      <c r="S18" s="56"/>
      <c r="T18" s="59"/>
      <c r="U18" s="109"/>
      <c r="V18" s="56"/>
      <c r="W18" s="56"/>
      <c r="X18" s="56"/>
      <c r="Y18" s="56"/>
      <c r="Z18" s="55"/>
      <c r="AA18" s="55"/>
      <c r="AB18" s="55"/>
      <c r="AC18" s="56"/>
      <c r="AD18" s="56"/>
      <c r="AE18" s="56"/>
      <c r="AF18" s="59"/>
      <c r="AG18" s="109"/>
      <c r="AH18" s="59"/>
      <c r="AI18" s="56">
        <v>1</v>
      </c>
      <c r="AJ18" s="56"/>
      <c r="AK18" s="56"/>
      <c r="AL18" s="55"/>
      <c r="AM18" s="56"/>
      <c r="AN18" s="56"/>
      <c r="AO18" s="56"/>
      <c r="AP18" s="109">
        <f t="shared" si="0"/>
        <v>1</v>
      </c>
      <c r="AQ18" s="81"/>
      <c r="AR18" s="23"/>
      <c r="AS18" s="81"/>
      <c r="AT18" s="81"/>
      <c r="AU18" s="81"/>
      <c r="AV18" s="96"/>
      <c r="AW18" s="56"/>
      <c r="AX18" s="56">
        <v>0</v>
      </c>
      <c r="AY18" s="56"/>
      <c r="AZ18" s="56"/>
      <c r="BA18" s="56"/>
      <c r="BB18" s="56"/>
      <c r="BC18" s="56"/>
      <c r="BD18" s="55"/>
      <c r="BE18" s="55"/>
      <c r="BF18" s="55"/>
      <c r="BG18" s="56"/>
      <c r="BH18" s="55"/>
      <c r="BI18" s="56"/>
      <c r="BJ18" s="56"/>
      <c r="BK18" s="56"/>
      <c r="BL18" s="56"/>
      <c r="BM18" s="56"/>
      <c r="BN18" s="94"/>
      <c r="BO18" s="115"/>
      <c r="BP18" s="31"/>
      <c r="BQ18" s="31"/>
      <c r="BR18" s="31"/>
      <c r="BS18" s="26"/>
      <c r="BT18" s="31"/>
      <c r="BU18" s="26"/>
      <c r="BV18" s="31"/>
      <c r="BW18" s="34"/>
      <c r="BX18" s="220"/>
      <c r="BY18" s="56"/>
      <c r="BZ18" s="56">
        <v>0</v>
      </c>
      <c r="CA18" s="56"/>
      <c r="CB18" s="56"/>
      <c r="CC18" s="56"/>
      <c r="CD18" s="56"/>
      <c r="CE18" s="56"/>
      <c r="CF18" s="55"/>
      <c r="CG18" s="55"/>
      <c r="CH18" s="55"/>
      <c r="CI18" s="56"/>
      <c r="CJ18" s="55"/>
      <c r="CK18" s="56"/>
      <c r="CL18" s="56"/>
      <c r="CM18" s="56"/>
      <c r="CN18" s="56"/>
      <c r="CO18" s="56"/>
      <c r="CP18" s="59"/>
    </row>
    <row r="19" spans="1:94" ht="12.75" customHeight="1" x14ac:dyDescent="0.25">
      <c r="A19" s="35" t="s">
        <v>211</v>
      </c>
      <c r="B19" s="59"/>
      <c r="C19" s="56"/>
      <c r="D19" s="56"/>
      <c r="E19" s="56"/>
      <c r="F19" s="56"/>
      <c r="G19" s="56"/>
      <c r="H19" s="56"/>
      <c r="I19" s="56"/>
      <c r="J19" s="56"/>
      <c r="K19" s="56"/>
      <c r="L19" s="55"/>
      <c r="M19" s="56"/>
      <c r="N19" s="56"/>
      <c r="O19" s="56"/>
      <c r="P19" s="56"/>
      <c r="Q19" s="56"/>
      <c r="R19" s="56"/>
      <c r="S19" s="56"/>
      <c r="T19" s="59"/>
      <c r="U19" s="109"/>
      <c r="V19" s="56"/>
      <c r="W19" s="56"/>
      <c r="X19" s="56"/>
      <c r="Y19" s="56"/>
      <c r="Z19" s="56"/>
      <c r="AA19" s="56"/>
      <c r="AB19" s="56"/>
      <c r="AC19" s="56"/>
      <c r="AD19" s="56"/>
      <c r="AE19" s="56"/>
      <c r="AF19" s="59"/>
      <c r="AG19" s="109"/>
      <c r="AH19" s="59"/>
      <c r="AI19" s="56"/>
      <c r="AJ19" s="56"/>
      <c r="AK19" s="56"/>
      <c r="AL19" s="55"/>
      <c r="AM19" s="56"/>
      <c r="AN19" s="56"/>
      <c r="AO19" s="56"/>
      <c r="AP19" s="109">
        <f t="shared" si="0"/>
        <v>0</v>
      </c>
      <c r="AQ19" s="81"/>
      <c r="AR19" s="23"/>
      <c r="AS19" s="81">
        <v>1</v>
      </c>
      <c r="AT19" s="81"/>
      <c r="AU19" s="81"/>
      <c r="AV19" s="96"/>
      <c r="AW19" s="56"/>
      <c r="AX19" s="56"/>
      <c r="AY19" s="56"/>
      <c r="AZ19" s="56"/>
      <c r="BA19" s="56"/>
      <c r="BB19" s="56"/>
      <c r="BC19" s="56"/>
      <c r="BD19" s="56"/>
      <c r="BE19" s="56"/>
      <c r="BF19" s="55"/>
      <c r="BG19" s="56"/>
      <c r="BH19" s="56"/>
      <c r="BI19" s="56"/>
      <c r="BJ19" s="56"/>
      <c r="BK19" s="56"/>
      <c r="BL19" s="56"/>
      <c r="BM19" s="56"/>
      <c r="BN19" s="94"/>
      <c r="BO19" s="115"/>
      <c r="BP19" s="26"/>
      <c r="BQ19" s="26"/>
      <c r="BR19" s="26"/>
      <c r="BS19" s="26"/>
      <c r="BT19" s="26"/>
      <c r="BU19" s="26"/>
      <c r="BV19" s="26"/>
      <c r="BW19" s="27"/>
      <c r="BX19" s="220"/>
      <c r="BY19" s="56"/>
      <c r="BZ19" s="56"/>
      <c r="CA19" s="56"/>
      <c r="CB19" s="56"/>
      <c r="CC19" s="56"/>
      <c r="CD19" s="56"/>
      <c r="CE19" s="56"/>
      <c r="CF19" s="56"/>
      <c r="CG19" s="56"/>
      <c r="CH19" s="55"/>
      <c r="CI19" s="56"/>
      <c r="CJ19" s="56"/>
      <c r="CK19" s="56"/>
      <c r="CL19" s="56"/>
      <c r="CM19" s="56"/>
      <c r="CN19" s="56"/>
      <c r="CO19" s="56"/>
      <c r="CP19" s="59"/>
    </row>
    <row r="20" spans="1:94" ht="12.75" customHeight="1" x14ac:dyDescent="0.25">
      <c r="A20" s="36" t="s">
        <v>212</v>
      </c>
      <c r="B20" s="59"/>
      <c r="C20" s="56"/>
      <c r="D20" s="56"/>
      <c r="E20" s="56"/>
      <c r="F20" s="56"/>
      <c r="G20" s="56"/>
      <c r="H20" s="56"/>
      <c r="I20" s="56"/>
      <c r="J20" s="55"/>
      <c r="K20" s="55"/>
      <c r="L20" s="56"/>
      <c r="M20" s="57"/>
      <c r="N20" s="55"/>
      <c r="O20" s="57"/>
      <c r="P20" s="57"/>
      <c r="Q20" s="57"/>
      <c r="R20" s="57"/>
      <c r="S20" s="57"/>
      <c r="T20" s="65"/>
      <c r="U20" s="111"/>
      <c r="V20" s="56"/>
      <c r="W20" s="56"/>
      <c r="X20" s="56"/>
      <c r="Y20" s="56"/>
      <c r="Z20" s="55"/>
      <c r="AA20" s="55"/>
      <c r="AB20" s="55"/>
      <c r="AC20" s="57"/>
      <c r="AD20" s="57"/>
      <c r="AE20" s="57"/>
      <c r="AF20" s="65"/>
      <c r="AG20" s="109"/>
      <c r="AH20" s="59"/>
      <c r="AI20" s="56"/>
      <c r="AJ20" s="56"/>
      <c r="AK20" s="56"/>
      <c r="AL20" s="56"/>
      <c r="AM20" s="57"/>
      <c r="AN20" s="57"/>
      <c r="AO20" s="57"/>
      <c r="AP20" s="109">
        <f t="shared" si="0"/>
        <v>0</v>
      </c>
      <c r="AQ20" s="81"/>
      <c r="AR20" s="81"/>
      <c r="AS20" s="82"/>
      <c r="AT20" s="82"/>
      <c r="AU20" s="82"/>
      <c r="AV20" s="96"/>
      <c r="AW20" s="56"/>
      <c r="AX20" s="56"/>
      <c r="AY20" s="56"/>
      <c r="AZ20" s="56"/>
      <c r="BA20" s="56"/>
      <c r="BB20" s="56"/>
      <c r="BC20" s="56"/>
      <c r="BD20" s="55"/>
      <c r="BE20" s="55"/>
      <c r="BF20" s="56"/>
      <c r="BG20" s="57"/>
      <c r="BH20" s="55"/>
      <c r="BI20" s="57"/>
      <c r="BJ20" s="57"/>
      <c r="BK20" s="57"/>
      <c r="BL20" s="57"/>
      <c r="BM20" s="57"/>
      <c r="BN20" s="98"/>
      <c r="BO20" s="116"/>
      <c r="BP20" s="26"/>
      <c r="BQ20" s="26"/>
      <c r="BR20" s="26"/>
      <c r="BS20" s="26"/>
      <c r="BT20" s="26"/>
      <c r="BU20" s="26"/>
      <c r="BV20" s="26"/>
      <c r="BW20" s="27"/>
      <c r="BX20" s="220"/>
      <c r="BY20" s="56"/>
      <c r="BZ20" s="56"/>
      <c r="CA20" s="56"/>
      <c r="CB20" s="56"/>
      <c r="CC20" s="56"/>
      <c r="CD20" s="56"/>
      <c r="CE20" s="56"/>
      <c r="CF20" s="55"/>
      <c r="CG20" s="55"/>
      <c r="CH20" s="56"/>
      <c r="CI20" s="57"/>
      <c r="CJ20" s="55"/>
      <c r="CK20" s="57"/>
      <c r="CL20" s="57"/>
      <c r="CM20" s="57"/>
      <c r="CN20" s="57"/>
      <c r="CO20" s="57"/>
      <c r="CP20" s="65"/>
    </row>
    <row r="21" spans="1:94" ht="13.2" x14ac:dyDescent="0.25">
      <c r="A21" s="157" t="s">
        <v>213</v>
      </c>
      <c r="B21" s="61"/>
      <c r="C21" s="156">
        <v>0</v>
      </c>
      <c r="D21" s="56"/>
      <c r="E21" s="56">
        <v>1</v>
      </c>
      <c r="F21" s="56"/>
      <c r="G21" s="56"/>
      <c r="H21" s="55"/>
      <c r="I21" s="55"/>
      <c r="J21" s="56"/>
      <c r="K21" s="56"/>
      <c r="L21" s="56"/>
      <c r="M21" s="56"/>
      <c r="N21" s="56"/>
      <c r="O21" s="56"/>
      <c r="P21" s="56"/>
      <c r="Q21" s="56"/>
      <c r="R21" s="56"/>
      <c r="S21" s="56"/>
      <c r="T21" s="59"/>
      <c r="U21" s="109"/>
      <c r="V21" s="156">
        <v>0</v>
      </c>
      <c r="W21" s="56">
        <v>1</v>
      </c>
      <c r="X21" s="56"/>
      <c r="Y21" s="55"/>
      <c r="Z21" s="56"/>
      <c r="AA21" s="56"/>
      <c r="AB21" s="56"/>
      <c r="AC21" s="56"/>
      <c r="AD21" s="56"/>
      <c r="AE21" s="56"/>
      <c r="AF21" s="59"/>
      <c r="AG21" s="109"/>
      <c r="AH21" s="61"/>
      <c r="AI21" s="56"/>
      <c r="AJ21" s="56"/>
      <c r="AK21" s="55"/>
      <c r="AL21" s="56"/>
      <c r="AM21" s="56"/>
      <c r="AN21" s="56"/>
      <c r="AO21" s="56"/>
      <c r="AP21" s="109">
        <f t="shared" si="0"/>
        <v>0</v>
      </c>
      <c r="AQ21" s="81">
        <v>1</v>
      </c>
      <c r="AR21" s="81">
        <v>1</v>
      </c>
      <c r="AS21" s="81"/>
      <c r="AT21" s="81"/>
      <c r="AU21" s="81"/>
      <c r="AV21" s="99"/>
      <c r="AW21" s="156">
        <v>0</v>
      </c>
      <c r="AX21" s="56"/>
      <c r="AY21" s="56">
        <v>1</v>
      </c>
      <c r="AZ21" s="56"/>
      <c r="BA21" s="56"/>
      <c r="BB21" s="55"/>
      <c r="BC21" s="55"/>
      <c r="BD21" s="56"/>
      <c r="BE21" s="56"/>
      <c r="BF21" s="56"/>
      <c r="BG21" s="56"/>
      <c r="BH21" s="56"/>
      <c r="BI21" s="56"/>
      <c r="BJ21" s="56"/>
      <c r="BK21" s="56"/>
      <c r="BL21" s="56"/>
      <c r="BM21" s="56"/>
      <c r="BN21" s="94"/>
      <c r="BO21" s="115"/>
      <c r="BP21" s="26">
        <v>1</v>
      </c>
      <c r="BQ21" s="33">
        <v>1</v>
      </c>
      <c r="BR21" s="32"/>
      <c r="BS21" s="32"/>
      <c r="BT21" s="32"/>
      <c r="BU21" s="33">
        <v>1</v>
      </c>
      <c r="BV21" s="32"/>
      <c r="BW21" s="34"/>
      <c r="BX21" s="221"/>
      <c r="BY21" s="156">
        <v>0</v>
      </c>
      <c r="BZ21" s="56"/>
      <c r="CA21" s="56">
        <v>1</v>
      </c>
      <c r="CB21" s="56"/>
      <c r="CC21" s="56"/>
      <c r="CD21" s="55"/>
      <c r="CE21" s="55"/>
      <c r="CF21" s="56"/>
      <c r="CG21" s="56"/>
      <c r="CH21" s="56"/>
      <c r="CI21" s="56"/>
      <c r="CJ21" s="56"/>
      <c r="CK21" s="56"/>
      <c r="CL21" s="56"/>
      <c r="CM21" s="56"/>
      <c r="CN21" s="56"/>
      <c r="CO21" s="56"/>
      <c r="CP21" s="59"/>
    </row>
    <row r="22" spans="1:94" ht="13.5" customHeight="1" x14ac:dyDescent="0.25">
      <c r="A22" s="37" t="s">
        <v>214</v>
      </c>
      <c r="B22" s="59"/>
      <c r="C22" s="56"/>
      <c r="D22" s="56"/>
      <c r="E22" s="56"/>
      <c r="F22" s="56"/>
      <c r="G22" s="56"/>
      <c r="H22" s="56"/>
      <c r="I22" s="56"/>
      <c r="J22" s="56"/>
      <c r="K22" s="56"/>
      <c r="L22" s="55"/>
      <c r="M22" s="56"/>
      <c r="N22" s="56"/>
      <c r="O22" s="56"/>
      <c r="P22" s="56"/>
      <c r="Q22" s="56"/>
      <c r="R22" s="56"/>
      <c r="S22" s="56"/>
      <c r="T22" s="59"/>
      <c r="U22" s="109"/>
      <c r="V22" s="56"/>
      <c r="W22" s="56"/>
      <c r="X22" s="56"/>
      <c r="Y22" s="56"/>
      <c r="Z22" s="56"/>
      <c r="AA22" s="56"/>
      <c r="AB22" s="56"/>
      <c r="AC22" s="56"/>
      <c r="AD22" s="56"/>
      <c r="AE22" s="56"/>
      <c r="AF22" s="59"/>
      <c r="AG22" s="109"/>
      <c r="AH22" s="59"/>
      <c r="AI22" s="56"/>
      <c r="AJ22" s="56"/>
      <c r="AK22" s="56"/>
      <c r="AL22" s="55"/>
      <c r="AM22" s="56"/>
      <c r="AN22" s="56"/>
      <c r="AO22" s="56"/>
      <c r="AP22" s="109">
        <f t="shared" si="0"/>
        <v>0</v>
      </c>
      <c r="AQ22" s="81"/>
      <c r="AR22" s="23"/>
      <c r="AS22" s="78" t="s">
        <v>976</v>
      </c>
      <c r="AT22" s="81"/>
      <c r="AU22" s="81"/>
      <c r="AV22" s="96"/>
      <c r="AW22" s="56"/>
      <c r="AX22" s="56"/>
      <c r="AY22" s="56"/>
      <c r="AZ22" s="56"/>
      <c r="BA22" s="56"/>
      <c r="BB22" s="56"/>
      <c r="BC22" s="56"/>
      <c r="BD22" s="56"/>
      <c r="BE22" s="56"/>
      <c r="BF22" s="55"/>
      <c r="BG22" s="56"/>
      <c r="BH22" s="56"/>
      <c r="BI22" s="56"/>
      <c r="BJ22" s="56"/>
      <c r="BK22" s="56"/>
      <c r="BL22" s="56"/>
      <c r="BM22" s="56"/>
      <c r="BN22" s="94"/>
      <c r="BO22" s="115"/>
      <c r="BP22" s="26"/>
      <c r="BQ22" s="26"/>
      <c r="BR22" s="26"/>
      <c r="BS22" s="26"/>
      <c r="BT22" s="26"/>
      <c r="BU22" s="26"/>
      <c r="BV22" s="26"/>
      <c r="BW22" s="27"/>
      <c r="BX22" s="220"/>
      <c r="BY22" s="56"/>
      <c r="BZ22" s="56"/>
      <c r="CA22" s="56"/>
      <c r="CB22" s="56"/>
      <c r="CC22" s="56"/>
      <c r="CD22" s="56"/>
      <c r="CE22" s="56"/>
      <c r="CF22" s="56"/>
      <c r="CG22" s="56"/>
      <c r="CH22" s="55"/>
      <c r="CI22" s="56"/>
      <c r="CJ22" s="56"/>
      <c r="CK22" s="56"/>
      <c r="CL22" s="56"/>
      <c r="CM22" s="56"/>
      <c r="CN22" s="56"/>
      <c r="CO22" s="56"/>
      <c r="CP22" s="59"/>
    </row>
    <row r="23" spans="1:94" ht="28.95" customHeight="1" x14ac:dyDescent="0.25">
      <c r="A23" s="29" t="s">
        <v>378</v>
      </c>
      <c r="B23" s="59"/>
      <c r="C23" s="56"/>
      <c r="D23" s="56"/>
      <c r="E23" s="56"/>
      <c r="F23" s="56"/>
      <c r="G23" s="56"/>
      <c r="H23" s="56"/>
      <c r="I23" s="56"/>
      <c r="J23" s="56"/>
      <c r="K23" s="56"/>
      <c r="L23" s="55"/>
      <c r="M23" s="56"/>
      <c r="N23" s="56"/>
      <c r="O23" s="56"/>
      <c r="P23" s="56"/>
      <c r="Q23" s="56"/>
      <c r="R23" s="56"/>
      <c r="S23" s="56"/>
      <c r="T23" s="84">
        <v>1</v>
      </c>
      <c r="U23" s="109"/>
      <c r="V23" s="56"/>
      <c r="W23" s="56"/>
      <c r="X23" s="56"/>
      <c r="Y23" s="56"/>
      <c r="Z23" s="56"/>
      <c r="AA23" s="56"/>
      <c r="AB23" s="56"/>
      <c r="AC23" s="56"/>
      <c r="AD23" s="56"/>
      <c r="AE23" s="56"/>
      <c r="AF23" s="84">
        <v>1</v>
      </c>
      <c r="AG23" s="109"/>
      <c r="AH23" s="59"/>
      <c r="AI23" s="56"/>
      <c r="AJ23" s="56"/>
      <c r="AK23" s="56"/>
      <c r="AL23" s="55"/>
      <c r="AM23" s="56"/>
      <c r="AN23" s="56"/>
      <c r="AO23" s="56"/>
      <c r="AP23" s="109">
        <f t="shared" si="0"/>
        <v>0</v>
      </c>
      <c r="AQ23" s="81"/>
      <c r="AR23" s="23"/>
      <c r="AS23" s="81"/>
      <c r="AT23" s="81"/>
      <c r="AU23" s="81"/>
      <c r="AV23" s="96"/>
      <c r="AW23" s="56"/>
      <c r="AX23" s="56"/>
      <c r="AY23" s="56"/>
      <c r="AZ23" s="56"/>
      <c r="BA23" s="56"/>
      <c r="BB23" s="56"/>
      <c r="BC23" s="56"/>
      <c r="BD23" s="56"/>
      <c r="BE23" s="56"/>
      <c r="BF23" s="55"/>
      <c r="BG23" s="56"/>
      <c r="BH23" s="56"/>
      <c r="BI23" s="56"/>
      <c r="BJ23" s="56"/>
      <c r="BK23" s="56"/>
      <c r="BL23" s="56"/>
      <c r="BM23" s="56"/>
      <c r="BN23" s="95">
        <v>0</v>
      </c>
      <c r="BO23" s="115"/>
      <c r="BP23" s="26"/>
      <c r="BQ23" s="26"/>
      <c r="BR23" s="26"/>
      <c r="BS23" s="26"/>
      <c r="BT23" s="26"/>
      <c r="BU23" s="26"/>
      <c r="BV23" s="26"/>
      <c r="BW23" s="27"/>
      <c r="BX23" s="220"/>
      <c r="BY23" s="56"/>
      <c r="BZ23" s="56"/>
      <c r="CA23" s="56"/>
      <c r="CB23" s="56"/>
      <c r="CC23" s="56"/>
      <c r="CD23" s="56"/>
      <c r="CE23" s="56"/>
      <c r="CF23" s="56"/>
      <c r="CG23" s="56"/>
      <c r="CH23" s="55"/>
      <c r="CI23" s="56"/>
      <c r="CJ23" s="56"/>
      <c r="CK23" s="56"/>
      <c r="CL23" s="56"/>
      <c r="CM23" s="56"/>
      <c r="CN23" s="56"/>
      <c r="CO23" s="56"/>
      <c r="CP23" s="84">
        <v>0</v>
      </c>
    </row>
    <row r="24" spans="1:94" ht="13.2" x14ac:dyDescent="0.25">
      <c r="A24" s="35" t="s">
        <v>215</v>
      </c>
      <c r="B24" s="65"/>
      <c r="C24" s="55"/>
      <c r="D24" s="56"/>
      <c r="E24" s="56">
        <v>1</v>
      </c>
      <c r="F24" s="56"/>
      <c r="G24" s="56"/>
      <c r="H24" s="56"/>
      <c r="I24" s="56"/>
      <c r="J24" s="56"/>
      <c r="K24" s="56"/>
      <c r="L24" s="56"/>
      <c r="M24" s="56"/>
      <c r="N24" s="56"/>
      <c r="O24" s="56"/>
      <c r="P24" s="56"/>
      <c r="Q24" s="56"/>
      <c r="R24" s="56"/>
      <c r="S24" s="56"/>
      <c r="T24" s="59"/>
      <c r="U24" s="109"/>
      <c r="V24" s="55"/>
      <c r="W24" s="56">
        <v>1</v>
      </c>
      <c r="X24" s="56"/>
      <c r="Y24" s="56"/>
      <c r="Z24" s="56"/>
      <c r="AA24" s="56"/>
      <c r="AB24" s="56"/>
      <c r="AC24" s="56"/>
      <c r="AD24" s="56"/>
      <c r="AE24" s="56"/>
      <c r="AF24" s="59"/>
      <c r="AG24" s="109"/>
      <c r="AH24" s="65"/>
      <c r="AI24" s="56"/>
      <c r="AJ24" s="56"/>
      <c r="AK24" s="56"/>
      <c r="AL24" s="56"/>
      <c r="AM24" s="56"/>
      <c r="AN24" s="56"/>
      <c r="AO24" s="56"/>
      <c r="AP24" s="109">
        <f t="shared" si="0"/>
        <v>0</v>
      </c>
      <c r="AQ24" s="81">
        <v>1</v>
      </c>
      <c r="AR24" s="81">
        <v>1</v>
      </c>
      <c r="AS24" s="81">
        <v>1</v>
      </c>
      <c r="AT24" s="81">
        <v>1</v>
      </c>
      <c r="AU24" s="81"/>
      <c r="AV24" s="100"/>
      <c r="AW24" s="55"/>
      <c r="AX24" s="56"/>
      <c r="AY24" s="56">
        <v>1</v>
      </c>
      <c r="AZ24" s="56"/>
      <c r="BA24" s="56"/>
      <c r="BB24" s="56"/>
      <c r="BC24" s="56"/>
      <c r="BD24" s="56"/>
      <c r="BE24" s="56"/>
      <c r="BF24" s="56"/>
      <c r="BG24" s="56"/>
      <c r="BH24" s="56"/>
      <c r="BI24" s="56"/>
      <c r="BJ24" s="56"/>
      <c r="BK24" s="56"/>
      <c r="BL24" s="56"/>
      <c r="BM24" s="56"/>
      <c r="BN24" s="94"/>
      <c r="BO24" s="115"/>
      <c r="BP24" s="38">
        <v>1</v>
      </c>
      <c r="BQ24" s="33">
        <v>1</v>
      </c>
      <c r="BR24" s="32"/>
      <c r="BS24" s="32"/>
      <c r="BT24" s="32"/>
      <c r="BU24" s="32"/>
      <c r="BV24" s="32"/>
      <c r="BW24" s="34"/>
      <c r="BX24" s="222"/>
      <c r="BY24" s="55"/>
      <c r="BZ24" s="56"/>
      <c r="CA24" s="56">
        <v>1</v>
      </c>
      <c r="CB24" s="56"/>
      <c r="CC24" s="56"/>
      <c r="CD24" s="56"/>
      <c r="CE24" s="56"/>
      <c r="CF24" s="56"/>
      <c r="CG24" s="56"/>
      <c r="CH24" s="56"/>
      <c r="CI24" s="56"/>
      <c r="CJ24" s="56"/>
      <c r="CK24" s="56"/>
      <c r="CL24" s="56"/>
      <c r="CM24" s="56"/>
      <c r="CN24" s="56"/>
      <c r="CO24" s="56"/>
      <c r="CP24" s="59"/>
    </row>
    <row r="25" spans="1:94" ht="14.4" customHeight="1" x14ac:dyDescent="0.25">
      <c r="A25" s="29" t="s">
        <v>379</v>
      </c>
      <c r="B25" s="65"/>
      <c r="C25" s="55"/>
      <c r="D25" s="56"/>
      <c r="E25" s="56"/>
      <c r="F25" s="56"/>
      <c r="G25" s="56"/>
      <c r="H25" s="56"/>
      <c r="I25" s="56"/>
      <c r="J25" s="56"/>
      <c r="K25" s="56"/>
      <c r="L25" s="56"/>
      <c r="M25" s="56"/>
      <c r="N25" s="56"/>
      <c r="O25" s="56"/>
      <c r="P25" s="74"/>
      <c r="Q25" s="56"/>
      <c r="R25" s="56"/>
      <c r="S25" s="30">
        <v>1</v>
      </c>
      <c r="T25" s="84">
        <v>1</v>
      </c>
      <c r="U25" s="109"/>
      <c r="V25" s="55"/>
      <c r="W25" s="56"/>
      <c r="X25" s="56"/>
      <c r="Y25" s="56"/>
      <c r="Z25" s="56"/>
      <c r="AA25" s="56"/>
      <c r="AB25" s="56"/>
      <c r="AC25" s="56"/>
      <c r="AD25" s="56"/>
      <c r="AE25" s="30">
        <v>1</v>
      </c>
      <c r="AF25" s="84">
        <v>1</v>
      </c>
      <c r="AG25" s="109"/>
      <c r="AH25" s="65"/>
      <c r="AI25" s="56"/>
      <c r="AJ25" s="56"/>
      <c r="AK25" s="56"/>
      <c r="AL25" s="56"/>
      <c r="AM25" s="56"/>
      <c r="AN25" s="74"/>
      <c r="AO25" s="56"/>
      <c r="AP25" s="109">
        <f t="shared" si="0"/>
        <v>0</v>
      </c>
      <c r="AQ25" s="81"/>
      <c r="AR25" s="81"/>
      <c r="AS25" s="81"/>
      <c r="AT25" s="81"/>
      <c r="AU25" s="81"/>
      <c r="AV25" s="100"/>
      <c r="AW25" s="55"/>
      <c r="AX25" s="56"/>
      <c r="AY25" s="56"/>
      <c r="AZ25" s="56"/>
      <c r="BA25" s="56"/>
      <c r="BB25" s="56"/>
      <c r="BC25" s="56"/>
      <c r="BD25" s="56"/>
      <c r="BE25" s="56"/>
      <c r="BF25" s="56"/>
      <c r="BG25" s="56"/>
      <c r="BH25" s="56"/>
      <c r="BI25" s="56"/>
      <c r="BJ25" s="74"/>
      <c r="BK25" s="56"/>
      <c r="BL25" s="56"/>
      <c r="BM25" s="30">
        <v>0</v>
      </c>
      <c r="BN25" s="95">
        <v>0</v>
      </c>
      <c r="BO25" s="115"/>
      <c r="BP25" s="38"/>
      <c r="BQ25" s="26"/>
      <c r="BR25" s="31"/>
      <c r="BS25" s="31"/>
      <c r="BT25" s="31"/>
      <c r="BU25" s="31"/>
      <c r="BV25" s="31"/>
      <c r="BW25" s="34"/>
      <c r="BX25" s="222"/>
      <c r="BY25" s="55"/>
      <c r="BZ25" s="56"/>
      <c r="CA25" s="56"/>
      <c r="CB25" s="56"/>
      <c r="CC25" s="56"/>
      <c r="CD25" s="56"/>
      <c r="CE25" s="56"/>
      <c r="CF25" s="56"/>
      <c r="CG25" s="56"/>
      <c r="CH25" s="56"/>
      <c r="CI25" s="56"/>
      <c r="CJ25" s="56"/>
      <c r="CK25" s="56"/>
      <c r="CL25" s="74"/>
      <c r="CM25" s="56"/>
      <c r="CN25" s="56"/>
      <c r="CO25" s="30">
        <v>0</v>
      </c>
      <c r="CP25" s="84">
        <v>0</v>
      </c>
    </row>
    <row r="26" spans="1:94" ht="13.8" thickBot="1" x14ac:dyDescent="0.3">
      <c r="A26" s="29" t="s">
        <v>356</v>
      </c>
      <c r="B26" s="65"/>
      <c r="C26" s="55"/>
      <c r="D26" s="56"/>
      <c r="E26" s="56"/>
      <c r="F26" s="56"/>
      <c r="G26" s="56"/>
      <c r="H26" s="56"/>
      <c r="I26" s="56"/>
      <c r="J26" s="56"/>
      <c r="K26" s="56"/>
      <c r="L26" s="56"/>
      <c r="M26" s="56"/>
      <c r="N26" s="56"/>
      <c r="O26" s="56"/>
      <c r="P26" s="74"/>
      <c r="Q26" s="56"/>
      <c r="R26" s="56"/>
      <c r="S26" s="56"/>
      <c r="T26" s="84">
        <v>1</v>
      </c>
      <c r="U26" s="109"/>
      <c r="V26" s="55"/>
      <c r="W26" s="56"/>
      <c r="X26" s="56"/>
      <c r="Y26" s="56"/>
      <c r="Z26" s="56"/>
      <c r="AA26" s="56"/>
      <c r="AB26" s="56"/>
      <c r="AC26" s="56"/>
      <c r="AD26" s="56"/>
      <c r="AE26" s="56"/>
      <c r="AF26" s="84">
        <v>1</v>
      </c>
      <c r="AG26" s="109"/>
      <c r="AH26" s="65"/>
      <c r="AI26" s="56"/>
      <c r="AJ26" s="56"/>
      <c r="AK26" s="56"/>
      <c r="AL26" s="56"/>
      <c r="AM26" s="56"/>
      <c r="AN26" s="74"/>
      <c r="AO26" s="56"/>
      <c r="AP26" s="109">
        <f t="shared" si="0"/>
        <v>0</v>
      </c>
      <c r="AQ26" s="81"/>
      <c r="AR26" s="81"/>
      <c r="AS26" s="81"/>
      <c r="AT26" s="81"/>
      <c r="AU26" s="81"/>
      <c r="AV26" s="100"/>
      <c r="AW26" s="55"/>
      <c r="AX26" s="56"/>
      <c r="AY26" s="56"/>
      <c r="AZ26" s="56"/>
      <c r="BA26" s="56"/>
      <c r="BB26" s="56"/>
      <c r="BC26" s="56"/>
      <c r="BD26" s="56"/>
      <c r="BE26" s="56"/>
      <c r="BF26" s="56"/>
      <c r="BG26" s="56"/>
      <c r="BH26" s="56"/>
      <c r="BI26" s="56"/>
      <c r="BJ26" s="74"/>
      <c r="BK26" s="56"/>
      <c r="BL26" s="56"/>
      <c r="BM26" s="56"/>
      <c r="BN26" s="95">
        <v>0</v>
      </c>
      <c r="BO26" s="115"/>
      <c r="BP26" s="38"/>
      <c r="BQ26" s="26"/>
      <c r="BR26" s="31"/>
      <c r="BS26" s="31"/>
      <c r="BT26" s="31"/>
      <c r="BU26" s="31"/>
      <c r="BV26" s="31"/>
      <c r="BW26" s="34"/>
      <c r="BX26" s="222"/>
      <c r="BY26" s="55"/>
      <c r="BZ26" s="56"/>
      <c r="CA26" s="56"/>
      <c r="CB26" s="56"/>
      <c r="CC26" s="56"/>
      <c r="CD26" s="56"/>
      <c r="CE26" s="56"/>
      <c r="CF26" s="56"/>
      <c r="CG26" s="56"/>
      <c r="CH26" s="56"/>
      <c r="CI26" s="56"/>
      <c r="CJ26" s="56"/>
      <c r="CK26" s="56"/>
      <c r="CL26" s="74"/>
      <c r="CM26" s="56"/>
      <c r="CN26" s="56"/>
      <c r="CO26" s="56"/>
      <c r="CP26" s="84">
        <v>0</v>
      </c>
    </row>
    <row r="27" spans="1:94" ht="12.75" customHeight="1" thickBot="1" x14ac:dyDescent="0.3">
      <c r="A27" s="35" t="s">
        <v>120</v>
      </c>
      <c r="B27" s="65"/>
      <c r="C27" s="55"/>
      <c r="D27" s="55"/>
      <c r="E27" s="56"/>
      <c r="F27" s="56"/>
      <c r="G27" s="56"/>
      <c r="H27" s="56"/>
      <c r="I27" s="56">
        <v>1</v>
      </c>
      <c r="J27" s="56"/>
      <c r="K27" s="56"/>
      <c r="L27" s="55"/>
      <c r="M27" s="56"/>
      <c r="N27" s="56"/>
      <c r="O27" s="55"/>
      <c r="P27" s="66">
        <v>1</v>
      </c>
      <c r="Q27" s="56"/>
      <c r="R27" s="56"/>
      <c r="S27" s="56"/>
      <c r="T27" s="59"/>
      <c r="U27" s="109"/>
      <c r="V27" s="55"/>
      <c r="W27" s="56"/>
      <c r="X27" s="56"/>
      <c r="Y27" s="56">
        <v>1</v>
      </c>
      <c r="Z27" s="56"/>
      <c r="AA27" s="56"/>
      <c r="AB27" s="56"/>
      <c r="AC27" s="55"/>
      <c r="AD27" s="56"/>
      <c r="AE27" s="56"/>
      <c r="AF27" s="59"/>
      <c r="AG27" s="109"/>
      <c r="AH27" s="65"/>
      <c r="AI27" s="55"/>
      <c r="AJ27" s="56"/>
      <c r="AK27" s="56"/>
      <c r="AL27" s="55"/>
      <c r="AM27" s="56"/>
      <c r="AN27" s="66">
        <v>1</v>
      </c>
      <c r="AO27" s="56"/>
      <c r="AP27" s="109">
        <f t="shared" si="0"/>
        <v>1</v>
      </c>
      <c r="AQ27" s="23"/>
      <c r="AR27" s="23"/>
      <c r="AS27" s="23"/>
      <c r="AT27" s="81">
        <v>1</v>
      </c>
      <c r="AU27" s="81">
        <v>1</v>
      </c>
      <c r="AV27" s="100"/>
      <c r="AW27" s="55"/>
      <c r="AX27" s="55"/>
      <c r="AY27" s="56"/>
      <c r="AZ27" s="56"/>
      <c r="BA27" s="56"/>
      <c r="BB27" s="56"/>
      <c r="BC27" s="56">
        <v>1</v>
      </c>
      <c r="BD27" s="56"/>
      <c r="BE27" s="56"/>
      <c r="BF27" s="55"/>
      <c r="BG27" s="56"/>
      <c r="BH27" s="56"/>
      <c r="BI27" s="55"/>
      <c r="BJ27" s="66">
        <v>1</v>
      </c>
      <c r="BK27" s="56"/>
      <c r="BL27" s="56"/>
      <c r="BM27" s="56"/>
      <c r="BN27" s="94"/>
      <c r="BO27" s="115"/>
      <c r="BP27" s="26"/>
      <c r="BQ27" s="26"/>
      <c r="BR27" s="26"/>
      <c r="BS27" s="26"/>
      <c r="BT27" s="26"/>
      <c r="BU27" s="26"/>
      <c r="BV27" s="26"/>
      <c r="BW27" s="27"/>
      <c r="BX27" s="222"/>
      <c r="BY27" s="55"/>
      <c r="BZ27" s="55"/>
      <c r="CA27" s="56"/>
      <c r="CB27" s="56"/>
      <c r="CC27" s="56"/>
      <c r="CD27" s="56"/>
      <c r="CE27" s="56">
        <v>0</v>
      </c>
      <c r="CF27" s="56"/>
      <c r="CG27" s="56"/>
      <c r="CH27" s="55"/>
      <c r="CI27" s="56"/>
      <c r="CJ27" s="56"/>
      <c r="CK27" s="55"/>
      <c r="CL27" s="66">
        <v>0</v>
      </c>
      <c r="CM27" s="56"/>
      <c r="CN27" s="56"/>
      <c r="CO27" s="56"/>
      <c r="CP27" s="59"/>
    </row>
    <row r="28" spans="1:94" ht="12.75" customHeight="1" x14ac:dyDescent="0.25">
      <c r="A28" s="35" t="s">
        <v>317</v>
      </c>
      <c r="B28" s="65"/>
      <c r="C28" s="55"/>
      <c r="D28" s="55"/>
      <c r="E28" s="56"/>
      <c r="F28" s="56"/>
      <c r="G28" s="56"/>
      <c r="H28" s="56">
        <v>1</v>
      </c>
      <c r="I28" s="56"/>
      <c r="J28" s="56"/>
      <c r="K28" s="56"/>
      <c r="L28" s="55"/>
      <c r="M28" s="56"/>
      <c r="N28" s="56"/>
      <c r="O28" s="55">
        <v>1</v>
      </c>
      <c r="P28" s="55"/>
      <c r="Q28" s="56"/>
      <c r="R28" s="56"/>
      <c r="S28" s="56"/>
      <c r="T28" s="59"/>
      <c r="U28" s="109"/>
      <c r="V28" s="55"/>
      <c r="W28" s="56"/>
      <c r="X28" s="56"/>
      <c r="Y28" s="56"/>
      <c r="Z28" s="56"/>
      <c r="AA28" s="56"/>
      <c r="AB28" s="56"/>
      <c r="AC28" s="55">
        <v>1</v>
      </c>
      <c r="AD28" s="56"/>
      <c r="AE28" s="56"/>
      <c r="AF28" s="59"/>
      <c r="AG28" s="109"/>
      <c r="AH28" s="65"/>
      <c r="AI28" s="55"/>
      <c r="AJ28" s="56"/>
      <c r="AK28" s="56">
        <v>1</v>
      </c>
      <c r="AL28" s="55"/>
      <c r="AM28" s="56"/>
      <c r="AN28" s="55"/>
      <c r="AO28" s="56"/>
      <c r="AP28" s="109">
        <f t="shared" si="0"/>
        <v>1</v>
      </c>
      <c r="AQ28" s="23"/>
      <c r="AR28" s="23"/>
      <c r="AS28" s="23"/>
      <c r="AT28" s="81"/>
      <c r="AU28" s="81"/>
      <c r="AV28" s="100"/>
      <c r="AW28" s="55"/>
      <c r="AX28" s="55"/>
      <c r="AY28" s="56"/>
      <c r="AZ28" s="56"/>
      <c r="BA28" s="56"/>
      <c r="BB28" s="56">
        <v>0</v>
      </c>
      <c r="BC28" s="56"/>
      <c r="BD28" s="56"/>
      <c r="BE28" s="56"/>
      <c r="BF28" s="55"/>
      <c r="BG28" s="56"/>
      <c r="BH28" s="56"/>
      <c r="BI28" s="55">
        <v>0</v>
      </c>
      <c r="BJ28" s="55"/>
      <c r="BK28" s="56"/>
      <c r="BL28" s="56"/>
      <c r="BM28" s="56"/>
      <c r="BN28" s="94"/>
      <c r="BO28" s="115"/>
      <c r="BP28" s="26"/>
      <c r="BQ28" s="26"/>
      <c r="BR28" s="26"/>
      <c r="BS28" s="26"/>
      <c r="BT28" s="26"/>
      <c r="BU28" s="26"/>
      <c r="BV28" s="26"/>
      <c r="BW28" s="27"/>
      <c r="BX28" s="222"/>
      <c r="BY28" s="55"/>
      <c r="BZ28" s="55"/>
      <c r="CA28" s="56"/>
      <c r="CB28" s="56"/>
      <c r="CC28" s="56"/>
      <c r="CD28" s="56">
        <v>0</v>
      </c>
      <c r="CE28" s="56"/>
      <c r="CF28" s="56"/>
      <c r="CG28" s="56"/>
      <c r="CH28" s="55"/>
      <c r="CI28" s="56"/>
      <c r="CJ28" s="56"/>
      <c r="CK28" s="55">
        <v>0</v>
      </c>
      <c r="CL28" s="55"/>
      <c r="CM28" s="56"/>
      <c r="CN28" s="56"/>
      <c r="CO28" s="56"/>
      <c r="CP28" s="59"/>
    </row>
    <row r="29" spans="1:94" ht="12.75" customHeight="1" x14ac:dyDescent="0.25">
      <c r="A29" s="157" t="s">
        <v>216</v>
      </c>
      <c r="B29" s="61"/>
      <c r="C29" s="156">
        <v>0</v>
      </c>
      <c r="D29" s="56"/>
      <c r="E29" s="56"/>
      <c r="F29" s="56"/>
      <c r="G29" s="56"/>
      <c r="H29" s="56"/>
      <c r="I29" s="56">
        <v>1</v>
      </c>
      <c r="J29" s="56"/>
      <c r="K29" s="56"/>
      <c r="L29" s="55"/>
      <c r="M29" s="56"/>
      <c r="N29" s="56"/>
      <c r="O29" s="55"/>
      <c r="P29" s="55"/>
      <c r="Q29" s="55"/>
      <c r="R29" s="55"/>
      <c r="S29" s="55"/>
      <c r="T29" s="61"/>
      <c r="U29" s="110"/>
      <c r="V29" s="156">
        <v>0</v>
      </c>
      <c r="W29" s="56"/>
      <c r="X29" s="56"/>
      <c r="Y29" s="56">
        <v>1</v>
      </c>
      <c r="Z29" s="56"/>
      <c r="AA29" s="56"/>
      <c r="AB29" s="56"/>
      <c r="AC29" s="55"/>
      <c r="AD29" s="55"/>
      <c r="AE29" s="55"/>
      <c r="AF29" s="61"/>
      <c r="AG29" s="109"/>
      <c r="AH29" s="61"/>
      <c r="AI29" s="56"/>
      <c r="AJ29" s="56"/>
      <c r="AK29" s="56"/>
      <c r="AL29" s="55"/>
      <c r="AM29" s="56"/>
      <c r="AN29" s="55"/>
      <c r="AO29" s="55"/>
      <c r="AP29" s="109">
        <f t="shared" si="0"/>
        <v>0</v>
      </c>
      <c r="AQ29" s="81"/>
      <c r="AR29" s="23"/>
      <c r="AS29" s="23"/>
      <c r="AT29" s="23"/>
      <c r="AU29" s="23"/>
      <c r="AV29" s="99"/>
      <c r="AW29" s="156">
        <v>0</v>
      </c>
      <c r="AX29" s="56"/>
      <c r="AY29" s="56"/>
      <c r="AZ29" s="56"/>
      <c r="BA29" s="56"/>
      <c r="BB29" s="56"/>
      <c r="BC29" s="56">
        <v>0</v>
      </c>
      <c r="BD29" s="56"/>
      <c r="BE29" s="56"/>
      <c r="BF29" s="55"/>
      <c r="BG29" s="56"/>
      <c r="BH29" s="56"/>
      <c r="BI29" s="55"/>
      <c r="BJ29" s="55"/>
      <c r="BK29" s="55"/>
      <c r="BL29" s="55"/>
      <c r="BM29" s="55"/>
      <c r="BN29" s="97"/>
      <c r="BO29" s="28"/>
      <c r="BP29" s="26">
        <v>1</v>
      </c>
      <c r="BQ29" s="32"/>
      <c r="BR29" s="32"/>
      <c r="BS29" s="32"/>
      <c r="BT29" s="32"/>
      <c r="BU29" s="33">
        <v>1</v>
      </c>
      <c r="BV29" s="33">
        <v>1</v>
      </c>
      <c r="BW29" s="34"/>
      <c r="BX29" s="221"/>
      <c r="BY29" s="156">
        <v>0</v>
      </c>
      <c r="BZ29" s="56"/>
      <c r="CA29" s="56"/>
      <c r="CB29" s="56"/>
      <c r="CC29" s="56"/>
      <c r="CD29" s="56"/>
      <c r="CE29" s="56">
        <v>1</v>
      </c>
      <c r="CF29" s="56"/>
      <c r="CG29" s="56"/>
      <c r="CH29" s="55"/>
      <c r="CI29" s="56"/>
      <c r="CJ29" s="56"/>
      <c r="CK29" s="55"/>
      <c r="CL29" s="55"/>
      <c r="CM29" s="55"/>
      <c r="CN29" s="55"/>
      <c r="CO29" s="55"/>
      <c r="CP29" s="61"/>
    </row>
    <row r="30" spans="1:94" ht="12.75" customHeight="1" x14ac:dyDescent="0.25">
      <c r="A30" s="35" t="s">
        <v>217</v>
      </c>
      <c r="B30" s="59"/>
      <c r="C30" s="56"/>
      <c r="D30" s="56"/>
      <c r="E30" s="56"/>
      <c r="F30" s="56"/>
      <c r="G30" s="56"/>
      <c r="H30" s="56"/>
      <c r="I30" s="56"/>
      <c r="J30" s="56"/>
      <c r="K30" s="56"/>
      <c r="L30" s="56"/>
      <c r="M30" s="57"/>
      <c r="N30" s="56"/>
      <c r="O30" s="57"/>
      <c r="P30" s="57"/>
      <c r="Q30" s="57"/>
      <c r="R30" s="57"/>
      <c r="S30" s="57"/>
      <c r="T30" s="65"/>
      <c r="U30" s="111"/>
      <c r="V30" s="56"/>
      <c r="W30" s="56"/>
      <c r="X30" s="56"/>
      <c r="Y30" s="56"/>
      <c r="Z30" s="56"/>
      <c r="AA30" s="56"/>
      <c r="AB30" s="56"/>
      <c r="AC30" s="57"/>
      <c r="AD30" s="57"/>
      <c r="AE30" s="57"/>
      <c r="AF30" s="65"/>
      <c r="AG30" s="109"/>
      <c r="AH30" s="59"/>
      <c r="AI30" s="56"/>
      <c r="AJ30" s="56"/>
      <c r="AK30" s="56"/>
      <c r="AL30" s="56"/>
      <c r="AM30" s="57"/>
      <c r="AN30" s="57"/>
      <c r="AO30" s="57"/>
      <c r="AP30" s="109">
        <f t="shared" si="0"/>
        <v>0</v>
      </c>
      <c r="AQ30" s="81">
        <v>1</v>
      </c>
      <c r="AR30" s="81"/>
      <c r="AS30" s="82"/>
      <c r="AT30" s="82"/>
      <c r="AU30" s="82"/>
      <c r="AV30" s="96"/>
      <c r="AW30" s="56"/>
      <c r="AX30" s="56"/>
      <c r="AY30" s="56"/>
      <c r="AZ30" s="56"/>
      <c r="BA30" s="56"/>
      <c r="BB30" s="56"/>
      <c r="BC30" s="56"/>
      <c r="BD30" s="56"/>
      <c r="BE30" s="56"/>
      <c r="BF30" s="56"/>
      <c r="BG30" s="57"/>
      <c r="BH30" s="56"/>
      <c r="BI30" s="57"/>
      <c r="BJ30" s="57"/>
      <c r="BK30" s="57"/>
      <c r="BL30" s="57"/>
      <c r="BM30" s="57"/>
      <c r="BN30" s="98"/>
      <c r="BO30" s="116"/>
      <c r="BP30" s="31"/>
      <c r="BQ30" s="32"/>
      <c r="BR30" s="32"/>
      <c r="BS30" s="32"/>
      <c r="BT30" s="32"/>
      <c r="BU30" s="32"/>
      <c r="BV30" s="39"/>
      <c r="BW30" s="27">
        <v>1</v>
      </c>
      <c r="BX30" s="220"/>
      <c r="BY30" s="56"/>
      <c r="BZ30" s="56"/>
      <c r="CA30" s="56"/>
      <c r="CB30" s="56"/>
      <c r="CC30" s="56"/>
      <c r="CD30" s="56"/>
      <c r="CE30" s="56"/>
      <c r="CF30" s="56"/>
      <c r="CG30" s="56"/>
      <c r="CH30" s="56"/>
      <c r="CI30" s="57"/>
      <c r="CJ30" s="56"/>
      <c r="CK30" s="57"/>
      <c r="CL30" s="57"/>
      <c r="CM30" s="57"/>
      <c r="CN30" s="57"/>
      <c r="CO30" s="57"/>
      <c r="CP30" s="65"/>
    </row>
    <row r="31" spans="1:94" ht="12.75" customHeight="1" x14ac:dyDescent="0.25">
      <c r="A31" s="35" t="s">
        <v>218</v>
      </c>
      <c r="B31" s="59"/>
      <c r="C31" s="56"/>
      <c r="D31" s="55"/>
      <c r="E31" s="56"/>
      <c r="F31" s="56"/>
      <c r="G31" s="56"/>
      <c r="H31" s="56"/>
      <c r="I31" s="56"/>
      <c r="J31" s="56"/>
      <c r="K31" s="56"/>
      <c r="L31" s="56"/>
      <c r="M31" s="57"/>
      <c r="N31" s="56"/>
      <c r="O31" s="57"/>
      <c r="P31" s="56"/>
      <c r="Q31" s="57"/>
      <c r="R31" s="57"/>
      <c r="S31" s="57"/>
      <c r="T31" s="65"/>
      <c r="U31" s="111"/>
      <c r="V31" s="56"/>
      <c r="W31" s="56"/>
      <c r="X31" s="56"/>
      <c r="Y31" s="56"/>
      <c r="Z31" s="56"/>
      <c r="AA31" s="56"/>
      <c r="AB31" s="56"/>
      <c r="AC31" s="57"/>
      <c r="AD31" s="57"/>
      <c r="AE31" s="57"/>
      <c r="AF31" s="65"/>
      <c r="AG31" s="109"/>
      <c r="AH31" s="59"/>
      <c r="AI31" s="55"/>
      <c r="AJ31" s="56"/>
      <c r="AK31" s="56"/>
      <c r="AL31" s="56"/>
      <c r="AM31" s="57"/>
      <c r="AN31" s="56"/>
      <c r="AO31" s="57"/>
      <c r="AP31" s="109">
        <f t="shared" si="0"/>
        <v>0</v>
      </c>
      <c r="AQ31" s="23"/>
      <c r="AR31" s="81"/>
      <c r="AS31" s="82"/>
      <c r="AT31" s="82"/>
      <c r="AU31" s="82"/>
      <c r="AV31" s="96"/>
      <c r="AW31" s="56"/>
      <c r="AX31" s="55"/>
      <c r="AY31" s="56"/>
      <c r="AZ31" s="56"/>
      <c r="BA31" s="56"/>
      <c r="BB31" s="56"/>
      <c r="BC31" s="56"/>
      <c r="BD31" s="56"/>
      <c r="BE31" s="56"/>
      <c r="BF31" s="56"/>
      <c r="BG31" s="57"/>
      <c r="BH31" s="56"/>
      <c r="BI31" s="57"/>
      <c r="BJ31" s="56"/>
      <c r="BK31" s="57"/>
      <c r="BL31" s="57"/>
      <c r="BM31" s="57"/>
      <c r="BN31" s="98"/>
      <c r="BO31" s="116"/>
      <c r="BP31" s="26"/>
      <c r="BQ31" s="26"/>
      <c r="BR31" s="26"/>
      <c r="BS31" s="26"/>
      <c r="BT31" s="26"/>
      <c r="BU31" s="26"/>
      <c r="BV31" s="26"/>
      <c r="BW31" s="27"/>
      <c r="BX31" s="220"/>
      <c r="BY31" s="56"/>
      <c r="BZ31" s="55"/>
      <c r="CA31" s="56"/>
      <c r="CB31" s="56"/>
      <c r="CC31" s="56"/>
      <c r="CD31" s="56"/>
      <c r="CE31" s="56"/>
      <c r="CF31" s="56"/>
      <c r="CG31" s="56"/>
      <c r="CH31" s="56"/>
      <c r="CI31" s="57"/>
      <c r="CJ31" s="56"/>
      <c r="CK31" s="57"/>
      <c r="CL31" s="56"/>
      <c r="CM31" s="57"/>
      <c r="CN31" s="57"/>
      <c r="CO31" s="57"/>
      <c r="CP31" s="65"/>
    </row>
    <row r="32" spans="1:94" ht="12.75" customHeight="1" x14ac:dyDescent="0.25">
      <c r="A32" s="35" t="s">
        <v>219</v>
      </c>
      <c r="B32" s="59"/>
      <c r="C32" s="56"/>
      <c r="D32" s="55"/>
      <c r="E32" s="56"/>
      <c r="F32" s="56"/>
      <c r="G32" s="56"/>
      <c r="H32" s="56"/>
      <c r="I32" s="56">
        <v>1</v>
      </c>
      <c r="J32" s="56"/>
      <c r="K32" s="56"/>
      <c r="L32" s="56"/>
      <c r="M32" s="56"/>
      <c r="N32" s="56"/>
      <c r="O32" s="56"/>
      <c r="P32" s="56"/>
      <c r="Q32" s="56"/>
      <c r="R32" s="56"/>
      <c r="S32" s="56"/>
      <c r="T32" s="59"/>
      <c r="U32" s="109"/>
      <c r="V32" s="56"/>
      <c r="W32" s="56"/>
      <c r="X32" s="56"/>
      <c r="Y32" s="56">
        <v>1</v>
      </c>
      <c r="Z32" s="56"/>
      <c r="AA32" s="56"/>
      <c r="AB32" s="56"/>
      <c r="AC32" s="56"/>
      <c r="AD32" s="56"/>
      <c r="AE32" s="56"/>
      <c r="AF32" s="59"/>
      <c r="AG32" s="109"/>
      <c r="AH32" s="59"/>
      <c r="AI32" s="55"/>
      <c r="AJ32" s="56"/>
      <c r="AK32" s="56"/>
      <c r="AL32" s="56"/>
      <c r="AM32" s="56"/>
      <c r="AN32" s="56"/>
      <c r="AO32" s="56"/>
      <c r="AP32" s="109">
        <f t="shared" si="0"/>
        <v>0</v>
      </c>
      <c r="AQ32" s="23"/>
      <c r="AR32" s="81"/>
      <c r="AS32" s="81"/>
      <c r="AT32" s="81">
        <v>1</v>
      </c>
      <c r="AU32" s="81"/>
      <c r="AV32" s="96"/>
      <c r="AW32" s="56"/>
      <c r="AX32" s="55"/>
      <c r="AY32" s="56"/>
      <c r="AZ32" s="56"/>
      <c r="BA32" s="56"/>
      <c r="BB32" s="56"/>
      <c r="BC32" s="56">
        <v>1</v>
      </c>
      <c r="BD32" s="56"/>
      <c r="BE32" s="56"/>
      <c r="BF32" s="56"/>
      <c r="BG32" s="56"/>
      <c r="BH32" s="56"/>
      <c r="BI32" s="56"/>
      <c r="BJ32" s="56"/>
      <c r="BK32" s="56"/>
      <c r="BL32" s="56"/>
      <c r="BM32" s="56"/>
      <c r="BN32" s="94"/>
      <c r="BO32" s="115"/>
      <c r="BP32" s="31"/>
      <c r="BQ32" s="32"/>
      <c r="BR32" s="33">
        <v>1</v>
      </c>
      <c r="BS32" s="32"/>
      <c r="BT32" s="32"/>
      <c r="BU32" s="32"/>
      <c r="BV32" s="32"/>
      <c r="BW32" s="34"/>
      <c r="BX32" s="220"/>
      <c r="BY32" s="56"/>
      <c r="BZ32" s="55"/>
      <c r="CA32" s="56"/>
      <c r="CB32" s="56"/>
      <c r="CC32" s="56"/>
      <c r="CD32" s="56"/>
      <c r="CE32" s="56">
        <v>1</v>
      </c>
      <c r="CF32" s="56"/>
      <c r="CG32" s="56"/>
      <c r="CH32" s="56"/>
      <c r="CI32" s="56"/>
      <c r="CJ32" s="56"/>
      <c r="CK32" s="56"/>
      <c r="CL32" s="56"/>
      <c r="CM32" s="56"/>
      <c r="CN32" s="56"/>
      <c r="CO32" s="56"/>
      <c r="CP32" s="59"/>
    </row>
    <row r="33" spans="1:94" ht="12.6" customHeight="1" thickBot="1" x14ac:dyDescent="0.3">
      <c r="A33" s="35" t="s">
        <v>330</v>
      </c>
      <c r="B33" s="59"/>
      <c r="C33" s="56"/>
      <c r="D33" s="55"/>
      <c r="E33" s="56"/>
      <c r="F33" s="56"/>
      <c r="G33" s="74"/>
      <c r="H33" s="56"/>
      <c r="I33" s="56"/>
      <c r="J33" s="56">
        <v>1</v>
      </c>
      <c r="K33" s="187" t="s">
        <v>207</v>
      </c>
      <c r="L33" s="56"/>
      <c r="M33" s="56"/>
      <c r="N33" s="187" t="s">
        <v>207</v>
      </c>
      <c r="O33" s="56"/>
      <c r="P33" s="56"/>
      <c r="Q33" s="56"/>
      <c r="R33" s="56"/>
      <c r="S33" s="56"/>
      <c r="T33" s="59"/>
      <c r="U33" s="109"/>
      <c r="V33" s="56"/>
      <c r="W33" s="56"/>
      <c r="X33" s="56"/>
      <c r="Y33" s="56"/>
      <c r="Z33" s="56">
        <v>1</v>
      </c>
      <c r="AA33" s="56">
        <v>1</v>
      </c>
      <c r="AB33" s="56">
        <v>1</v>
      </c>
      <c r="AC33" s="56"/>
      <c r="AD33" s="56"/>
      <c r="AE33" s="56"/>
      <c r="AF33" s="59"/>
      <c r="AG33" s="109"/>
      <c r="AH33" s="59"/>
      <c r="AI33" s="55"/>
      <c r="AJ33" s="74"/>
      <c r="AK33" s="56"/>
      <c r="AL33" s="56"/>
      <c r="AM33" s="56"/>
      <c r="AN33" s="56"/>
      <c r="AO33" s="56"/>
      <c r="AP33" s="109">
        <f t="shared" si="0"/>
        <v>0</v>
      </c>
      <c r="AQ33" s="23"/>
      <c r="AR33" s="81"/>
      <c r="AS33" s="81"/>
      <c r="AT33" s="81"/>
      <c r="AU33" s="81"/>
      <c r="AV33" s="96"/>
      <c r="AW33" s="56"/>
      <c r="AX33" s="55"/>
      <c r="AY33" s="56"/>
      <c r="AZ33" s="56"/>
      <c r="BA33" s="74"/>
      <c r="BB33" s="56"/>
      <c r="BC33" s="56"/>
      <c r="BD33" s="56">
        <v>0</v>
      </c>
      <c r="BE33" s="56">
        <v>0</v>
      </c>
      <c r="BF33" s="56"/>
      <c r="BG33" s="56"/>
      <c r="BH33" s="56">
        <v>0</v>
      </c>
      <c r="BI33" s="56"/>
      <c r="BJ33" s="56"/>
      <c r="BK33" s="56"/>
      <c r="BL33" s="56"/>
      <c r="BM33" s="56"/>
      <c r="BN33" s="94"/>
      <c r="BO33" s="115"/>
      <c r="BP33" s="31"/>
      <c r="BQ33" s="31"/>
      <c r="BR33" s="26"/>
      <c r="BS33" s="31"/>
      <c r="BT33" s="31"/>
      <c r="BU33" s="31"/>
      <c r="BV33" s="31"/>
      <c r="BW33" s="34"/>
      <c r="BX33" s="220"/>
      <c r="BY33" s="56"/>
      <c r="BZ33" s="55"/>
      <c r="CA33" s="56"/>
      <c r="CB33" s="56"/>
      <c r="CC33" s="74"/>
      <c r="CD33" s="56"/>
      <c r="CE33" s="56"/>
      <c r="CF33" s="56">
        <v>0</v>
      </c>
      <c r="CG33" s="56">
        <v>0</v>
      </c>
      <c r="CH33" s="56"/>
      <c r="CI33" s="56"/>
      <c r="CJ33" s="56">
        <v>0</v>
      </c>
      <c r="CK33" s="56"/>
      <c r="CL33" s="56"/>
      <c r="CM33" s="56"/>
      <c r="CN33" s="56"/>
      <c r="CO33" s="56"/>
      <c r="CP33" s="59"/>
    </row>
    <row r="34" spans="1:94" ht="12.75" customHeight="1" thickBot="1" x14ac:dyDescent="0.3">
      <c r="A34" s="29" t="s">
        <v>357</v>
      </c>
      <c r="B34" s="59"/>
      <c r="C34" s="56"/>
      <c r="D34" s="55"/>
      <c r="E34" s="56"/>
      <c r="F34" s="56"/>
      <c r="G34" s="242"/>
      <c r="H34" s="56"/>
      <c r="I34" s="56"/>
      <c r="J34" s="56"/>
      <c r="K34" s="56"/>
      <c r="L34" s="56"/>
      <c r="M34" s="56"/>
      <c r="N34" s="56"/>
      <c r="O34" s="56"/>
      <c r="P34" s="56"/>
      <c r="Q34" s="56"/>
      <c r="R34" s="56"/>
      <c r="S34" s="56"/>
      <c r="T34" s="84">
        <v>1</v>
      </c>
      <c r="U34" s="109"/>
      <c r="V34" s="56"/>
      <c r="W34" s="56"/>
      <c r="X34" s="56"/>
      <c r="Y34" s="56"/>
      <c r="Z34" s="56"/>
      <c r="AA34" s="56"/>
      <c r="AB34" s="56"/>
      <c r="AC34" s="56"/>
      <c r="AD34" s="56"/>
      <c r="AE34" s="56"/>
      <c r="AF34" s="84">
        <v>1</v>
      </c>
      <c r="AG34" s="109"/>
      <c r="AH34" s="59"/>
      <c r="AI34" s="55"/>
      <c r="AJ34" s="242"/>
      <c r="AK34" s="56"/>
      <c r="AL34" s="56"/>
      <c r="AM34" s="56"/>
      <c r="AN34" s="56"/>
      <c r="AO34" s="56"/>
      <c r="AP34" s="109">
        <f t="shared" si="0"/>
        <v>0</v>
      </c>
      <c r="AQ34" s="23"/>
      <c r="AR34" s="81"/>
      <c r="AS34" s="81"/>
      <c r="AT34" s="81"/>
      <c r="AU34" s="81"/>
      <c r="AV34" s="96"/>
      <c r="AW34" s="56"/>
      <c r="AX34" s="55"/>
      <c r="AY34" s="56"/>
      <c r="AZ34" s="56"/>
      <c r="BA34" s="242"/>
      <c r="BB34" s="56"/>
      <c r="BC34" s="56"/>
      <c r="BD34" s="56"/>
      <c r="BE34" s="56"/>
      <c r="BF34" s="56"/>
      <c r="BG34" s="56"/>
      <c r="BH34" s="56"/>
      <c r="BI34" s="56"/>
      <c r="BJ34" s="56"/>
      <c r="BK34" s="56"/>
      <c r="BL34" s="56"/>
      <c r="BM34" s="56"/>
      <c r="BN34" s="95">
        <v>0</v>
      </c>
      <c r="BO34" s="115"/>
      <c r="BP34" s="26"/>
      <c r="BQ34" s="26"/>
      <c r="BR34" s="26"/>
      <c r="BS34" s="26"/>
      <c r="BT34" s="26"/>
      <c r="BU34" s="26"/>
      <c r="BV34" s="26"/>
      <c r="BW34" s="27"/>
      <c r="BX34" s="220"/>
      <c r="BY34" s="56"/>
      <c r="BZ34" s="55"/>
      <c r="CA34" s="56"/>
      <c r="CB34" s="56"/>
      <c r="CC34" s="242"/>
      <c r="CD34" s="56"/>
      <c r="CE34" s="56"/>
      <c r="CF34" s="56"/>
      <c r="CG34" s="56"/>
      <c r="CH34" s="56"/>
      <c r="CI34" s="56"/>
      <c r="CJ34" s="56"/>
      <c r="CK34" s="56"/>
      <c r="CL34" s="56"/>
      <c r="CM34" s="56"/>
      <c r="CN34" s="56"/>
      <c r="CO34" s="56"/>
      <c r="CP34" s="84">
        <v>0</v>
      </c>
    </row>
    <row r="35" spans="1:94" ht="12.75" customHeight="1" x14ac:dyDescent="0.25">
      <c r="A35" s="35" t="s">
        <v>320</v>
      </c>
      <c r="B35" s="59"/>
      <c r="C35" s="56"/>
      <c r="D35" s="55"/>
      <c r="E35" s="56"/>
      <c r="F35" s="56"/>
      <c r="G35" s="56"/>
      <c r="H35" s="56"/>
      <c r="I35" s="56">
        <v>1</v>
      </c>
      <c r="J35" s="56"/>
      <c r="K35" s="56"/>
      <c r="L35" s="56"/>
      <c r="M35" s="56"/>
      <c r="N35" s="56"/>
      <c r="O35" s="56"/>
      <c r="P35" s="56"/>
      <c r="Q35" s="56"/>
      <c r="R35" s="56"/>
      <c r="S35" s="56"/>
      <c r="T35" s="59"/>
      <c r="U35" s="109"/>
      <c r="V35" s="56"/>
      <c r="W35" s="56"/>
      <c r="X35" s="56"/>
      <c r="Y35" s="56">
        <v>1</v>
      </c>
      <c r="Z35" s="56"/>
      <c r="AA35" s="56"/>
      <c r="AB35" s="56"/>
      <c r="AC35" s="56"/>
      <c r="AD35" s="56"/>
      <c r="AE35" s="56"/>
      <c r="AF35" s="59"/>
      <c r="AG35" s="109"/>
      <c r="AH35" s="59"/>
      <c r="AI35" s="55"/>
      <c r="AJ35" s="56"/>
      <c r="AK35" s="56"/>
      <c r="AL35" s="56"/>
      <c r="AM35" s="56"/>
      <c r="AN35" s="56"/>
      <c r="AO35" s="56"/>
      <c r="AP35" s="109">
        <f t="shared" si="0"/>
        <v>0</v>
      </c>
      <c r="AQ35" s="23"/>
      <c r="AR35" s="81"/>
      <c r="AS35" s="81"/>
      <c r="AT35" s="81"/>
      <c r="AU35" s="81"/>
      <c r="AV35" s="96"/>
      <c r="AW35" s="56"/>
      <c r="AX35" s="55"/>
      <c r="AY35" s="56"/>
      <c r="AZ35" s="56"/>
      <c r="BA35" s="56"/>
      <c r="BB35" s="56"/>
      <c r="BC35" s="56">
        <v>0</v>
      </c>
      <c r="BD35" s="56"/>
      <c r="BE35" s="56"/>
      <c r="BF35" s="56"/>
      <c r="BG35" s="56"/>
      <c r="BH35" s="56"/>
      <c r="BI35" s="56"/>
      <c r="BJ35" s="56"/>
      <c r="BK35" s="56"/>
      <c r="BL35" s="56"/>
      <c r="BM35" s="56"/>
      <c r="BN35" s="94"/>
      <c r="BO35" s="115"/>
      <c r="BP35" s="26"/>
      <c r="BQ35" s="26"/>
      <c r="BR35" s="26"/>
      <c r="BS35" s="26"/>
      <c r="BT35" s="26"/>
      <c r="BU35" s="26"/>
      <c r="BV35" s="26"/>
      <c r="BW35" s="27"/>
      <c r="BX35" s="220"/>
      <c r="BY35" s="56"/>
      <c r="BZ35" s="55"/>
      <c r="CA35" s="56"/>
      <c r="CB35" s="56"/>
      <c r="CC35" s="56"/>
      <c r="CD35" s="56"/>
      <c r="CE35" s="56">
        <v>0</v>
      </c>
      <c r="CF35" s="56"/>
      <c r="CG35" s="56"/>
      <c r="CH35" s="56"/>
      <c r="CI35" s="56"/>
      <c r="CJ35" s="56"/>
      <c r="CK35" s="56"/>
      <c r="CL35" s="56"/>
      <c r="CM35" s="56"/>
      <c r="CN35" s="56"/>
      <c r="CO35" s="56"/>
      <c r="CP35" s="59"/>
    </row>
    <row r="36" spans="1:94" ht="13.2" customHeight="1" x14ac:dyDescent="0.25">
      <c r="A36" s="29" t="s">
        <v>359</v>
      </c>
      <c r="B36" s="59"/>
      <c r="C36" s="55"/>
      <c r="D36" s="56"/>
      <c r="E36" s="56"/>
      <c r="F36" s="56"/>
      <c r="G36" s="56"/>
      <c r="H36" s="56"/>
      <c r="I36" s="30">
        <v>1</v>
      </c>
      <c r="J36" s="56"/>
      <c r="K36" s="56"/>
      <c r="L36" s="56"/>
      <c r="M36" s="56"/>
      <c r="N36" s="56"/>
      <c r="O36" s="56"/>
      <c r="P36" s="56"/>
      <c r="Q36" s="56"/>
      <c r="R36" s="56"/>
      <c r="S36" s="56"/>
      <c r="T36" s="84">
        <v>1</v>
      </c>
      <c r="U36" s="109"/>
      <c r="V36" s="55"/>
      <c r="W36" s="56"/>
      <c r="X36" s="56"/>
      <c r="Y36" s="30">
        <v>1</v>
      </c>
      <c r="Z36" s="56"/>
      <c r="AA36" s="56"/>
      <c r="AB36" s="56"/>
      <c r="AC36" s="56"/>
      <c r="AD36" s="56"/>
      <c r="AE36" s="56"/>
      <c r="AF36" s="84">
        <v>1</v>
      </c>
      <c r="AG36" s="109"/>
      <c r="AH36" s="59"/>
      <c r="AI36" s="56"/>
      <c r="AJ36" s="56"/>
      <c r="AK36" s="56"/>
      <c r="AL36" s="56"/>
      <c r="AM36" s="56"/>
      <c r="AN36" s="56"/>
      <c r="AO36" s="56"/>
      <c r="AP36" s="109">
        <f t="shared" si="0"/>
        <v>0</v>
      </c>
      <c r="AQ36" s="81"/>
      <c r="AR36" s="81"/>
      <c r="AS36" s="81"/>
      <c r="AT36" s="81"/>
      <c r="AU36" s="81"/>
      <c r="AV36" s="96"/>
      <c r="AW36" s="55"/>
      <c r="AX36" s="56"/>
      <c r="AY36" s="56"/>
      <c r="AZ36" s="56"/>
      <c r="BA36" s="56"/>
      <c r="BB36" s="56"/>
      <c r="BC36" s="30">
        <v>0</v>
      </c>
      <c r="BD36" s="56"/>
      <c r="BE36" s="56"/>
      <c r="BF36" s="56"/>
      <c r="BG36" s="56"/>
      <c r="BH36" s="56"/>
      <c r="BI36" s="56"/>
      <c r="BJ36" s="56"/>
      <c r="BK36" s="56"/>
      <c r="BL36" s="56"/>
      <c r="BM36" s="56"/>
      <c r="BN36" s="95">
        <v>0</v>
      </c>
      <c r="BO36" s="115"/>
      <c r="BP36" s="31"/>
      <c r="BQ36" s="26"/>
      <c r="BR36" s="31"/>
      <c r="BS36" s="31"/>
      <c r="BT36" s="31"/>
      <c r="BU36" s="31"/>
      <c r="BV36" s="31"/>
      <c r="BW36" s="34"/>
      <c r="BX36" s="220"/>
      <c r="BY36" s="55"/>
      <c r="BZ36" s="56"/>
      <c r="CA36" s="56"/>
      <c r="CB36" s="56"/>
      <c r="CC36" s="56"/>
      <c r="CD36" s="56"/>
      <c r="CE36" s="30">
        <v>0</v>
      </c>
      <c r="CF36" s="56"/>
      <c r="CG36" s="56"/>
      <c r="CH36" s="56"/>
      <c r="CI36" s="56"/>
      <c r="CJ36" s="56"/>
      <c r="CK36" s="56"/>
      <c r="CL36" s="56"/>
      <c r="CM36" s="56"/>
      <c r="CN36" s="56"/>
      <c r="CO36" s="56"/>
      <c r="CP36" s="84">
        <v>0</v>
      </c>
    </row>
    <row r="37" spans="1:94" ht="12.75" customHeight="1" x14ac:dyDescent="0.25">
      <c r="A37" s="35" t="s">
        <v>221</v>
      </c>
      <c r="B37" s="59"/>
      <c r="C37" s="56"/>
      <c r="D37" s="56"/>
      <c r="E37" s="56"/>
      <c r="F37" s="56"/>
      <c r="G37" s="56"/>
      <c r="H37" s="56"/>
      <c r="I37" s="56"/>
      <c r="J37" s="56"/>
      <c r="K37" s="56"/>
      <c r="L37" s="55"/>
      <c r="M37" s="56"/>
      <c r="N37" s="56"/>
      <c r="O37" s="56"/>
      <c r="P37" s="56"/>
      <c r="Q37" s="56"/>
      <c r="R37" s="56"/>
      <c r="S37" s="56"/>
      <c r="T37" s="59"/>
      <c r="U37" s="109"/>
      <c r="V37" s="56"/>
      <c r="W37" s="56"/>
      <c r="X37" s="56"/>
      <c r="Y37" s="56"/>
      <c r="Z37" s="56"/>
      <c r="AA37" s="56"/>
      <c r="AB37" s="56"/>
      <c r="AC37" s="56"/>
      <c r="AD37" s="56"/>
      <c r="AE37" s="56"/>
      <c r="AF37" s="59"/>
      <c r="AG37" s="109"/>
      <c r="AH37" s="59"/>
      <c r="AI37" s="56"/>
      <c r="AJ37" s="56"/>
      <c r="AK37" s="56"/>
      <c r="AL37" s="55"/>
      <c r="AM37" s="56"/>
      <c r="AN37" s="56"/>
      <c r="AO37" s="56"/>
      <c r="AP37" s="109">
        <f t="shared" si="0"/>
        <v>0</v>
      </c>
      <c r="AQ37" s="81"/>
      <c r="AR37" s="23"/>
      <c r="AS37" s="81">
        <v>1</v>
      </c>
      <c r="AT37" s="81"/>
      <c r="AU37" s="81"/>
      <c r="AV37" s="96"/>
      <c r="AW37" s="56"/>
      <c r="AX37" s="56"/>
      <c r="AY37" s="56"/>
      <c r="AZ37" s="56"/>
      <c r="BA37" s="56"/>
      <c r="BB37" s="56"/>
      <c r="BC37" s="56"/>
      <c r="BD37" s="56"/>
      <c r="BE37" s="56"/>
      <c r="BF37" s="55"/>
      <c r="BG37" s="56"/>
      <c r="BH37" s="56"/>
      <c r="BI37" s="56"/>
      <c r="BJ37" s="56"/>
      <c r="BK37" s="56"/>
      <c r="BL37" s="56"/>
      <c r="BM37" s="56"/>
      <c r="BN37" s="94"/>
      <c r="BO37" s="115"/>
      <c r="BP37" s="26"/>
      <c r="BQ37" s="26"/>
      <c r="BR37" s="26"/>
      <c r="BS37" s="26"/>
      <c r="BT37" s="26"/>
      <c r="BU37" s="26"/>
      <c r="BV37" s="26"/>
      <c r="BW37" s="27"/>
      <c r="BX37" s="220"/>
      <c r="BY37" s="56"/>
      <c r="BZ37" s="56"/>
      <c r="CA37" s="56"/>
      <c r="CB37" s="56"/>
      <c r="CC37" s="56"/>
      <c r="CD37" s="56"/>
      <c r="CE37" s="56"/>
      <c r="CF37" s="56"/>
      <c r="CG37" s="56"/>
      <c r="CH37" s="55"/>
      <c r="CI37" s="56"/>
      <c r="CJ37" s="56"/>
      <c r="CK37" s="56"/>
      <c r="CL37" s="56"/>
      <c r="CM37" s="56"/>
      <c r="CN37" s="56"/>
      <c r="CO37" s="56"/>
      <c r="CP37" s="59"/>
    </row>
    <row r="38" spans="1:94" ht="12.75" customHeight="1" x14ac:dyDescent="0.25">
      <c r="A38" s="157" t="s">
        <v>222</v>
      </c>
      <c r="B38" s="59"/>
      <c r="C38" s="55"/>
      <c r="D38" s="56"/>
      <c r="E38" s="56">
        <v>1</v>
      </c>
      <c r="F38" s="156">
        <v>0</v>
      </c>
      <c r="G38" s="56"/>
      <c r="H38" s="56"/>
      <c r="I38" s="56"/>
      <c r="J38" s="56"/>
      <c r="K38" s="56"/>
      <c r="L38" s="56"/>
      <c r="M38" s="56"/>
      <c r="N38" s="56"/>
      <c r="O38" s="56"/>
      <c r="P38" s="56"/>
      <c r="Q38" s="56"/>
      <c r="R38" s="56"/>
      <c r="S38" s="56"/>
      <c r="T38" s="59"/>
      <c r="U38" s="109"/>
      <c r="V38" s="55"/>
      <c r="W38" s="56">
        <v>1</v>
      </c>
      <c r="X38" s="156">
        <v>0</v>
      </c>
      <c r="Y38" s="56"/>
      <c r="Z38" s="56"/>
      <c r="AA38" s="56"/>
      <c r="AB38" s="56"/>
      <c r="AC38" s="56"/>
      <c r="AD38" s="56"/>
      <c r="AE38" s="56"/>
      <c r="AF38" s="59"/>
      <c r="AG38" s="109"/>
      <c r="AH38" s="59"/>
      <c r="AI38" s="56"/>
      <c r="AJ38" s="56"/>
      <c r="AK38" s="56"/>
      <c r="AL38" s="56"/>
      <c r="AM38" s="56"/>
      <c r="AN38" s="56"/>
      <c r="AO38" s="56"/>
      <c r="AP38" s="109">
        <f t="shared" si="0"/>
        <v>0</v>
      </c>
      <c r="AQ38" s="81">
        <v>1</v>
      </c>
      <c r="AR38" s="81">
        <v>1</v>
      </c>
      <c r="AS38" s="81"/>
      <c r="AT38" s="81"/>
      <c r="AU38" s="81"/>
      <c r="AV38" s="96"/>
      <c r="AW38" s="55"/>
      <c r="AX38" s="56"/>
      <c r="AY38" s="56">
        <v>1</v>
      </c>
      <c r="AZ38" s="156">
        <v>0</v>
      </c>
      <c r="BA38" s="56"/>
      <c r="BB38" s="56"/>
      <c r="BC38" s="56"/>
      <c r="BD38" s="56"/>
      <c r="BE38" s="56"/>
      <c r="BF38" s="56"/>
      <c r="BG38" s="56"/>
      <c r="BH38" s="56"/>
      <c r="BI38" s="56"/>
      <c r="BJ38" s="56"/>
      <c r="BK38" s="56"/>
      <c r="BL38" s="56"/>
      <c r="BM38" s="56"/>
      <c r="BN38" s="94"/>
      <c r="BO38" s="115"/>
      <c r="BP38" s="31"/>
      <c r="BQ38" s="33">
        <v>1</v>
      </c>
      <c r="BR38" s="32"/>
      <c r="BS38" s="32"/>
      <c r="BT38" s="32"/>
      <c r="BU38" s="32"/>
      <c r="BV38" s="32"/>
      <c r="BW38" s="34"/>
      <c r="BX38" s="220"/>
      <c r="BY38" s="55"/>
      <c r="BZ38" s="56"/>
      <c r="CA38" s="56">
        <v>1</v>
      </c>
      <c r="CB38" s="156">
        <v>0</v>
      </c>
      <c r="CC38" s="56"/>
      <c r="CD38" s="56"/>
      <c r="CE38" s="56"/>
      <c r="CF38" s="56"/>
      <c r="CG38" s="56"/>
      <c r="CH38" s="56"/>
      <c r="CI38" s="56"/>
      <c r="CJ38" s="56"/>
      <c r="CK38" s="56"/>
      <c r="CL38" s="56"/>
      <c r="CM38" s="56"/>
      <c r="CN38" s="56"/>
      <c r="CO38" s="56"/>
      <c r="CP38" s="59"/>
    </row>
    <row r="39" spans="1:94" ht="15" customHeight="1" x14ac:dyDescent="0.25">
      <c r="A39" s="157" t="s">
        <v>223</v>
      </c>
      <c r="B39" s="59"/>
      <c r="C39" s="55"/>
      <c r="D39" s="56"/>
      <c r="E39" s="156">
        <v>0</v>
      </c>
      <c r="F39" s="56"/>
      <c r="G39" s="56"/>
      <c r="H39" s="56"/>
      <c r="I39" s="56">
        <v>1</v>
      </c>
      <c r="J39" s="56"/>
      <c r="K39" s="56"/>
      <c r="L39" s="56"/>
      <c r="M39" s="56"/>
      <c r="N39" s="56"/>
      <c r="O39" s="56"/>
      <c r="P39" s="56">
        <v>1</v>
      </c>
      <c r="Q39" s="56"/>
      <c r="R39" s="56"/>
      <c r="S39" s="56"/>
      <c r="T39" s="59"/>
      <c r="U39" s="109"/>
      <c r="V39" s="55"/>
      <c r="W39" s="156">
        <v>0</v>
      </c>
      <c r="X39" s="56"/>
      <c r="Y39" s="56">
        <v>1</v>
      </c>
      <c r="Z39" s="56"/>
      <c r="AA39" s="56"/>
      <c r="AB39" s="56"/>
      <c r="AC39" s="56"/>
      <c r="AD39" s="56"/>
      <c r="AE39" s="56"/>
      <c r="AF39" s="59"/>
      <c r="AG39" s="109"/>
      <c r="AH39" s="59"/>
      <c r="AI39" s="56"/>
      <c r="AJ39" s="56"/>
      <c r="AK39" s="56"/>
      <c r="AL39" s="56"/>
      <c r="AM39" s="56"/>
      <c r="AN39" s="56">
        <v>1</v>
      </c>
      <c r="AO39" s="56"/>
      <c r="AP39" s="109">
        <f t="shared" si="0"/>
        <v>1</v>
      </c>
      <c r="AQ39" s="81">
        <v>1</v>
      </c>
      <c r="AR39" s="81"/>
      <c r="AS39" s="81"/>
      <c r="AT39" s="81"/>
      <c r="AU39" s="81"/>
      <c r="AV39" s="96"/>
      <c r="AW39" s="55"/>
      <c r="AX39" s="56"/>
      <c r="AY39" s="156">
        <v>0</v>
      </c>
      <c r="AZ39" s="56"/>
      <c r="BA39" s="56"/>
      <c r="BB39" s="56"/>
      <c r="BC39" s="156">
        <v>0</v>
      </c>
      <c r="BD39" s="56"/>
      <c r="BE39" s="56"/>
      <c r="BF39" s="56"/>
      <c r="BG39" s="56"/>
      <c r="BH39" s="56"/>
      <c r="BI39" s="56"/>
      <c r="BJ39" s="56">
        <v>1</v>
      </c>
      <c r="BK39" s="56"/>
      <c r="BL39" s="56"/>
      <c r="BM39" s="56"/>
      <c r="BN39" s="94"/>
      <c r="BO39" s="115"/>
      <c r="BP39" s="31"/>
      <c r="BQ39" s="33">
        <v>1</v>
      </c>
      <c r="BR39" s="32"/>
      <c r="BS39" s="32"/>
      <c r="BT39" s="32"/>
      <c r="BU39" s="32"/>
      <c r="BV39" s="32"/>
      <c r="BW39" s="34"/>
      <c r="BX39" s="220"/>
      <c r="BY39" s="55"/>
      <c r="BZ39" s="56"/>
      <c r="CA39" s="156">
        <v>0</v>
      </c>
      <c r="CB39" s="56"/>
      <c r="CC39" s="56"/>
      <c r="CD39" s="56"/>
      <c r="CE39" s="156">
        <v>0</v>
      </c>
      <c r="CF39" s="56"/>
      <c r="CG39" s="56"/>
      <c r="CH39" s="56"/>
      <c r="CI39" s="56"/>
      <c r="CJ39" s="56"/>
      <c r="CK39" s="56"/>
      <c r="CL39" s="56">
        <v>1</v>
      </c>
      <c r="CM39" s="56"/>
      <c r="CN39" s="56"/>
      <c r="CO39" s="56"/>
      <c r="CP39" s="59"/>
    </row>
    <row r="40" spans="1:94" ht="12.75" customHeight="1" x14ac:dyDescent="0.25">
      <c r="A40" s="29" t="s">
        <v>358</v>
      </c>
      <c r="B40" s="59"/>
      <c r="C40" s="55"/>
      <c r="D40" s="56"/>
      <c r="E40" s="56"/>
      <c r="F40" s="56"/>
      <c r="G40" s="56"/>
      <c r="H40" s="56"/>
      <c r="I40" s="30">
        <v>1</v>
      </c>
      <c r="J40" s="56"/>
      <c r="K40" s="56"/>
      <c r="L40" s="56"/>
      <c r="M40" s="56"/>
      <c r="N40" s="56"/>
      <c r="O40" s="56"/>
      <c r="P40" s="56"/>
      <c r="Q40" s="56"/>
      <c r="R40" s="56"/>
      <c r="S40" s="56"/>
      <c r="T40" s="59"/>
      <c r="U40" s="109"/>
      <c r="V40" s="55"/>
      <c r="W40" s="56"/>
      <c r="X40" s="56"/>
      <c r="Y40" s="30">
        <v>1</v>
      </c>
      <c r="Z40" s="56"/>
      <c r="AA40" s="56"/>
      <c r="AB40" s="56"/>
      <c r="AC40" s="56"/>
      <c r="AD40" s="56"/>
      <c r="AE40" s="56"/>
      <c r="AF40" s="59"/>
      <c r="AG40" s="109"/>
      <c r="AH40" s="59"/>
      <c r="AI40" s="56"/>
      <c r="AJ40" s="56"/>
      <c r="AK40" s="56"/>
      <c r="AL40" s="56"/>
      <c r="AM40" s="56"/>
      <c r="AN40" s="56"/>
      <c r="AO40" s="56"/>
      <c r="AP40" s="109">
        <f t="shared" si="0"/>
        <v>0</v>
      </c>
      <c r="AQ40" s="81"/>
      <c r="AR40" s="81"/>
      <c r="AS40" s="81"/>
      <c r="AT40" s="81"/>
      <c r="AU40" s="81"/>
      <c r="AV40" s="96"/>
      <c r="AW40" s="55"/>
      <c r="AX40" s="56"/>
      <c r="AY40" s="56"/>
      <c r="AZ40" s="56"/>
      <c r="BA40" s="56"/>
      <c r="BB40" s="56"/>
      <c r="BC40" s="30">
        <v>0</v>
      </c>
      <c r="BD40" s="56"/>
      <c r="BE40" s="56"/>
      <c r="BF40" s="56"/>
      <c r="BG40" s="56"/>
      <c r="BH40" s="56"/>
      <c r="BI40" s="56"/>
      <c r="BJ40" s="56"/>
      <c r="BK40" s="56"/>
      <c r="BL40" s="56"/>
      <c r="BM40" s="56"/>
      <c r="BN40" s="94"/>
      <c r="BO40" s="115"/>
      <c r="BP40" s="31"/>
      <c r="BQ40" s="26"/>
      <c r="BR40" s="31"/>
      <c r="BS40" s="31"/>
      <c r="BT40" s="31"/>
      <c r="BU40" s="31"/>
      <c r="BV40" s="31"/>
      <c r="BW40" s="34"/>
      <c r="BX40" s="220"/>
      <c r="BY40" s="55"/>
      <c r="BZ40" s="56"/>
      <c r="CA40" s="56"/>
      <c r="CB40" s="56"/>
      <c r="CC40" s="56"/>
      <c r="CD40" s="56"/>
      <c r="CE40" s="30">
        <v>0</v>
      </c>
      <c r="CF40" s="56"/>
      <c r="CG40" s="56"/>
      <c r="CH40" s="56"/>
      <c r="CI40" s="56"/>
      <c r="CJ40" s="56"/>
      <c r="CK40" s="56"/>
      <c r="CL40" s="56"/>
      <c r="CM40" s="56"/>
      <c r="CN40" s="56"/>
      <c r="CO40" s="56"/>
      <c r="CP40" s="59"/>
    </row>
    <row r="41" spans="1:94" ht="12.75" customHeight="1" x14ac:dyDescent="0.25">
      <c r="A41" s="29" t="s">
        <v>360</v>
      </c>
      <c r="B41" s="59"/>
      <c r="C41" s="56"/>
      <c r="D41" s="56"/>
      <c r="E41" s="56"/>
      <c r="F41" s="56"/>
      <c r="G41" s="56"/>
      <c r="H41" s="56"/>
      <c r="I41" s="56"/>
      <c r="J41" s="56"/>
      <c r="K41" s="56"/>
      <c r="L41" s="56"/>
      <c r="M41" s="55"/>
      <c r="N41" s="56"/>
      <c r="O41" s="55"/>
      <c r="P41" s="55"/>
      <c r="Q41" s="55"/>
      <c r="R41" s="56"/>
      <c r="S41" s="55"/>
      <c r="T41" s="85">
        <v>1</v>
      </c>
      <c r="U41" s="110"/>
      <c r="V41" s="56"/>
      <c r="W41" s="56"/>
      <c r="X41" s="56"/>
      <c r="Y41" s="56"/>
      <c r="Z41" s="56"/>
      <c r="AA41" s="56"/>
      <c r="AB41" s="56"/>
      <c r="AC41" s="55"/>
      <c r="AD41" s="56"/>
      <c r="AE41" s="55"/>
      <c r="AF41" s="85">
        <v>1</v>
      </c>
      <c r="AG41" s="109"/>
      <c r="AH41" s="59"/>
      <c r="AI41" s="56"/>
      <c r="AJ41" s="56"/>
      <c r="AK41" s="56"/>
      <c r="AL41" s="56"/>
      <c r="AM41" s="55"/>
      <c r="AN41" s="55"/>
      <c r="AO41" s="55"/>
      <c r="AP41" s="109">
        <f t="shared" si="0"/>
        <v>0</v>
      </c>
      <c r="AQ41" s="81"/>
      <c r="AR41" s="81"/>
      <c r="AS41" s="23"/>
      <c r="AT41" s="81"/>
      <c r="AU41" s="81"/>
      <c r="AV41" s="96"/>
      <c r="AW41" s="56"/>
      <c r="AX41" s="56"/>
      <c r="AY41" s="56"/>
      <c r="AZ41" s="56"/>
      <c r="BA41" s="56"/>
      <c r="BB41" s="56"/>
      <c r="BC41" s="56"/>
      <c r="BD41" s="56"/>
      <c r="BE41" s="56"/>
      <c r="BF41" s="56"/>
      <c r="BG41" s="55"/>
      <c r="BH41" s="56"/>
      <c r="BI41" s="55"/>
      <c r="BJ41" s="55"/>
      <c r="BK41" s="55"/>
      <c r="BL41" s="56"/>
      <c r="BM41" s="55"/>
      <c r="BN41" s="101">
        <v>0</v>
      </c>
      <c r="BO41" s="28"/>
      <c r="BP41" s="31"/>
      <c r="BQ41" s="31"/>
      <c r="BR41" s="31"/>
      <c r="BS41" s="26"/>
      <c r="BT41" s="31"/>
      <c r="BU41" s="31"/>
      <c r="BV41" s="26"/>
      <c r="BW41" s="34"/>
      <c r="BX41" s="220"/>
      <c r="BY41" s="56"/>
      <c r="BZ41" s="56"/>
      <c r="CA41" s="56"/>
      <c r="CB41" s="56"/>
      <c r="CC41" s="56"/>
      <c r="CD41" s="56"/>
      <c r="CE41" s="56"/>
      <c r="CF41" s="56"/>
      <c r="CG41" s="56"/>
      <c r="CH41" s="56"/>
      <c r="CI41" s="55"/>
      <c r="CJ41" s="56"/>
      <c r="CK41" s="55"/>
      <c r="CL41" s="55"/>
      <c r="CM41" s="55"/>
      <c r="CN41" s="56"/>
      <c r="CO41" s="55"/>
      <c r="CP41" s="85">
        <v>0</v>
      </c>
    </row>
    <row r="42" spans="1:94" ht="12.75" customHeight="1" x14ac:dyDescent="0.25">
      <c r="A42" s="35" t="s">
        <v>224</v>
      </c>
      <c r="B42" s="59"/>
      <c r="C42" s="56"/>
      <c r="D42" s="56"/>
      <c r="E42" s="55"/>
      <c r="F42" s="56"/>
      <c r="G42" s="56"/>
      <c r="H42" s="56"/>
      <c r="I42" s="56"/>
      <c r="J42" s="56"/>
      <c r="K42" s="56"/>
      <c r="L42" s="56"/>
      <c r="M42" s="56"/>
      <c r="N42" s="56"/>
      <c r="O42" s="56"/>
      <c r="P42" s="56"/>
      <c r="Q42" s="56"/>
      <c r="R42" s="56"/>
      <c r="S42" s="56"/>
      <c r="T42" s="59"/>
      <c r="U42" s="109"/>
      <c r="V42" s="56"/>
      <c r="W42" s="55"/>
      <c r="X42" s="56"/>
      <c r="Y42" s="56"/>
      <c r="Z42" s="56"/>
      <c r="AA42" s="56"/>
      <c r="AB42" s="56"/>
      <c r="AC42" s="56"/>
      <c r="AD42" s="56"/>
      <c r="AE42" s="56"/>
      <c r="AF42" s="59"/>
      <c r="AG42" s="109"/>
      <c r="AH42" s="59"/>
      <c r="AI42" s="56"/>
      <c r="AJ42" s="56"/>
      <c r="AK42" s="56"/>
      <c r="AL42" s="56"/>
      <c r="AM42" s="56"/>
      <c r="AN42" s="56"/>
      <c r="AO42" s="56"/>
      <c r="AP42" s="109">
        <f t="shared" si="0"/>
        <v>0</v>
      </c>
      <c r="AQ42" s="81"/>
      <c r="AR42" s="81"/>
      <c r="AS42" s="81">
        <v>1</v>
      </c>
      <c r="AT42" s="81"/>
      <c r="AU42" s="81"/>
      <c r="AV42" s="96"/>
      <c r="AW42" s="56"/>
      <c r="AX42" s="56"/>
      <c r="AY42" s="55"/>
      <c r="AZ42" s="56"/>
      <c r="BA42" s="56"/>
      <c r="BB42" s="56"/>
      <c r="BC42" s="56"/>
      <c r="BD42" s="56"/>
      <c r="BE42" s="56"/>
      <c r="BF42" s="56"/>
      <c r="BG42" s="56"/>
      <c r="BH42" s="56"/>
      <c r="BI42" s="56"/>
      <c r="BJ42" s="56"/>
      <c r="BK42" s="56"/>
      <c r="BL42" s="56"/>
      <c r="BM42" s="56"/>
      <c r="BN42" s="94"/>
      <c r="BO42" s="115"/>
      <c r="BP42" s="26"/>
      <c r="BQ42" s="26"/>
      <c r="BR42" s="26"/>
      <c r="BS42" s="26"/>
      <c r="BT42" s="26"/>
      <c r="BU42" s="26"/>
      <c r="BV42" s="26"/>
      <c r="BW42" s="27"/>
      <c r="BX42" s="220"/>
      <c r="BY42" s="56"/>
      <c r="BZ42" s="56"/>
      <c r="CA42" s="55"/>
      <c r="CB42" s="56"/>
      <c r="CC42" s="56"/>
      <c r="CD42" s="56"/>
      <c r="CE42" s="56"/>
      <c r="CF42" s="56"/>
      <c r="CG42" s="56"/>
      <c r="CH42" s="56"/>
      <c r="CI42" s="56"/>
      <c r="CJ42" s="56"/>
      <c r="CK42" s="56"/>
      <c r="CL42" s="56"/>
      <c r="CM42" s="56"/>
      <c r="CN42" s="56"/>
      <c r="CO42" s="56"/>
      <c r="CP42" s="59"/>
    </row>
    <row r="43" spans="1:94" ht="12.75" customHeight="1" x14ac:dyDescent="0.25">
      <c r="A43" s="35" t="s">
        <v>304</v>
      </c>
      <c r="B43" s="59"/>
      <c r="C43" s="56"/>
      <c r="D43" s="56">
        <v>1</v>
      </c>
      <c r="E43" s="55"/>
      <c r="F43" s="56"/>
      <c r="G43" s="56"/>
      <c r="H43" s="56"/>
      <c r="I43" s="56"/>
      <c r="J43" s="56"/>
      <c r="K43" s="56"/>
      <c r="L43" s="56"/>
      <c r="M43" s="56"/>
      <c r="N43" s="56"/>
      <c r="O43" s="56"/>
      <c r="P43" s="56"/>
      <c r="Q43" s="56"/>
      <c r="R43" s="56"/>
      <c r="S43" s="56"/>
      <c r="T43" s="59"/>
      <c r="U43" s="109"/>
      <c r="V43" s="56"/>
      <c r="W43" s="55"/>
      <c r="X43" s="56"/>
      <c r="Y43" s="56"/>
      <c r="Z43" s="56"/>
      <c r="AA43" s="56"/>
      <c r="AB43" s="56"/>
      <c r="AC43" s="56"/>
      <c r="AD43" s="56"/>
      <c r="AE43" s="56"/>
      <c r="AF43" s="59"/>
      <c r="AG43" s="109"/>
      <c r="AH43" s="59"/>
      <c r="AI43" s="56">
        <v>1</v>
      </c>
      <c r="AJ43" s="56"/>
      <c r="AK43" s="56"/>
      <c r="AL43" s="56"/>
      <c r="AM43" s="56"/>
      <c r="AN43" s="56"/>
      <c r="AO43" s="56"/>
      <c r="AP43" s="109">
        <f t="shared" si="0"/>
        <v>1</v>
      </c>
      <c r="AQ43" s="81"/>
      <c r="AR43" s="81"/>
      <c r="AS43" s="81"/>
      <c r="AT43" s="81"/>
      <c r="AU43" s="81"/>
      <c r="AV43" s="96"/>
      <c r="AW43" s="56"/>
      <c r="AX43" s="56">
        <v>0</v>
      </c>
      <c r="AY43" s="55"/>
      <c r="AZ43" s="56"/>
      <c r="BA43" s="56"/>
      <c r="BB43" s="56"/>
      <c r="BC43" s="56"/>
      <c r="BD43" s="56"/>
      <c r="BE43" s="56"/>
      <c r="BF43" s="56"/>
      <c r="BG43" s="56"/>
      <c r="BH43" s="56"/>
      <c r="BI43" s="56"/>
      <c r="BJ43" s="56"/>
      <c r="BK43" s="56"/>
      <c r="BL43" s="56"/>
      <c r="BM43" s="56"/>
      <c r="BN43" s="94"/>
      <c r="BO43" s="115"/>
      <c r="BP43" s="26"/>
      <c r="BQ43" s="26"/>
      <c r="BR43" s="26"/>
      <c r="BS43" s="26">
        <v>1</v>
      </c>
      <c r="BT43" s="26"/>
      <c r="BU43" s="26"/>
      <c r="BV43" s="26"/>
      <c r="BW43" s="27"/>
      <c r="BX43" s="220"/>
      <c r="BY43" s="56"/>
      <c r="BZ43" s="56">
        <v>1</v>
      </c>
      <c r="CA43" s="55"/>
      <c r="CB43" s="56"/>
      <c r="CC43" s="56"/>
      <c r="CD43" s="56"/>
      <c r="CE43" s="56"/>
      <c r="CF43" s="56"/>
      <c r="CG43" s="56"/>
      <c r="CH43" s="56"/>
      <c r="CI43" s="56"/>
      <c r="CJ43" s="56"/>
      <c r="CK43" s="56"/>
      <c r="CL43" s="56"/>
      <c r="CM43" s="56"/>
      <c r="CN43" s="56"/>
      <c r="CO43" s="56"/>
      <c r="CP43" s="59"/>
    </row>
    <row r="44" spans="1:94" ht="12.75" customHeight="1" x14ac:dyDescent="0.25">
      <c r="A44" s="157" t="s">
        <v>225</v>
      </c>
      <c r="B44" s="59"/>
      <c r="C44" s="56"/>
      <c r="D44" s="56"/>
      <c r="E44" s="56"/>
      <c r="F44" s="56">
        <v>1</v>
      </c>
      <c r="G44" s="56"/>
      <c r="H44" s="55"/>
      <c r="I44" s="55"/>
      <c r="J44" s="56"/>
      <c r="K44" s="56"/>
      <c r="L44" s="56"/>
      <c r="M44" s="56"/>
      <c r="N44" s="56"/>
      <c r="O44" s="56"/>
      <c r="P44" s="56"/>
      <c r="Q44" s="56"/>
      <c r="R44" s="56"/>
      <c r="S44" s="156">
        <v>0</v>
      </c>
      <c r="T44" s="59"/>
      <c r="U44" s="109"/>
      <c r="V44" s="56"/>
      <c r="W44" s="56"/>
      <c r="X44" s="56">
        <v>1</v>
      </c>
      <c r="Y44" s="55"/>
      <c r="Z44" s="56"/>
      <c r="AA44" s="56"/>
      <c r="AB44" s="56"/>
      <c r="AC44" s="56"/>
      <c r="AD44" s="56"/>
      <c r="AE44" s="156">
        <v>0</v>
      </c>
      <c r="AF44" s="59"/>
      <c r="AG44" s="109"/>
      <c r="AH44" s="59"/>
      <c r="AI44" s="56"/>
      <c r="AJ44" s="56"/>
      <c r="AK44" s="55"/>
      <c r="AL44" s="56"/>
      <c r="AM44" s="56"/>
      <c r="AN44" s="56"/>
      <c r="AO44" s="56"/>
      <c r="AP44" s="109">
        <f t="shared" si="0"/>
        <v>0</v>
      </c>
      <c r="AQ44" s="81"/>
      <c r="AR44" s="81"/>
      <c r="AS44" s="81"/>
      <c r="AT44" s="81">
        <v>1</v>
      </c>
      <c r="AU44" s="81">
        <v>1</v>
      </c>
      <c r="AV44" s="96"/>
      <c r="AW44" s="56"/>
      <c r="AX44" s="56"/>
      <c r="AY44" s="56"/>
      <c r="AZ44" s="56">
        <v>1</v>
      </c>
      <c r="BA44" s="56"/>
      <c r="BB44" s="55"/>
      <c r="BC44" s="55"/>
      <c r="BD44" s="56"/>
      <c r="BE44" s="56"/>
      <c r="BF44" s="56"/>
      <c r="BG44" s="56"/>
      <c r="BH44" s="56"/>
      <c r="BI44" s="56"/>
      <c r="BJ44" s="56"/>
      <c r="BK44" s="56"/>
      <c r="BL44" s="56"/>
      <c r="BM44" s="156">
        <v>0</v>
      </c>
      <c r="BN44" s="94"/>
      <c r="BO44" s="115"/>
      <c r="BP44" s="26"/>
      <c r="BQ44" s="26"/>
      <c r="BR44" s="26"/>
      <c r="BS44" s="26"/>
      <c r="BT44" s="26"/>
      <c r="BU44" s="26"/>
      <c r="BV44" s="26"/>
      <c r="BW44" s="27"/>
      <c r="BX44" s="220"/>
      <c r="BY44" s="56"/>
      <c r="BZ44" s="56"/>
      <c r="CA44" s="56"/>
      <c r="CB44" s="56">
        <v>0</v>
      </c>
      <c r="CC44" s="56"/>
      <c r="CD44" s="55"/>
      <c r="CE44" s="55"/>
      <c r="CF44" s="56"/>
      <c r="CG44" s="56"/>
      <c r="CH44" s="56"/>
      <c r="CI44" s="56"/>
      <c r="CJ44" s="56"/>
      <c r="CK44" s="56"/>
      <c r="CL44" s="56"/>
      <c r="CM44" s="56"/>
      <c r="CN44" s="56"/>
      <c r="CO44" s="156">
        <v>0</v>
      </c>
      <c r="CP44" s="59"/>
    </row>
    <row r="45" spans="1:94" ht="12.75" customHeight="1" x14ac:dyDescent="0.25">
      <c r="A45" s="35" t="s">
        <v>226</v>
      </c>
      <c r="B45" s="59"/>
      <c r="C45" s="56"/>
      <c r="D45" s="56"/>
      <c r="E45" s="56"/>
      <c r="F45" s="56">
        <v>1</v>
      </c>
      <c r="G45" s="56"/>
      <c r="H45" s="56">
        <v>1</v>
      </c>
      <c r="I45" s="56"/>
      <c r="J45" s="56"/>
      <c r="K45" s="56"/>
      <c r="L45" s="56"/>
      <c r="M45" s="55"/>
      <c r="N45" s="56"/>
      <c r="O45" s="55"/>
      <c r="P45" s="55"/>
      <c r="Q45" s="55"/>
      <c r="R45" s="56"/>
      <c r="S45" s="55"/>
      <c r="T45" s="61"/>
      <c r="U45" s="110"/>
      <c r="V45" s="56"/>
      <c r="W45" s="56"/>
      <c r="X45" s="56">
        <v>1</v>
      </c>
      <c r="Y45" s="56"/>
      <c r="Z45" s="56"/>
      <c r="AA45" s="56"/>
      <c r="AB45" s="56"/>
      <c r="AC45" s="55"/>
      <c r="AD45" s="56"/>
      <c r="AE45" s="55"/>
      <c r="AF45" s="61"/>
      <c r="AG45" s="109"/>
      <c r="AH45" s="59"/>
      <c r="AI45" s="56"/>
      <c r="AJ45" s="56"/>
      <c r="AK45" s="56">
        <v>1</v>
      </c>
      <c r="AL45" s="56"/>
      <c r="AM45" s="55"/>
      <c r="AN45" s="55"/>
      <c r="AO45" s="55"/>
      <c r="AP45" s="109">
        <f t="shared" si="0"/>
        <v>1</v>
      </c>
      <c r="AQ45" s="81"/>
      <c r="AR45" s="81"/>
      <c r="AS45" s="23"/>
      <c r="AT45" s="81">
        <v>1</v>
      </c>
      <c r="AU45" s="81">
        <v>1</v>
      </c>
      <c r="AV45" s="96"/>
      <c r="AW45" s="56"/>
      <c r="AX45" s="56"/>
      <c r="AY45" s="56"/>
      <c r="AZ45" s="56">
        <v>1</v>
      </c>
      <c r="BA45" s="56"/>
      <c r="BB45" s="56">
        <v>1</v>
      </c>
      <c r="BC45" s="56"/>
      <c r="BD45" s="56"/>
      <c r="BE45" s="56"/>
      <c r="BF45" s="56"/>
      <c r="BG45" s="55"/>
      <c r="BH45" s="56"/>
      <c r="BI45" s="55"/>
      <c r="BJ45" s="55"/>
      <c r="BK45" s="55"/>
      <c r="BL45" s="56"/>
      <c r="BM45" s="55"/>
      <c r="BN45" s="97"/>
      <c r="BO45" s="28"/>
      <c r="BP45" s="31"/>
      <c r="BQ45" s="32"/>
      <c r="BR45" s="32"/>
      <c r="BS45" s="33">
        <v>1</v>
      </c>
      <c r="BT45" s="32"/>
      <c r="BU45" s="32"/>
      <c r="BV45" s="33">
        <v>1</v>
      </c>
      <c r="BW45" s="34"/>
      <c r="BX45" s="220"/>
      <c r="BY45" s="56"/>
      <c r="BZ45" s="56"/>
      <c r="CA45" s="56"/>
      <c r="CB45" s="56">
        <v>1</v>
      </c>
      <c r="CC45" s="56"/>
      <c r="CD45" s="56">
        <v>1</v>
      </c>
      <c r="CE45" s="56"/>
      <c r="CF45" s="56"/>
      <c r="CG45" s="56"/>
      <c r="CH45" s="56"/>
      <c r="CI45" s="55"/>
      <c r="CJ45" s="56"/>
      <c r="CK45" s="55"/>
      <c r="CL45" s="55"/>
      <c r="CM45" s="55"/>
      <c r="CN45" s="56"/>
      <c r="CO45" s="55"/>
      <c r="CP45" s="61"/>
    </row>
    <row r="46" spans="1:94" ht="12.75" customHeight="1" x14ac:dyDescent="0.25">
      <c r="A46" s="35" t="s">
        <v>341</v>
      </c>
      <c r="B46" s="59"/>
      <c r="C46" s="56"/>
      <c r="D46" s="56"/>
      <c r="E46" s="56"/>
      <c r="F46" s="56"/>
      <c r="G46" s="56"/>
      <c r="H46" s="56"/>
      <c r="I46" s="56"/>
      <c r="J46" s="56"/>
      <c r="K46" s="56"/>
      <c r="L46" s="56">
        <v>1</v>
      </c>
      <c r="M46" s="55"/>
      <c r="N46" s="56"/>
      <c r="O46" s="55"/>
      <c r="P46" s="55"/>
      <c r="Q46" s="55"/>
      <c r="R46" s="56"/>
      <c r="S46" s="55"/>
      <c r="T46" s="61"/>
      <c r="U46" s="110"/>
      <c r="V46" s="56"/>
      <c r="W46" s="56"/>
      <c r="X46" s="56"/>
      <c r="Y46" s="56"/>
      <c r="Z46" s="56"/>
      <c r="AA46" s="56"/>
      <c r="AB46" s="56"/>
      <c r="AC46" s="55"/>
      <c r="AD46" s="56"/>
      <c r="AE46" s="55"/>
      <c r="AF46" s="61"/>
      <c r="AG46" s="109"/>
      <c r="AH46" s="59"/>
      <c r="AI46" s="56"/>
      <c r="AJ46" s="56"/>
      <c r="AK46" s="56"/>
      <c r="AL46" s="56">
        <v>1</v>
      </c>
      <c r="AM46" s="55"/>
      <c r="AN46" s="55"/>
      <c r="AO46" s="55"/>
      <c r="AP46" s="109">
        <f t="shared" si="0"/>
        <v>1</v>
      </c>
      <c r="AQ46" s="81"/>
      <c r="AR46" s="81"/>
      <c r="AS46" s="23"/>
      <c r="AT46" s="81"/>
      <c r="AU46" s="81"/>
      <c r="AV46" s="96"/>
      <c r="AW46" s="56"/>
      <c r="AX46" s="56"/>
      <c r="AY46" s="56"/>
      <c r="AZ46" s="56"/>
      <c r="BA46" s="56"/>
      <c r="BB46" s="56"/>
      <c r="BC46" s="56"/>
      <c r="BD46" s="56"/>
      <c r="BE46" s="56"/>
      <c r="BF46" s="56">
        <v>0</v>
      </c>
      <c r="BG46" s="55"/>
      <c r="BH46" s="56"/>
      <c r="BI46" s="55"/>
      <c r="BJ46" s="55"/>
      <c r="BK46" s="55"/>
      <c r="BL46" s="56"/>
      <c r="BM46" s="55"/>
      <c r="BN46" s="97"/>
      <c r="BO46" s="28"/>
      <c r="BP46" s="31"/>
      <c r="BQ46" s="32"/>
      <c r="BR46" s="32"/>
      <c r="BS46" s="33"/>
      <c r="BT46" s="32"/>
      <c r="BU46" s="32"/>
      <c r="BV46" s="33"/>
      <c r="BW46" s="34"/>
      <c r="BX46" s="220"/>
      <c r="BY46" s="56"/>
      <c r="BZ46" s="56"/>
      <c r="CA46" s="56"/>
      <c r="CB46" s="56"/>
      <c r="CC46" s="56"/>
      <c r="CD46" s="56"/>
      <c r="CE46" s="56"/>
      <c r="CF46" s="56"/>
      <c r="CG46" s="56"/>
      <c r="CH46" s="56">
        <v>0</v>
      </c>
      <c r="CI46" s="55"/>
      <c r="CJ46" s="56"/>
      <c r="CK46" s="55"/>
      <c r="CL46" s="55"/>
      <c r="CM46" s="55"/>
      <c r="CN46" s="56"/>
      <c r="CO46" s="55"/>
      <c r="CP46" s="61"/>
    </row>
    <row r="47" spans="1:94" ht="12.75" customHeight="1" x14ac:dyDescent="0.25">
      <c r="A47" s="29" t="s">
        <v>228</v>
      </c>
      <c r="B47" s="59"/>
      <c r="C47" s="55"/>
      <c r="D47" s="55"/>
      <c r="E47" s="55"/>
      <c r="F47" s="30">
        <v>1</v>
      </c>
      <c r="G47" s="56"/>
      <c r="H47" s="56"/>
      <c r="I47" s="56"/>
      <c r="J47" s="56"/>
      <c r="K47" s="56"/>
      <c r="L47" s="56"/>
      <c r="M47" s="56"/>
      <c r="N47" s="56"/>
      <c r="O47" s="55"/>
      <c r="P47" s="56"/>
      <c r="Q47" s="56"/>
      <c r="R47" s="56"/>
      <c r="S47" s="56"/>
      <c r="T47" s="84">
        <v>1</v>
      </c>
      <c r="U47" s="109"/>
      <c r="V47" s="55"/>
      <c r="W47" s="55"/>
      <c r="X47" s="30">
        <v>1</v>
      </c>
      <c r="Y47" s="56"/>
      <c r="Z47" s="56"/>
      <c r="AA47" s="56"/>
      <c r="AB47" s="56"/>
      <c r="AC47" s="55"/>
      <c r="AD47" s="56"/>
      <c r="AE47" s="56"/>
      <c r="AF47" s="59">
        <v>1</v>
      </c>
      <c r="AG47" s="109"/>
      <c r="AH47" s="59"/>
      <c r="AI47" s="55"/>
      <c r="AJ47" s="56"/>
      <c r="AK47" s="56"/>
      <c r="AL47" s="56"/>
      <c r="AM47" s="56"/>
      <c r="AN47" s="56"/>
      <c r="AO47" s="56"/>
      <c r="AP47" s="109">
        <f t="shared" si="0"/>
        <v>0</v>
      </c>
      <c r="AQ47" s="23"/>
      <c r="AR47" s="81"/>
      <c r="AS47" s="81"/>
      <c r="AT47" s="81"/>
      <c r="AU47" s="81"/>
      <c r="AV47" s="96"/>
      <c r="AW47" s="55"/>
      <c r="AX47" s="55"/>
      <c r="AY47" s="55"/>
      <c r="AZ47" s="30">
        <v>0</v>
      </c>
      <c r="BA47" s="56"/>
      <c r="BB47" s="56"/>
      <c r="BC47" s="56"/>
      <c r="BD47" s="56"/>
      <c r="BE47" s="56"/>
      <c r="BF47" s="56"/>
      <c r="BG47" s="56"/>
      <c r="BH47" s="56"/>
      <c r="BI47" s="55"/>
      <c r="BJ47" s="56"/>
      <c r="BK47" s="56"/>
      <c r="BL47" s="56"/>
      <c r="BM47" s="56"/>
      <c r="BN47" s="95">
        <v>0</v>
      </c>
      <c r="BO47" s="115"/>
      <c r="BP47" s="26"/>
      <c r="BQ47" s="33"/>
      <c r="BR47" s="33"/>
      <c r="BS47" s="33"/>
      <c r="BT47" s="33"/>
      <c r="BU47" s="33"/>
      <c r="BV47" s="33"/>
      <c r="BW47" s="27"/>
      <c r="BX47" s="220"/>
      <c r="BY47" s="55"/>
      <c r="BZ47" s="55"/>
      <c r="CA47" s="55"/>
      <c r="CB47" s="30">
        <v>0</v>
      </c>
      <c r="CC47" s="56"/>
      <c r="CD47" s="56"/>
      <c r="CE47" s="56"/>
      <c r="CF47" s="56"/>
      <c r="CG47" s="56"/>
      <c r="CH47" s="56"/>
      <c r="CI47" s="56"/>
      <c r="CJ47" s="56"/>
      <c r="CK47" s="55"/>
      <c r="CL47" s="56"/>
      <c r="CM47" s="56"/>
      <c r="CN47" s="56"/>
      <c r="CO47" s="56"/>
      <c r="CP47" s="84">
        <v>0</v>
      </c>
    </row>
    <row r="48" spans="1:94" ht="14.4" customHeight="1" thickBot="1" x14ac:dyDescent="0.3">
      <c r="A48" s="35" t="s">
        <v>227</v>
      </c>
      <c r="B48" s="59"/>
      <c r="C48" s="55"/>
      <c r="D48" s="56"/>
      <c r="E48" s="56">
        <v>1</v>
      </c>
      <c r="F48" s="56"/>
      <c r="G48" s="56"/>
      <c r="H48" s="56"/>
      <c r="I48" s="56"/>
      <c r="J48" s="56"/>
      <c r="K48" s="56"/>
      <c r="L48" s="56"/>
      <c r="M48" s="56"/>
      <c r="N48" s="56"/>
      <c r="O48" s="56"/>
      <c r="P48" s="56"/>
      <c r="Q48" s="56"/>
      <c r="R48" s="56"/>
      <c r="S48" s="56"/>
      <c r="T48" s="59"/>
      <c r="U48" s="109"/>
      <c r="V48" s="55"/>
      <c r="W48" s="56">
        <v>1</v>
      </c>
      <c r="X48" s="56"/>
      <c r="Y48" s="56"/>
      <c r="Z48" s="56"/>
      <c r="AA48" s="56"/>
      <c r="AB48" s="56"/>
      <c r="AC48" s="56"/>
      <c r="AD48" s="56"/>
      <c r="AE48" s="56"/>
      <c r="AF48" s="59"/>
      <c r="AG48" s="109"/>
      <c r="AH48" s="59"/>
      <c r="AI48" s="56"/>
      <c r="AJ48" s="56"/>
      <c r="AK48" s="56"/>
      <c r="AL48" s="56"/>
      <c r="AM48" s="56"/>
      <c r="AN48" s="56"/>
      <c r="AO48" s="56"/>
      <c r="AP48" s="109">
        <f t="shared" si="0"/>
        <v>0</v>
      </c>
      <c r="AQ48" s="81">
        <v>1</v>
      </c>
      <c r="AR48" s="81"/>
      <c r="AS48" s="81"/>
      <c r="AT48" s="81"/>
      <c r="AU48" s="81"/>
      <c r="AV48" s="96"/>
      <c r="AW48" s="55"/>
      <c r="AX48" s="56"/>
      <c r="AY48" s="56">
        <v>1</v>
      </c>
      <c r="AZ48" s="56"/>
      <c r="BA48" s="56"/>
      <c r="BB48" s="56"/>
      <c r="BC48" s="56"/>
      <c r="BD48" s="56"/>
      <c r="BE48" s="56"/>
      <c r="BF48" s="56"/>
      <c r="BG48" s="56"/>
      <c r="BH48" s="56"/>
      <c r="BI48" s="56"/>
      <c r="BJ48" s="56"/>
      <c r="BK48" s="56"/>
      <c r="BL48" s="56"/>
      <c r="BM48" s="56"/>
      <c r="BN48" s="94"/>
      <c r="BO48" s="115"/>
      <c r="BP48" s="31"/>
      <c r="BQ48" s="33">
        <v>1</v>
      </c>
      <c r="BR48" s="32"/>
      <c r="BS48" s="32"/>
      <c r="BT48" s="32"/>
      <c r="BU48" s="32"/>
      <c r="BV48" s="32"/>
      <c r="BW48" s="34"/>
      <c r="BX48" s="220"/>
      <c r="BY48" s="55"/>
      <c r="BZ48" s="56"/>
      <c r="CA48" s="56">
        <v>1</v>
      </c>
      <c r="CB48" s="56"/>
      <c r="CC48" s="56"/>
      <c r="CD48" s="56"/>
      <c r="CE48" s="56"/>
      <c r="CF48" s="56"/>
      <c r="CG48" s="56"/>
      <c r="CH48" s="56"/>
      <c r="CI48" s="56"/>
      <c r="CJ48" s="56"/>
      <c r="CK48" s="56"/>
      <c r="CL48" s="56"/>
      <c r="CM48" s="56"/>
      <c r="CN48" s="56"/>
      <c r="CO48" s="56"/>
      <c r="CP48" s="59"/>
    </row>
    <row r="49" spans="1:94" ht="12.75" customHeight="1" thickBot="1" x14ac:dyDescent="0.3">
      <c r="A49" s="35" t="s">
        <v>305</v>
      </c>
      <c r="B49" s="59"/>
      <c r="C49" s="55"/>
      <c r="D49" s="66">
        <v>1</v>
      </c>
      <c r="E49" s="56"/>
      <c r="F49" s="56"/>
      <c r="G49" s="56"/>
      <c r="H49" s="56"/>
      <c r="I49" s="56"/>
      <c r="J49" s="56"/>
      <c r="K49" s="56"/>
      <c r="L49" s="56"/>
      <c r="M49" s="56"/>
      <c r="N49" s="56"/>
      <c r="O49" s="56"/>
      <c r="P49" s="56"/>
      <c r="Q49" s="56"/>
      <c r="R49" s="56"/>
      <c r="S49" s="56"/>
      <c r="T49" s="59"/>
      <c r="U49" s="109"/>
      <c r="V49" s="55"/>
      <c r="W49" s="56"/>
      <c r="X49" s="56"/>
      <c r="Y49" s="56"/>
      <c r="Z49" s="56"/>
      <c r="AA49" s="56"/>
      <c r="AB49" s="56"/>
      <c r="AC49" s="56"/>
      <c r="AD49" s="56"/>
      <c r="AE49" s="56"/>
      <c r="AF49" s="59"/>
      <c r="AG49" s="109"/>
      <c r="AH49" s="59"/>
      <c r="AI49" s="66">
        <v>1</v>
      </c>
      <c r="AJ49" s="56"/>
      <c r="AK49" s="56"/>
      <c r="AL49" s="56"/>
      <c r="AM49" s="56"/>
      <c r="AN49" s="56"/>
      <c r="AO49" s="56"/>
      <c r="AP49" s="109">
        <f t="shared" si="0"/>
        <v>1</v>
      </c>
      <c r="AQ49" s="81"/>
      <c r="AR49" s="81"/>
      <c r="AS49" s="81"/>
      <c r="AT49" s="81"/>
      <c r="AU49" s="81"/>
      <c r="AV49" s="96"/>
      <c r="AW49" s="55"/>
      <c r="AX49" s="66">
        <v>0</v>
      </c>
      <c r="AY49" s="56"/>
      <c r="AZ49" s="56"/>
      <c r="BA49" s="56"/>
      <c r="BB49" s="56"/>
      <c r="BC49" s="56"/>
      <c r="BD49" s="56"/>
      <c r="BE49" s="56"/>
      <c r="BF49" s="56"/>
      <c r="BG49" s="56"/>
      <c r="BH49" s="56"/>
      <c r="BI49" s="56"/>
      <c r="BJ49" s="56"/>
      <c r="BK49" s="56"/>
      <c r="BL49" s="56"/>
      <c r="BM49" s="56"/>
      <c r="BN49" s="94"/>
      <c r="BO49" s="115"/>
      <c r="BP49" s="31"/>
      <c r="BQ49" s="26"/>
      <c r="BR49" s="31"/>
      <c r="BS49" s="31"/>
      <c r="BT49" s="31"/>
      <c r="BU49" s="31"/>
      <c r="BV49" s="32"/>
      <c r="BW49" s="34"/>
      <c r="BX49" s="220"/>
      <c r="BY49" s="55"/>
      <c r="BZ49" s="66">
        <v>0</v>
      </c>
      <c r="CA49" s="56"/>
      <c r="CB49" s="56"/>
      <c r="CC49" s="56"/>
      <c r="CD49" s="56"/>
      <c r="CE49" s="56"/>
      <c r="CF49" s="56"/>
      <c r="CG49" s="56"/>
      <c r="CH49" s="56"/>
      <c r="CI49" s="56"/>
      <c r="CJ49" s="56"/>
      <c r="CK49" s="56"/>
      <c r="CL49" s="56"/>
      <c r="CM49" s="56"/>
      <c r="CN49" s="56"/>
      <c r="CO49" s="56"/>
      <c r="CP49" s="59"/>
    </row>
    <row r="50" spans="1:94" ht="12.75" customHeight="1" x14ac:dyDescent="0.25">
      <c r="A50" s="157" t="s">
        <v>351</v>
      </c>
      <c r="B50" s="59"/>
      <c r="C50" s="55"/>
      <c r="D50" s="55"/>
      <c r="E50" s="56"/>
      <c r="F50" s="56"/>
      <c r="G50" s="56"/>
      <c r="H50" s="56"/>
      <c r="I50" s="56"/>
      <c r="J50" s="56"/>
      <c r="K50" s="56"/>
      <c r="L50" s="56"/>
      <c r="M50" s="56"/>
      <c r="N50" s="56"/>
      <c r="O50" s="56"/>
      <c r="P50" s="56"/>
      <c r="Q50" s="56"/>
      <c r="R50" s="56">
        <v>1</v>
      </c>
      <c r="S50" s="56"/>
      <c r="T50" s="156">
        <v>0</v>
      </c>
      <c r="U50" s="109"/>
      <c r="V50" s="55"/>
      <c r="W50" s="56"/>
      <c r="X50" s="56"/>
      <c r="Y50" s="56"/>
      <c r="Z50" s="56"/>
      <c r="AA50" s="56"/>
      <c r="AB50" s="56"/>
      <c r="AC50" s="56"/>
      <c r="AD50" s="56">
        <v>1</v>
      </c>
      <c r="AE50" s="56"/>
      <c r="AF50" s="156">
        <v>0</v>
      </c>
      <c r="AG50" s="109"/>
      <c r="AH50" s="59"/>
      <c r="AI50" s="55"/>
      <c r="AJ50" s="56"/>
      <c r="AK50" s="56"/>
      <c r="AL50" s="56"/>
      <c r="AM50" s="56"/>
      <c r="AN50" s="56"/>
      <c r="AO50" s="56"/>
      <c r="AP50" s="109">
        <f t="shared" si="0"/>
        <v>0</v>
      </c>
      <c r="AQ50" s="81"/>
      <c r="AR50" s="81"/>
      <c r="AS50" s="81"/>
      <c r="AT50" s="81"/>
      <c r="AU50" s="81"/>
      <c r="AV50" s="96"/>
      <c r="AW50" s="55"/>
      <c r="AX50" s="55"/>
      <c r="AY50" s="56"/>
      <c r="AZ50" s="56"/>
      <c r="BA50" s="56"/>
      <c r="BB50" s="56"/>
      <c r="BC50" s="56"/>
      <c r="BD50" s="56"/>
      <c r="BE50" s="56"/>
      <c r="BF50" s="56"/>
      <c r="BG50" s="56"/>
      <c r="BH50" s="56"/>
      <c r="BI50" s="56"/>
      <c r="BJ50" s="56"/>
      <c r="BK50" s="56"/>
      <c r="BL50" s="56">
        <v>0</v>
      </c>
      <c r="BM50" s="56"/>
      <c r="BN50" s="156">
        <v>0</v>
      </c>
      <c r="BO50" s="115"/>
      <c r="BP50" s="31"/>
      <c r="BQ50" s="26"/>
      <c r="BR50" s="31"/>
      <c r="BS50" s="31"/>
      <c r="BT50" s="31"/>
      <c r="BU50" s="31"/>
      <c r="BV50" s="32"/>
      <c r="BW50" s="34"/>
      <c r="BX50" s="220"/>
      <c r="BY50" s="55"/>
      <c r="BZ50" s="55"/>
      <c r="CA50" s="56"/>
      <c r="CB50" s="56"/>
      <c r="CC50" s="56"/>
      <c r="CD50" s="56"/>
      <c r="CE50" s="56"/>
      <c r="CF50" s="56"/>
      <c r="CG50" s="56"/>
      <c r="CH50" s="56"/>
      <c r="CI50" s="56"/>
      <c r="CJ50" s="56"/>
      <c r="CK50" s="56"/>
      <c r="CL50" s="56"/>
      <c r="CM50" s="56"/>
      <c r="CN50" s="56">
        <v>0</v>
      </c>
      <c r="CO50" s="56"/>
      <c r="CP50" s="156">
        <v>0</v>
      </c>
    </row>
    <row r="51" spans="1:94" ht="12.75" customHeight="1" x14ac:dyDescent="0.25">
      <c r="A51" s="29" t="s">
        <v>361</v>
      </c>
      <c r="B51" s="59"/>
      <c r="C51" s="56"/>
      <c r="D51" s="56"/>
      <c r="E51" s="56"/>
      <c r="F51" s="56"/>
      <c r="G51" s="56"/>
      <c r="H51" s="56"/>
      <c r="I51" s="56"/>
      <c r="J51" s="55"/>
      <c r="K51" s="55"/>
      <c r="L51" s="55"/>
      <c r="M51" s="56"/>
      <c r="N51" s="55"/>
      <c r="O51" s="56"/>
      <c r="P51" s="56"/>
      <c r="Q51" s="56"/>
      <c r="R51" s="56"/>
      <c r="S51" s="56"/>
      <c r="T51" s="84">
        <v>1</v>
      </c>
      <c r="U51" s="109"/>
      <c r="V51" s="56"/>
      <c r="W51" s="56"/>
      <c r="X51" s="56"/>
      <c r="Y51" s="56"/>
      <c r="Z51" s="55"/>
      <c r="AA51" s="55"/>
      <c r="AB51" s="55"/>
      <c r="AC51" s="56"/>
      <c r="AD51" s="56"/>
      <c r="AE51" s="56"/>
      <c r="AF51" s="84">
        <v>1</v>
      </c>
      <c r="AG51" s="109"/>
      <c r="AH51" s="59"/>
      <c r="AI51" s="56"/>
      <c r="AJ51" s="56"/>
      <c r="AK51" s="56"/>
      <c r="AL51" s="55"/>
      <c r="AM51" s="56"/>
      <c r="AN51" s="56"/>
      <c r="AO51" s="56"/>
      <c r="AP51" s="109">
        <f t="shared" si="0"/>
        <v>0</v>
      </c>
      <c r="AQ51" s="81"/>
      <c r="AR51" s="23"/>
      <c r="AS51" s="81"/>
      <c r="AT51" s="81"/>
      <c r="AU51" s="81"/>
      <c r="AV51" s="96"/>
      <c r="AW51" s="56"/>
      <c r="AX51" s="56"/>
      <c r="AY51" s="56"/>
      <c r="AZ51" s="56"/>
      <c r="BA51" s="56"/>
      <c r="BB51" s="56"/>
      <c r="BC51" s="56"/>
      <c r="BD51" s="55"/>
      <c r="BE51" s="55"/>
      <c r="BF51" s="55"/>
      <c r="BG51" s="56"/>
      <c r="BH51" s="55"/>
      <c r="BI51" s="56"/>
      <c r="BJ51" s="56"/>
      <c r="BK51" s="56"/>
      <c r="BL51" s="56"/>
      <c r="BM51" s="56"/>
      <c r="BN51" s="95">
        <v>0</v>
      </c>
      <c r="BO51" s="115"/>
      <c r="BP51" s="31"/>
      <c r="BQ51" s="31"/>
      <c r="BR51" s="31"/>
      <c r="BS51" s="31"/>
      <c r="BT51" s="31"/>
      <c r="BU51" s="26"/>
      <c r="BV51" s="32"/>
      <c r="BW51" s="34"/>
      <c r="BX51" s="220"/>
      <c r="BY51" s="56"/>
      <c r="BZ51" s="56"/>
      <c r="CA51" s="56"/>
      <c r="CB51" s="56"/>
      <c r="CC51" s="56"/>
      <c r="CD51" s="56"/>
      <c r="CE51" s="56"/>
      <c r="CF51" s="55"/>
      <c r="CG51" s="55"/>
      <c r="CH51" s="55"/>
      <c r="CI51" s="56"/>
      <c r="CJ51" s="55"/>
      <c r="CK51" s="56"/>
      <c r="CL51" s="56"/>
      <c r="CM51" s="56"/>
      <c r="CN51" s="56"/>
      <c r="CO51" s="56"/>
      <c r="CP51" s="84">
        <v>0</v>
      </c>
    </row>
    <row r="52" spans="1:94" ht="12.75" customHeight="1" x14ac:dyDescent="0.25">
      <c r="A52" s="35" t="s">
        <v>977</v>
      </c>
      <c r="B52" s="59"/>
      <c r="C52" s="55"/>
      <c r="D52" s="55"/>
      <c r="E52" s="55"/>
      <c r="F52" s="55"/>
      <c r="G52" s="56"/>
      <c r="H52" s="56"/>
      <c r="I52" s="56"/>
      <c r="J52" s="56"/>
      <c r="K52" s="56"/>
      <c r="L52" s="56"/>
      <c r="M52" s="56"/>
      <c r="N52" s="56"/>
      <c r="O52" s="55"/>
      <c r="P52" s="56"/>
      <c r="Q52" s="56"/>
      <c r="R52" s="56"/>
      <c r="S52" s="56"/>
      <c r="T52" s="59"/>
      <c r="U52" s="109"/>
      <c r="V52" s="55"/>
      <c r="W52" s="55"/>
      <c r="X52" s="30"/>
      <c r="Y52" s="56"/>
      <c r="Z52" s="56"/>
      <c r="AA52" s="56"/>
      <c r="AB52" s="56"/>
      <c r="AC52" s="55"/>
      <c r="AD52" s="56"/>
      <c r="AE52" s="56"/>
      <c r="AF52" s="59"/>
      <c r="AG52" s="109"/>
      <c r="AH52" s="59"/>
      <c r="AI52" s="55"/>
      <c r="AJ52" s="56"/>
      <c r="AK52" s="56"/>
      <c r="AL52" s="56"/>
      <c r="AM52" s="56"/>
      <c r="AN52" s="56"/>
      <c r="AO52" s="56"/>
      <c r="AP52" s="109"/>
      <c r="AQ52" s="23"/>
      <c r="AR52" s="81"/>
      <c r="AS52" s="81"/>
      <c r="AT52" s="81"/>
      <c r="AU52" s="81"/>
      <c r="AV52" s="96"/>
      <c r="AW52" s="55"/>
      <c r="AX52" s="55"/>
      <c r="AY52" s="55"/>
      <c r="AZ52" s="55"/>
      <c r="BA52" s="56"/>
      <c r="BB52" s="56"/>
      <c r="BC52" s="56"/>
      <c r="BD52" s="56"/>
      <c r="BE52" s="56"/>
      <c r="BF52" s="56"/>
      <c r="BG52" s="56"/>
      <c r="BH52" s="56"/>
      <c r="BI52" s="55"/>
      <c r="BJ52" s="56"/>
      <c r="BK52" s="56"/>
      <c r="BL52" s="56"/>
      <c r="BM52" s="56"/>
      <c r="BN52" s="56"/>
      <c r="BO52" s="115"/>
      <c r="BP52" s="26"/>
      <c r="BQ52" s="26"/>
      <c r="BR52" s="26">
        <v>1</v>
      </c>
      <c r="BS52" s="26"/>
      <c r="BT52" s="26"/>
      <c r="BU52" s="26"/>
      <c r="BV52" s="33"/>
      <c r="BW52" s="27"/>
      <c r="BX52" s="220"/>
      <c r="BY52" s="55"/>
      <c r="BZ52" s="55"/>
      <c r="CA52" s="55"/>
      <c r="CB52" s="30"/>
      <c r="CC52" s="56"/>
      <c r="CD52" s="56"/>
      <c r="CE52" s="56"/>
      <c r="CF52" s="56"/>
      <c r="CG52" s="56"/>
      <c r="CH52" s="56"/>
      <c r="CI52" s="56"/>
      <c r="CJ52" s="56"/>
      <c r="CK52" s="55"/>
      <c r="CL52" s="56"/>
      <c r="CM52" s="56"/>
      <c r="CN52" s="56"/>
      <c r="CO52" s="56"/>
      <c r="CP52" s="84"/>
    </row>
    <row r="53" spans="1:94" ht="12.75" customHeight="1" x14ac:dyDescent="0.25">
      <c r="A53" s="35" t="s">
        <v>353</v>
      </c>
      <c r="B53" s="59"/>
      <c r="C53" s="55"/>
      <c r="D53" s="55"/>
      <c r="E53" s="55"/>
      <c r="F53" s="55"/>
      <c r="G53" s="56"/>
      <c r="H53" s="56"/>
      <c r="I53" s="56"/>
      <c r="J53" s="56"/>
      <c r="K53" s="56"/>
      <c r="L53" s="56"/>
      <c r="M53" s="56"/>
      <c r="N53" s="56"/>
      <c r="O53" s="55"/>
      <c r="P53" s="56"/>
      <c r="Q53" s="56"/>
      <c r="R53" s="56"/>
      <c r="S53" s="56">
        <v>1</v>
      </c>
      <c r="T53" s="59"/>
      <c r="U53" s="109"/>
      <c r="V53" s="55"/>
      <c r="W53" s="55"/>
      <c r="X53" s="55"/>
      <c r="Y53" s="56"/>
      <c r="Z53" s="56"/>
      <c r="AA53" s="56"/>
      <c r="AB53" s="56"/>
      <c r="AC53" s="55"/>
      <c r="AD53" s="56"/>
      <c r="AE53" s="56">
        <v>1</v>
      </c>
      <c r="AF53" s="59"/>
      <c r="AG53" s="109"/>
      <c r="AH53" s="59"/>
      <c r="AI53" s="55"/>
      <c r="AJ53" s="56"/>
      <c r="AK53" s="56"/>
      <c r="AL53" s="56"/>
      <c r="AM53" s="56"/>
      <c r="AN53" s="56"/>
      <c r="AO53" s="56"/>
      <c r="AP53" s="109">
        <f t="shared" ref="AP53:AP70" si="1">COUNTA(AH53:AO53)</f>
        <v>0</v>
      </c>
      <c r="AQ53" s="23"/>
      <c r="AR53" s="81"/>
      <c r="AS53" s="81"/>
      <c r="AT53" s="81"/>
      <c r="AU53" s="81"/>
      <c r="AV53" s="96"/>
      <c r="AW53" s="55"/>
      <c r="AX53" s="55"/>
      <c r="AY53" s="55"/>
      <c r="AZ53" s="55"/>
      <c r="BA53" s="56"/>
      <c r="BB53" s="56"/>
      <c r="BC53" s="56"/>
      <c r="BD53" s="56"/>
      <c r="BE53" s="56"/>
      <c r="BF53" s="56"/>
      <c r="BG53" s="56"/>
      <c r="BH53" s="56"/>
      <c r="BI53" s="55"/>
      <c r="BJ53" s="56"/>
      <c r="BK53" s="56"/>
      <c r="BL53" s="56"/>
      <c r="BM53" s="56">
        <v>0</v>
      </c>
      <c r="BN53" s="94"/>
      <c r="BO53" s="115"/>
      <c r="BP53" s="26"/>
      <c r="BQ53" s="26"/>
      <c r="BR53" s="26"/>
      <c r="BS53" s="26"/>
      <c r="BT53" s="26"/>
      <c r="BU53" s="26"/>
      <c r="BV53" s="33"/>
      <c r="BW53" s="27"/>
      <c r="BX53" s="220"/>
      <c r="BY53" s="55"/>
      <c r="BZ53" s="55"/>
      <c r="CA53" s="55"/>
      <c r="CB53" s="55"/>
      <c r="CC53" s="56"/>
      <c r="CD53" s="56"/>
      <c r="CE53" s="56"/>
      <c r="CF53" s="56"/>
      <c r="CG53" s="56"/>
      <c r="CH53" s="56"/>
      <c r="CI53" s="56"/>
      <c r="CJ53" s="56"/>
      <c r="CK53" s="55"/>
      <c r="CL53" s="56"/>
      <c r="CM53" s="56"/>
      <c r="CN53" s="56"/>
      <c r="CO53" s="56">
        <v>0</v>
      </c>
      <c r="CP53" s="59"/>
    </row>
    <row r="54" spans="1:94" ht="12.75" customHeight="1" x14ac:dyDescent="0.25">
      <c r="A54" s="35" t="s">
        <v>229</v>
      </c>
      <c r="B54" s="59"/>
      <c r="C54" s="56"/>
      <c r="D54" s="55"/>
      <c r="E54" s="56"/>
      <c r="F54" s="56"/>
      <c r="G54" s="56"/>
      <c r="H54" s="56"/>
      <c r="I54" s="56"/>
      <c r="J54" s="56"/>
      <c r="K54" s="56"/>
      <c r="L54" s="56"/>
      <c r="M54" s="56"/>
      <c r="N54" s="56"/>
      <c r="O54" s="56"/>
      <c r="P54" s="56"/>
      <c r="Q54" s="56"/>
      <c r="R54" s="56"/>
      <c r="S54" s="56"/>
      <c r="T54" s="59"/>
      <c r="U54" s="109"/>
      <c r="V54" s="56"/>
      <c r="W54" s="56"/>
      <c r="X54" s="56"/>
      <c r="Y54" s="56"/>
      <c r="Z54" s="56"/>
      <c r="AA54" s="56"/>
      <c r="AB54" s="56"/>
      <c r="AC54" s="56"/>
      <c r="AD54" s="56"/>
      <c r="AE54" s="56"/>
      <c r="AF54" s="59"/>
      <c r="AG54" s="109"/>
      <c r="AH54" s="59"/>
      <c r="AI54" s="55"/>
      <c r="AJ54" s="56"/>
      <c r="AK54" s="56"/>
      <c r="AL54" s="56"/>
      <c r="AM54" s="56"/>
      <c r="AN54" s="56"/>
      <c r="AO54" s="56"/>
      <c r="AP54" s="109">
        <f t="shared" si="1"/>
        <v>0</v>
      </c>
      <c r="AQ54" s="23"/>
      <c r="AR54" s="81"/>
      <c r="AS54" s="81"/>
      <c r="AT54" s="81"/>
      <c r="AU54" s="81"/>
      <c r="AV54" s="96"/>
      <c r="AW54" s="56"/>
      <c r="AX54" s="55"/>
      <c r="AY54" s="56"/>
      <c r="AZ54" s="56"/>
      <c r="BA54" s="56"/>
      <c r="BB54" s="56"/>
      <c r="BC54" s="56"/>
      <c r="BD54" s="56"/>
      <c r="BE54" s="56"/>
      <c r="BF54" s="56"/>
      <c r="BG54" s="56"/>
      <c r="BH54" s="56"/>
      <c r="BI54" s="56"/>
      <c r="BJ54" s="56"/>
      <c r="BK54" s="56"/>
      <c r="BL54" s="56"/>
      <c r="BM54" s="56"/>
      <c r="BN54" s="94"/>
      <c r="BO54" s="115"/>
      <c r="BP54" s="26"/>
      <c r="BQ54" s="26"/>
      <c r="BR54" s="26"/>
      <c r="BS54" s="26"/>
      <c r="BT54" s="26"/>
      <c r="BU54" s="26"/>
      <c r="BV54" s="33"/>
      <c r="BW54" s="27"/>
      <c r="BX54" s="220"/>
      <c r="BY54" s="56"/>
      <c r="BZ54" s="55"/>
      <c r="CA54" s="56"/>
      <c r="CB54" s="56"/>
      <c r="CC54" s="56"/>
      <c r="CD54" s="56"/>
      <c r="CE54" s="56"/>
      <c r="CF54" s="56"/>
      <c r="CG54" s="56"/>
      <c r="CH54" s="56"/>
      <c r="CI54" s="56"/>
      <c r="CJ54" s="56"/>
      <c r="CK54" s="56"/>
      <c r="CL54" s="56"/>
      <c r="CM54" s="56"/>
      <c r="CN54" s="56"/>
      <c r="CO54" s="56"/>
      <c r="CP54" s="59"/>
    </row>
    <row r="55" spans="1:94" ht="12.75" customHeight="1" x14ac:dyDescent="0.25">
      <c r="A55" s="29" t="s">
        <v>230</v>
      </c>
      <c r="B55" s="59"/>
      <c r="C55" s="56"/>
      <c r="D55" s="56"/>
      <c r="E55" s="56"/>
      <c r="F55" s="56"/>
      <c r="G55" s="56"/>
      <c r="H55" s="55"/>
      <c r="I55" s="55"/>
      <c r="J55" s="56"/>
      <c r="K55" s="56"/>
      <c r="L55" s="56"/>
      <c r="M55" s="56"/>
      <c r="N55" s="56"/>
      <c r="O55" s="56"/>
      <c r="P55" s="56"/>
      <c r="Q55" s="56"/>
      <c r="R55" s="56"/>
      <c r="S55" s="56"/>
      <c r="T55" s="59"/>
      <c r="U55" s="109"/>
      <c r="V55" s="56"/>
      <c r="W55" s="56"/>
      <c r="X55" s="56"/>
      <c r="Y55" s="55"/>
      <c r="Z55" s="56"/>
      <c r="AA55" s="56"/>
      <c r="AB55" s="56"/>
      <c r="AC55" s="56"/>
      <c r="AD55" s="56"/>
      <c r="AE55" s="56"/>
      <c r="AF55" s="59"/>
      <c r="AG55" s="109"/>
      <c r="AH55" s="59"/>
      <c r="AI55" s="56"/>
      <c r="AJ55" s="56"/>
      <c r="AK55" s="55"/>
      <c r="AL55" s="56"/>
      <c r="AM55" s="56"/>
      <c r="AN55" s="56"/>
      <c r="AO55" s="56"/>
      <c r="AP55" s="109">
        <f t="shared" si="1"/>
        <v>0</v>
      </c>
      <c r="AQ55" s="81"/>
      <c r="AR55" s="81"/>
      <c r="AS55" s="81"/>
      <c r="AT55" s="81"/>
      <c r="AU55" s="81"/>
      <c r="AV55" s="96"/>
      <c r="AW55" s="56"/>
      <c r="AX55" s="56"/>
      <c r="AY55" s="56"/>
      <c r="AZ55" s="56"/>
      <c r="BA55" s="56"/>
      <c r="BB55" s="55"/>
      <c r="BC55" s="55"/>
      <c r="BD55" s="56"/>
      <c r="BE55" s="56"/>
      <c r="BF55" s="56"/>
      <c r="BG55" s="56"/>
      <c r="BH55" s="56"/>
      <c r="BI55" s="56"/>
      <c r="BJ55" s="56"/>
      <c r="BK55" s="56"/>
      <c r="BL55" s="56"/>
      <c r="BM55" s="56"/>
      <c r="BN55" s="94"/>
      <c r="BO55" s="115"/>
      <c r="BP55" s="26"/>
      <c r="BQ55" s="26"/>
      <c r="BR55" s="26"/>
      <c r="BS55" s="26"/>
      <c r="BT55" s="26"/>
      <c r="BU55" s="26"/>
      <c r="BV55" s="33"/>
      <c r="BW55" s="27"/>
      <c r="BX55" s="220"/>
      <c r="BY55" s="56"/>
      <c r="BZ55" s="56"/>
      <c r="CA55" s="56"/>
      <c r="CB55" s="56"/>
      <c r="CC55" s="56"/>
      <c r="CD55" s="55"/>
      <c r="CE55" s="55"/>
      <c r="CF55" s="56"/>
      <c r="CG55" s="56"/>
      <c r="CH55" s="56"/>
      <c r="CI55" s="56"/>
      <c r="CJ55" s="56"/>
      <c r="CK55" s="56"/>
      <c r="CL55" s="56"/>
      <c r="CM55" s="56"/>
      <c r="CN55" s="56"/>
      <c r="CO55" s="56"/>
      <c r="CP55" s="59"/>
    </row>
    <row r="56" spans="1:94" ht="13.5" customHeight="1" x14ac:dyDescent="0.25">
      <c r="A56" s="35" t="s">
        <v>231</v>
      </c>
      <c r="B56" s="59"/>
      <c r="C56" s="56">
        <v>1</v>
      </c>
      <c r="D56" s="56"/>
      <c r="E56" s="56"/>
      <c r="F56" s="56"/>
      <c r="G56" s="56"/>
      <c r="H56" s="56"/>
      <c r="I56" s="56"/>
      <c r="J56" s="55"/>
      <c r="K56" s="55"/>
      <c r="L56" s="55"/>
      <c r="M56" s="56"/>
      <c r="N56" s="55"/>
      <c r="O56" s="56"/>
      <c r="P56" s="56"/>
      <c r="Q56" s="56"/>
      <c r="R56" s="56"/>
      <c r="S56" s="56"/>
      <c r="T56" s="59"/>
      <c r="U56" s="109"/>
      <c r="V56" s="56">
        <v>1</v>
      </c>
      <c r="W56" s="56"/>
      <c r="X56" s="56"/>
      <c r="Y56" s="56"/>
      <c r="Z56" s="55"/>
      <c r="AA56" s="55"/>
      <c r="AB56" s="55"/>
      <c r="AC56" s="56"/>
      <c r="AD56" s="56"/>
      <c r="AE56" s="56"/>
      <c r="AF56" s="59"/>
      <c r="AG56" s="109"/>
      <c r="AH56" s="59"/>
      <c r="AI56" s="56"/>
      <c r="AJ56" s="56"/>
      <c r="AK56" s="56"/>
      <c r="AL56" s="55"/>
      <c r="AM56" s="56"/>
      <c r="AN56" s="56"/>
      <c r="AO56" s="56"/>
      <c r="AP56" s="109">
        <f t="shared" si="1"/>
        <v>0</v>
      </c>
      <c r="AQ56" s="81"/>
      <c r="AR56" s="23"/>
      <c r="AS56" s="81"/>
      <c r="AT56" s="81"/>
      <c r="AU56" s="81"/>
      <c r="AV56" s="96"/>
      <c r="AW56" s="56">
        <v>0</v>
      </c>
      <c r="AX56" s="56"/>
      <c r="AY56" s="56"/>
      <c r="AZ56" s="56"/>
      <c r="BA56" s="56"/>
      <c r="BB56" s="56"/>
      <c r="BC56" s="56"/>
      <c r="BD56" s="55"/>
      <c r="BE56" s="55"/>
      <c r="BF56" s="55"/>
      <c r="BG56" s="56"/>
      <c r="BH56" s="55"/>
      <c r="BI56" s="56"/>
      <c r="BJ56" s="56"/>
      <c r="BK56" s="56"/>
      <c r="BL56" s="56"/>
      <c r="BM56" s="56"/>
      <c r="BN56" s="94"/>
      <c r="BO56" s="115"/>
      <c r="BP56" s="31"/>
      <c r="BQ56" s="32"/>
      <c r="BR56" s="32"/>
      <c r="BS56" s="32"/>
      <c r="BT56" s="32"/>
      <c r="BU56" s="33">
        <v>1</v>
      </c>
      <c r="BV56" s="32"/>
      <c r="BW56" s="34"/>
      <c r="BX56" s="220"/>
      <c r="BY56" s="56">
        <v>1</v>
      </c>
      <c r="BZ56" s="56"/>
      <c r="CA56" s="56"/>
      <c r="CB56" s="56"/>
      <c r="CC56" s="56"/>
      <c r="CD56" s="56"/>
      <c r="CE56" s="56"/>
      <c r="CF56" s="55"/>
      <c r="CG56" s="55"/>
      <c r="CH56" s="55"/>
      <c r="CI56" s="56"/>
      <c r="CJ56" s="55"/>
      <c r="CK56" s="56"/>
      <c r="CL56" s="56"/>
      <c r="CM56" s="56"/>
      <c r="CN56" s="56"/>
      <c r="CO56" s="56"/>
      <c r="CP56" s="59"/>
    </row>
    <row r="57" spans="1:94" ht="13.5" customHeight="1" x14ac:dyDescent="0.25">
      <c r="A57" s="29" t="s">
        <v>362</v>
      </c>
      <c r="B57" s="59"/>
      <c r="C57" s="56"/>
      <c r="D57" s="56"/>
      <c r="E57" s="56"/>
      <c r="F57" s="56"/>
      <c r="G57" s="56"/>
      <c r="H57" s="56"/>
      <c r="I57" s="56"/>
      <c r="J57" s="55"/>
      <c r="K57" s="55"/>
      <c r="L57" s="55"/>
      <c r="M57" s="56"/>
      <c r="N57" s="55"/>
      <c r="O57" s="56"/>
      <c r="P57" s="56"/>
      <c r="Q57" s="56"/>
      <c r="R57" s="56"/>
      <c r="S57" s="56"/>
      <c r="T57" s="84">
        <v>1</v>
      </c>
      <c r="U57" s="109"/>
      <c r="V57" s="56"/>
      <c r="W57" s="56"/>
      <c r="X57" s="56"/>
      <c r="Y57" s="56"/>
      <c r="Z57" s="55"/>
      <c r="AA57" s="55"/>
      <c r="AB57" s="55"/>
      <c r="AC57" s="56"/>
      <c r="AD57" s="56"/>
      <c r="AE57" s="56"/>
      <c r="AF57" s="84">
        <v>1</v>
      </c>
      <c r="AG57" s="109"/>
      <c r="AH57" s="59"/>
      <c r="AI57" s="56"/>
      <c r="AJ57" s="56"/>
      <c r="AK57" s="56"/>
      <c r="AL57" s="55"/>
      <c r="AM57" s="56"/>
      <c r="AN57" s="56"/>
      <c r="AO57" s="56"/>
      <c r="AP57" s="109">
        <f t="shared" si="1"/>
        <v>0</v>
      </c>
      <c r="AQ57" s="81"/>
      <c r="AR57" s="23"/>
      <c r="AS57" s="81"/>
      <c r="AT57" s="81"/>
      <c r="AU57" s="81"/>
      <c r="AV57" s="96"/>
      <c r="AW57" s="56"/>
      <c r="AX57" s="56"/>
      <c r="AY57" s="56"/>
      <c r="AZ57" s="56"/>
      <c r="BA57" s="56"/>
      <c r="BB57" s="56"/>
      <c r="BC57" s="56"/>
      <c r="BD57" s="55"/>
      <c r="BE57" s="55"/>
      <c r="BF57" s="55"/>
      <c r="BG57" s="56"/>
      <c r="BH57" s="55"/>
      <c r="BI57" s="56"/>
      <c r="BJ57" s="56"/>
      <c r="BK57" s="56"/>
      <c r="BL57" s="56"/>
      <c r="BM57" s="56"/>
      <c r="BN57" s="95">
        <v>0</v>
      </c>
      <c r="BO57" s="115"/>
      <c r="BP57" s="31"/>
      <c r="BQ57" s="32"/>
      <c r="BR57" s="32"/>
      <c r="BS57" s="32"/>
      <c r="BT57" s="32"/>
      <c r="BU57" s="33"/>
      <c r="BV57" s="32"/>
      <c r="BW57" s="34"/>
      <c r="BX57" s="220"/>
      <c r="BY57" s="56"/>
      <c r="BZ57" s="56"/>
      <c r="CA57" s="56"/>
      <c r="CB57" s="56"/>
      <c r="CC57" s="56"/>
      <c r="CD57" s="56"/>
      <c r="CE57" s="56"/>
      <c r="CF57" s="55"/>
      <c r="CG57" s="55"/>
      <c r="CH57" s="55"/>
      <c r="CI57" s="56"/>
      <c r="CJ57" s="55"/>
      <c r="CK57" s="56"/>
      <c r="CL57" s="56"/>
      <c r="CM57" s="56"/>
      <c r="CN57" s="56"/>
      <c r="CO57" s="56"/>
      <c r="CP57" s="84">
        <v>0</v>
      </c>
    </row>
    <row r="58" spans="1:94" ht="13.5" customHeight="1" x14ac:dyDescent="0.25">
      <c r="A58" s="29" t="s">
        <v>363</v>
      </c>
      <c r="B58" s="59"/>
      <c r="C58" s="56"/>
      <c r="D58" s="56"/>
      <c r="E58" s="56"/>
      <c r="F58" s="56"/>
      <c r="G58" s="56"/>
      <c r="H58" s="55"/>
      <c r="I58" s="55"/>
      <c r="J58" s="56"/>
      <c r="K58" s="56"/>
      <c r="L58" s="56"/>
      <c r="M58" s="56"/>
      <c r="N58" s="56"/>
      <c r="O58" s="56"/>
      <c r="P58" s="56"/>
      <c r="Q58" s="56"/>
      <c r="R58" s="56"/>
      <c r="S58" s="56"/>
      <c r="T58" s="84">
        <v>1</v>
      </c>
      <c r="U58" s="109"/>
      <c r="V58" s="56"/>
      <c r="W58" s="56"/>
      <c r="X58" s="56"/>
      <c r="Y58" s="55"/>
      <c r="Z58" s="56"/>
      <c r="AA58" s="56"/>
      <c r="AB58" s="56"/>
      <c r="AC58" s="56"/>
      <c r="AD58" s="56"/>
      <c r="AE58" s="56"/>
      <c r="AF58" s="84">
        <v>1</v>
      </c>
      <c r="AG58" s="109"/>
      <c r="AH58" s="59"/>
      <c r="AI58" s="56"/>
      <c r="AJ58" s="56"/>
      <c r="AK58" s="55"/>
      <c r="AL58" s="56"/>
      <c r="AM58" s="56"/>
      <c r="AN58" s="56"/>
      <c r="AO58" s="56"/>
      <c r="AP58" s="109">
        <f t="shared" si="1"/>
        <v>0</v>
      </c>
      <c r="AQ58" s="81"/>
      <c r="AR58" s="81"/>
      <c r="AS58" s="81"/>
      <c r="AT58" s="81"/>
      <c r="AU58" s="81"/>
      <c r="AV58" s="96"/>
      <c r="AW58" s="56"/>
      <c r="AX58" s="56"/>
      <c r="AY58" s="56"/>
      <c r="AZ58" s="56"/>
      <c r="BA58" s="56"/>
      <c r="BB58" s="55"/>
      <c r="BC58" s="55"/>
      <c r="BD58" s="56"/>
      <c r="BE58" s="56"/>
      <c r="BF58" s="56"/>
      <c r="BG58" s="56"/>
      <c r="BH58" s="56"/>
      <c r="BI58" s="56"/>
      <c r="BJ58" s="56"/>
      <c r="BK58" s="56"/>
      <c r="BL58" s="56"/>
      <c r="BM58" s="56"/>
      <c r="BN58" s="95">
        <v>0</v>
      </c>
      <c r="BO58" s="115"/>
      <c r="BP58" s="26"/>
      <c r="BQ58" s="33"/>
      <c r="BR58" s="33"/>
      <c r="BS58" s="33"/>
      <c r="BT58" s="33"/>
      <c r="BU58" s="33"/>
      <c r="BV58" s="33"/>
      <c r="BW58" s="27"/>
      <c r="BX58" s="220"/>
      <c r="BY58" s="56"/>
      <c r="BZ58" s="56"/>
      <c r="CA58" s="56"/>
      <c r="CB58" s="56"/>
      <c r="CC58" s="56"/>
      <c r="CD58" s="55"/>
      <c r="CE58" s="55"/>
      <c r="CF58" s="56"/>
      <c r="CG58" s="56"/>
      <c r="CH58" s="56"/>
      <c r="CI58" s="56"/>
      <c r="CJ58" s="56"/>
      <c r="CK58" s="56"/>
      <c r="CL58" s="56"/>
      <c r="CM58" s="56"/>
      <c r="CN58" s="56"/>
      <c r="CO58" s="56"/>
      <c r="CP58" s="84">
        <v>0</v>
      </c>
    </row>
    <row r="59" spans="1:94" ht="13.2" x14ac:dyDescent="0.25">
      <c r="A59" s="157" t="s">
        <v>206</v>
      </c>
      <c r="B59" s="61"/>
      <c r="C59" s="56"/>
      <c r="D59" s="56"/>
      <c r="E59" s="56"/>
      <c r="F59" s="56"/>
      <c r="G59" s="56"/>
      <c r="H59" s="56"/>
      <c r="I59" s="56"/>
      <c r="J59" s="56"/>
      <c r="K59" s="56"/>
      <c r="L59" s="56"/>
      <c r="M59" s="55"/>
      <c r="N59" s="56"/>
      <c r="O59" s="156">
        <v>0</v>
      </c>
      <c r="P59" s="55"/>
      <c r="Q59" s="55"/>
      <c r="R59" s="56"/>
      <c r="S59" s="55">
        <v>1</v>
      </c>
      <c r="T59" s="59"/>
      <c r="U59" s="109"/>
      <c r="V59" s="56"/>
      <c r="W59" s="56"/>
      <c r="X59" s="56"/>
      <c r="Y59" s="56"/>
      <c r="Z59" s="56"/>
      <c r="AA59" s="56"/>
      <c r="AB59" s="56"/>
      <c r="AC59" s="156">
        <v>0</v>
      </c>
      <c r="AD59" s="56"/>
      <c r="AE59" s="55">
        <v>1</v>
      </c>
      <c r="AF59" s="59"/>
      <c r="AG59" s="109"/>
      <c r="AH59" s="61"/>
      <c r="AI59" s="56"/>
      <c r="AJ59" s="56"/>
      <c r="AK59" s="56"/>
      <c r="AL59" s="56"/>
      <c r="AM59" s="55"/>
      <c r="AN59" s="55"/>
      <c r="AO59" s="55"/>
      <c r="AP59" s="109">
        <f t="shared" si="1"/>
        <v>0</v>
      </c>
      <c r="AQ59" s="81"/>
      <c r="AR59" s="81">
        <v>1</v>
      </c>
      <c r="AS59" s="81">
        <v>1</v>
      </c>
      <c r="AT59" s="81">
        <v>1</v>
      </c>
      <c r="AU59" s="81">
        <v>1</v>
      </c>
      <c r="AV59" s="99"/>
      <c r="AW59" s="56"/>
      <c r="AX59" s="56"/>
      <c r="AY59" s="56"/>
      <c r="AZ59" s="56"/>
      <c r="BA59" s="56"/>
      <c r="BB59" s="56"/>
      <c r="BC59" s="56"/>
      <c r="BD59" s="56"/>
      <c r="BE59" s="56"/>
      <c r="BF59" s="56"/>
      <c r="BG59" s="55"/>
      <c r="BH59" s="56"/>
      <c r="BI59" s="156">
        <v>0</v>
      </c>
      <c r="BJ59" s="55"/>
      <c r="BK59" s="55"/>
      <c r="BL59" s="56"/>
      <c r="BM59" s="55">
        <v>1</v>
      </c>
      <c r="BN59" s="94"/>
      <c r="BO59" s="115"/>
      <c r="BP59" s="26">
        <v>1</v>
      </c>
      <c r="BQ59" s="32"/>
      <c r="BR59" s="32"/>
      <c r="BS59" s="32"/>
      <c r="BT59" s="32"/>
      <c r="BU59" s="32"/>
      <c r="BV59" s="33">
        <v>1</v>
      </c>
      <c r="BW59" s="34"/>
      <c r="BX59" s="221"/>
      <c r="BY59" s="56"/>
      <c r="BZ59" s="56"/>
      <c r="CA59" s="56"/>
      <c r="CB59" s="56"/>
      <c r="CC59" s="56"/>
      <c r="CD59" s="56"/>
      <c r="CE59" s="56"/>
      <c r="CF59" s="56"/>
      <c r="CG59" s="56"/>
      <c r="CH59" s="56"/>
      <c r="CI59" s="55"/>
      <c r="CJ59" s="56"/>
      <c r="CK59" s="156">
        <v>0</v>
      </c>
      <c r="CL59" s="55"/>
      <c r="CM59" s="55"/>
      <c r="CN59" s="56"/>
      <c r="CO59" s="55">
        <v>1</v>
      </c>
      <c r="CP59" s="59"/>
    </row>
    <row r="60" spans="1:94" ht="12.75" customHeight="1" x14ac:dyDescent="0.25">
      <c r="A60" s="35" t="s">
        <v>232</v>
      </c>
      <c r="B60" s="61"/>
      <c r="C60" s="56"/>
      <c r="D60" s="56"/>
      <c r="E60" s="56"/>
      <c r="F60" s="56"/>
      <c r="G60" s="56"/>
      <c r="H60" s="56"/>
      <c r="I60" s="56"/>
      <c r="J60" s="56"/>
      <c r="K60" s="56"/>
      <c r="L60" s="56"/>
      <c r="M60" s="55"/>
      <c r="N60" s="56"/>
      <c r="O60" s="55"/>
      <c r="P60" s="55"/>
      <c r="Q60" s="55"/>
      <c r="R60" s="55"/>
      <c r="S60" s="55"/>
      <c r="T60" s="61"/>
      <c r="U60" s="110"/>
      <c r="V60" s="56"/>
      <c r="W60" s="56"/>
      <c r="X60" s="56"/>
      <c r="Y60" s="56"/>
      <c r="Z60" s="56"/>
      <c r="AA60" s="56"/>
      <c r="AB60" s="56"/>
      <c r="AC60" s="55"/>
      <c r="AD60" s="55"/>
      <c r="AE60" s="55"/>
      <c r="AF60" s="61"/>
      <c r="AG60" s="109"/>
      <c r="AH60" s="61"/>
      <c r="AI60" s="56"/>
      <c r="AJ60" s="56"/>
      <c r="AK60" s="56"/>
      <c r="AL60" s="56"/>
      <c r="AM60" s="55"/>
      <c r="AN60" s="55"/>
      <c r="AO60" s="55"/>
      <c r="AP60" s="109">
        <f t="shared" si="1"/>
        <v>0</v>
      </c>
      <c r="AQ60" s="81"/>
      <c r="AR60" s="81"/>
      <c r="AS60" s="23"/>
      <c r="AT60" s="23"/>
      <c r="AU60" s="23"/>
      <c r="AV60" s="99"/>
      <c r="AW60" s="56"/>
      <c r="AX60" s="56"/>
      <c r="AY60" s="56"/>
      <c r="AZ60" s="56"/>
      <c r="BA60" s="56"/>
      <c r="BB60" s="56"/>
      <c r="BC60" s="56"/>
      <c r="BD60" s="56"/>
      <c r="BE60" s="56"/>
      <c r="BF60" s="56"/>
      <c r="BG60" s="55"/>
      <c r="BH60" s="56"/>
      <c r="BI60" s="55"/>
      <c r="BJ60" s="55"/>
      <c r="BK60" s="55"/>
      <c r="BL60" s="55"/>
      <c r="BM60" s="55"/>
      <c r="BN60" s="97"/>
      <c r="BO60" s="28"/>
      <c r="BP60" s="26"/>
      <c r="BQ60" s="26"/>
      <c r="BR60" s="26"/>
      <c r="BS60" s="26"/>
      <c r="BT60" s="26"/>
      <c r="BU60" s="26"/>
      <c r="BV60" s="33"/>
      <c r="BW60" s="27"/>
      <c r="BX60" s="221"/>
      <c r="BY60" s="56"/>
      <c r="BZ60" s="56"/>
      <c r="CA60" s="56"/>
      <c r="CB60" s="56"/>
      <c r="CC60" s="56"/>
      <c r="CD60" s="56"/>
      <c r="CE60" s="56"/>
      <c r="CF60" s="56"/>
      <c r="CG60" s="56"/>
      <c r="CH60" s="56"/>
      <c r="CI60" s="55"/>
      <c r="CJ60" s="56"/>
      <c r="CK60" s="55"/>
      <c r="CL60" s="55"/>
      <c r="CM60" s="55"/>
      <c r="CN60" s="55"/>
      <c r="CO60" s="55"/>
      <c r="CP60" s="61"/>
    </row>
    <row r="61" spans="1:94" ht="12.75" customHeight="1" x14ac:dyDescent="0.25">
      <c r="A61" s="29" t="s">
        <v>233</v>
      </c>
      <c r="B61" s="61"/>
      <c r="C61" s="56"/>
      <c r="D61" s="56"/>
      <c r="E61" s="56"/>
      <c r="F61" s="56"/>
      <c r="G61" s="56"/>
      <c r="H61" s="56"/>
      <c r="I61" s="56"/>
      <c r="J61" s="56"/>
      <c r="K61" s="56"/>
      <c r="L61" s="56"/>
      <c r="M61" s="55"/>
      <c r="N61" s="56"/>
      <c r="O61" s="55"/>
      <c r="P61" s="55"/>
      <c r="Q61" s="55"/>
      <c r="R61" s="55"/>
      <c r="S61" s="55"/>
      <c r="T61" s="61"/>
      <c r="U61" s="110"/>
      <c r="V61" s="56"/>
      <c r="W61" s="56"/>
      <c r="X61" s="56"/>
      <c r="Y61" s="56"/>
      <c r="Z61" s="56"/>
      <c r="AA61" s="56"/>
      <c r="AB61" s="56"/>
      <c r="AC61" s="55"/>
      <c r="AD61" s="55"/>
      <c r="AE61" s="55"/>
      <c r="AF61" s="61"/>
      <c r="AG61" s="109"/>
      <c r="AH61" s="61"/>
      <c r="AI61" s="56"/>
      <c r="AJ61" s="56"/>
      <c r="AK61" s="56"/>
      <c r="AL61" s="56"/>
      <c r="AM61" s="55"/>
      <c r="AN61" s="55"/>
      <c r="AO61" s="55"/>
      <c r="AP61" s="109">
        <f t="shared" si="1"/>
        <v>0</v>
      </c>
      <c r="AQ61" s="81"/>
      <c r="AR61" s="81"/>
      <c r="AS61" s="23"/>
      <c r="AT61" s="23"/>
      <c r="AU61" s="23"/>
      <c r="AV61" s="99"/>
      <c r="AW61" s="56"/>
      <c r="AX61" s="56"/>
      <c r="AY61" s="56"/>
      <c r="AZ61" s="56"/>
      <c r="BA61" s="56"/>
      <c r="BB61" s="56"/>
      <c r="BC61" s="56"/>
      <c r="BD61" s="56"/>
      <c r="BE61" s="56"/>
      <c r="BF61" s="56"/>
      <c r="BG61" s="55"/>
      <c r="BH61" s="56"/>
      <c r="BI61" s="55"/>
      <c r="BJ61" s="55"/>
      <c r="BK61" s="55"/>
      <c r="BL61" s="55"/>
      <c r="BM61" s="55"/>
      <c r="BN61" s="97"/>
      <c r="BO61" s="28"/>
      <c r="BP61" s="26"/>
      <c r="BQ61" s="26"/>
      <c r="BR61" s="26"/>
      <c r="BS61" s="26"/>
      <c r="BT61" s="26"/>
      <c r="BU61" s="26"/>
      <c r="BV61" s="33"/>
      <c r="BW61" s="27"/>
      <c r="BX61" s="221"/>
      <c r="BY61" s="56"/>
      <c r="BZ61" s="56"/>
      <c r="CA61" s="56"/>
      <c r="CB61" s="56"/>
      <c r="CC61" s="56"/>
      <c r="CD61" s="56"/>
      <c r="CE61" s="56"/>
      <c r="CF61" s="56"/>
      <c r="CG61" s="56"/>
      <c r="CH61" s="56"/>
      <c r="CI61" s="55"/>
      <c r="CJ61" s="56"/>
      <c r="CK61" s="55"/>
      <c r="CL61" s="55"/>
      <c r="CM61" s="55"/>
      <c r="CN61" s="55"/>
      <c r="CO61" s="55"/>
      <c r="CP61" s="61"/>
    </row>
    <row r="62" spans="1:94" ht="16.2" customHeight="1" x14ac:dyDescent="0.25">
      <c r="A62" s="157" t="s">
        <v>234</v>
      </c>
      <c r="B62" s="61"/>
      <c r="C62" s="56">
        <v>1</v>
      </c>
      <c r="D62" s="56"/>
      <c r="E62" s="156">
        <v>0</v>
      </c>
      <c r="F62" s="56"/>
      <c r="G62" s="56"/>
      <c r="H62" s="56"/>
      <c r="I62" s="56"/>
      <c r="J62" s="56"/>
      <c r="K62" s="56"/>
      <c r="L62" s="55"/>
      <c r="M62" s="56"/>
      <c r="N62" s="56"/>
      <c r="O62" s="56"/>
      <c r="P62" s="56"/>
      <c r="Q62" s="56"/>
      <c r="R62" s="56"/>
      <c r="S62" s="56"/>
      <c r="T62" s="59"/>
      <c r="U62" s="109"/>
      <c r="V62" s="56">
        <v>1</v>
      </c>
      <c r="W62" s="156">
        <v>0</v>
      </c>
      <c r="X62" s="56"/>
      <c r="Y62" s="56"/>
      <c r="Z62" s="56"/>
      <c r="AA62" s="56"/>
      <c r="AB62" s="56"/>
      <c r="AC62" s="56"/>
      <c r="AD62" s="56"/>
      <c r="AE62" s="56"/>
      <c r="AF62" s="59"/>
      <c r="AG62" s="109"/>
      <c r="AH62" s="61"/>
      <c r="AI62" s="56"/>
      <c r="AJ62" s="56"/>
      <c r="AK62" s="56"/>
      <c r="AL62" s="55"/>
      <c r="AM62" s="56"/>
      <c r="AN62" s="56"/>
      <c r="AO62" s="56"/>
      <c r="AP62" s="109">
        <f t="shared" si="1"/>
        <v>0</v>
      </c>
      <c r="AQ62" s="81"/>
      <c r="AR62" s="23"/>
      <c r="AS62" s="81"/>
      <c r="AT62" s="81"/>
      <c r="AU62" s="81"/>
      <c r="AV62" s="99"/>
      <c r="AW62" s="56">
        <v>0</v>
      </c>
      <c r="AX62" s="56"/>
      <c r="AY62" s="156">
        <v>0</v>
      </c>
      <c r="AZ62" s="56"/>
      <c r="BA62" s="56"/>
      <c r="BB62" s="56"/>
      <c r="BC62" s="56"/>
      <c r="BD62" s="56"/>
      <c r="BE62" s="56"/>
      <c r="BF62" s="55"/>
      <c r="BG62" s="56"/>
      <c r="BH62" s="56"/>
      <c r="BI62" s="56"/>
      <c r="BJ62" s="56"/>
      <c r="BK62" s="56"/>
      <c r="BL62" s="56"/>
      <c r="BM62" s="56"/>
      <c r="BN62" s="94"/>
      <c r="BO62" s="115"/>
      <c r="BP62" s="26">
        <v>1</v>
      </c>
      <c r="BQ62" s="33">
        <v>1</v>
      </c>
      <c r="BR62" s="32"/>
      <c r="BS62" s="32"/>
      <c r="BT62" s="32"/>
      <c r="BU62" s="33">
        <v>1</v>
      </c>
      <c r="BV62" s="32"/>
      <c r="BW62" s="34"/>
      <c r="BX62" s="221"/>
      <c r="BY62" s="56">
        <v>1</v>
      </c>
      <c r="BZ62" s="56"/>
      <c r="CA62" s="156">
        <v>0</v>
      </c>
      <c r="CB62" s="56"/>
      <c r="CC62" s="56"/>
      <c r="CD62" s="56"/>
      <c r="CE62" s="56"/>
      <c r="CF62" s="56"/>
      <c r="CG62" s="56"/>
      <c r="CH62" s="55"/>
      <c r="CI62" s="56"/>
      <c r="CJ62" s="56"/>
      <c r="CK62" s="56"/>
      <c r="CL62" s="56"/>
      <c r="CM62" s="56"/>
      <c r="CN62" s="56"/>
      <c r="CO62" s="56"/>
      <c r="CP62" s="59"/>
    </row>
    <row r="63" spans="1:94" ht="12.75" customHeight="1" x14ac:dyDescent="0.25">
      <c r="A63" s="35" t="s">
        <v>331</v>
      </c>
      <c r="B63" s="61"/>
      <c r="C63" s="56"/>
      <c r="D63" s="56"/>
      <c r="E63" s="56"/>
      <c r="F63" s="56"/>
      <c r="G63" s="56"/>
      <c r="H63" s="56"/>
      <c r="I63" s="56"/>
      <c r="J63" s="56">
        <v>1</v>
      </c>
      <c r="K63" s="187" t="s">
        <v>207</v>
      </c>
      <c r="L63" s="55"/>
      <c r="M63" s="56"/>
      <c r="N63" s="187" t="s">
        <v>207</v>
      </c>
      <c r="O63" s="56"/>
      <c r="P63" s="56"/>
      <c r="Q63" s="56"/>
      <c r="R63" s="56"/>
      <c r="S63" s="56"/>
      <c r="T63" s="59"/>
      <c r="U63" s="109"/>
      <c r="V63" s="56"/>
      <c r="W63" s="56"/>
      <c r="X63" s="56"/>
      <c r="Y63" s="56"/>
      <c r="Z63" s="56">
        <v>1</v>
      </c>
      <c r="AA63" s="56">
        <v>1</v>
      </c>
      <c r="AB63" s="56">
        <v>1</v>
      </c>
      <c r="AC63" s="56"/>
      <c r="AD63" s="56"/>
      <c r="AE63" s="56"/>
      <c r="AF63" s="59"/>
      <c r="AG63" s="109"/>
      <c r="AH63" s="61"/>
      <c r="AI63" s="56"/>
      <c r="AJ63" s="56"/>
      <c r="AK63" s="56"/>
      <c r="AL63" s="55"/>
      <c r="AM63" s="56"/>
      <c r="AN63" s="56"/>
      <c r="AO63" s="56"/>
      <c r="AP63" s="109">
        <f t="shared" si="1"/>
        <v>0</v>
      </c>
      <c r="AQ63" s="81"/>
      <c r="AR63" s="23"/>
      <c r="AS63" s="81"/>
      <c r="AT63" s="81"/>
      <c r="AU63" s="81"/>
      <c r="AV63" s="99"/>
      <c r="AW63" s="56"/>
      <c r="AX63" s="56"/>
      <c r="AY63" s="56"/>
      <c r="AZ63" s="56"/>
      <c r="BA63" s="56"/>
      <c r="BB63" s="56"/>
      <c r="BC63" s="56"/>
      <c r="BD63" s="56">
        <v>0</v>
      </c>
      <c r="BE63" s="56">
        <v>0</v>
      </c>
      <c r="BF63" s="55"/>
      <c r="BG63" s="56"/>
      <c r="BH63" s="56">
        <v>0</v>
      </c>
      <c r="BI63" s="56"/>
      <c r="BJ63" s="56"/>
      <c r="BK63" s="56"/>
      <c r="BL63" s="56"/>
      <c r="BM63" s="56"/>
      <c r="BN63" s="94"/>
      <c r="BO63" s="115"/>
      <c r="BP63" s="26"/>
      <c r="BQ63" s="26"/>
      <c r="BR63" s="31"/>
      <c r="BS63" s="31"/>
      <c r="BT63" s="31"/>
      <c r="BU63" s="26"/>
      <c r="BV63" s="32"/>
      <c r="BW63" s="34"/>
      <c r="BX63" s="221"/>
      <c r="BY63" s="56"/>
      <c r="BZ63" s="56"/>
      <c r="CA63" s="56"/>
      <c r="CB63" s="56"/>
      <c r="CC63" s="56"/>
      <c r="CD63" s="56"/>
      <c r="CE63" s="56"/>
      <c r="CF63" s="56">
        <v>0</v>
      </c>
      <c r="CG63" s="56">
        <v>0</v>
      </c>
      <c r="CH63" s="55"/>
      <c r="CI63" s="56"/>
      <c r="CJ63" s="56">
        <v>0</v>
      </c>
      <c r="CK63" s="56"/>
      <c r="CL63" s="56"/>
      <c r="CM63" s="56"/>
      <c r="CN63" s="56"/>
      <c r="CO63" s="56"/>
      <c r="CP63" s="59"/>
    </row>
    <row r="64" spans="1:94" ht="13.2" x14ac:dyDescent="0.25">
      <c r="A64" s="35" t="s">
        <v>235</v>
      </c>
      <c r="B64" s="59"/>
      <c r="C64" s="56"/>
      <c r="D64" s="56"/>
      <c r="E64" s="56"/>
      <c r="F64" s="56"/>
      <c r="G64" s="56"/>
      <c r="H64" s="56"/>
      <c r="I64" s="56"/>
      <c r="J64" s="55"/>
      <c r="K64" s="55"/>
      <c r="L64" s="56"/>
      <c r="M64" s="56"/>
      <c r="N64" s="55"/>
      <c r="O64" s="56"/>
      <c r="P64" s="56"/>
      <c r="Q64" s="56"/>
      <c r="R64" s="56"/>
      <c r="S64" s="56"/>
      <c r="T64" s="59"/>
      <c r="U64" s="109"/>
      <c r="V64" s="56"/>
      <c r="W64" s="56"/>
      <c r="X64" s="56"/>
      <c r="Y64" s="56"/>
      <c r="Z64" s="55"/>
      <c r="AA64" s="55"/>
      <c r="AB64" s="55"/>
      <c r="AC64" s="56"/>
      <c r="AD64" s="56"/>
      <c r="AE64" s="56"/>
      <c r="AF64" s="59"/>
      <c r="AG64" s="109"/>
      <c r="AH64" s="59"/>
      <c r="AI64" s="56"/>
      <c r="AJ64" s="56"/>
      <c r="AK64" s="56"/>
      <c r="AL64" s="56"/>
      <c r="AM64" s="56"/>
      <c r="AN64" s="56"/>
      <c r="AO64" s="56"/>
      <c r="AP64" s="109">
        <f t="shared" si="1"/>
        <v>0</v>
      </c>
      <c r="AQ64" s="81"/>
      <c r="AR64" s="81">
        <v>1</v>
      </c>
      <c r="AS64" s="81"/>
      <c r="AT64" s="81"/>
      <c r="AU64" s="81"/>
      <c r="AV64" s="96"/>
      <c r="AW64" s="56"/>
      <c r="AX64" s="56"/>
      <c r="AY64" s="56"/>
      <c r="AZ64" s="56"/>
      <c r="BA64" s="56"/>
      <c r="BB64" s="56"/>
      <c r="BC64" s="56"/>
      <c r="BD64" s="55"/>
      <c r="BE64" s="55"/>
      <c r="BF64" s="56"/>
      <c r="BG64" s="56"/>
      <c r="BH64" s="55"/>
      <c r="BI64" s="56"/>
      <c r="BJ64" s="56"/>
      <c r="BK64" s="56"/>
      <c r="BL64" s="56"/>
      <c r="BM64" s="56"/>
      <c r="BN64" s="94"/>
      <c r="BO64" s="115"/>
      <c r="BP64" s="26"/>
      <c r="BQ64" s="26"/>
      <c r="BR64" s="26"/>
      <c r="BS64" s="26"/>
      <c r="BT64" s="26"/>
      <c r="BU64" s="26"/>
      <c r="BV64" s="33"/>
      <c r="BW64" s="27"/>
      <c r="BX64" s="220"/>
      <c r="BY64" s="56"/>
      <c r="BZ64" s="56"/>
      <c r="CA64" s="56"/>
      <c r="CB64" s="56"/>
      <c r="CC64" s="56"/>
      <c r="CD64" s="56"/>
      <c r="CE64" s="56"/>
      <c r="CF64" s="55"/>
      <c r="CG64" s="55"/>
      <c r="CH64" s="56"/>
      <c r="CI64" s="56"/>
      <c r="CJ64" s="55"/>
      <c r="CK64" s="56"/>
      <c r="CL64" s="56"/>
      <c r="CM64" s="56"/>
      <c r="CN64" s="56"/>
      <c r="CO64" s="56"/>
      <c r="CP64" s="59"/>
    </row>
    <row r="65" spans="1:94" ht="13.2" x14ac:dyDescent="0.25">
      <c r="A65" s="35" t="s">
        <v>332</v>
      </c>
      <c r="B65" s="59"/>
      <c r="C65" s="56"/>
      <c r="D65" s="56"/>
      <c r="E65" s="56"/>
      <c r="F65" s="56"/>
      <c r="G65" s="56"/>
      <c r="H65" s="56"/>
      <c r="I65" s="56"/>
      <c r="J65" s="55">
        <v>1</v>
      </c>
      <c r="K65" s="187" t="s">
        <v>207</v>
      </c>
      <c r="L65" s="56"/>
      <c r="M65" s="56"/>
      <c r="N65" s="187" t="s">
        <v>207</v>
      </c>
      <c r="O65" s="56"/>
      <c r="P65" s="56"/>
      <c r="Q65" s="56"/>
      <c r="R65" s="56"/>
      <c r="S65" s="56"/>
      <c r="T65" s="59"/>
      <c r="U65" s="109"/>
      <c r="V65" s="56"/>
      <c r="W65" s="56"/>
      <c r="X65" s="56"/>
      <c r="Y65" s="56"/>
      <c r="Z65" s="55">
        <v>1</v>
      </c>
      <c r="AA65" s="55">
        <v>1</v>
      </c>
      <c r="AB65" s="55">
        <v>1</v>
      </c>
      <c r="AC65" s="56"/>
      <c r="AD65" s="56"/>
      <c r="AE65" s="56"/>
      <c r="AF65" s="59"/>
      <c r="AG65" s="109"/>
      <c r="AH65" s="59"/>
      <c r="AI65" s="56"/>
      <c r="AJ65" s="56"/>
      <c r="AK65" s="56"/>
      <c r="AL65" s="56"/>
      <c r="AM65" s="56"/>
      <c r="AN65" s="56"/>
      <c r="AO65" s="56"/>
      <c r="AP65" s="109">
        <f t="shared" si="1"/>
        <v>0</v>
      </c>
      <c r="AQ65" s="81"/>
      <c r="AR65" s="81"/>
      <c r="AS65" s="81"/>
      <c r="AT65" s="81"/>
      <c r="AU65" s="81"/>
      <c r="AV65" s="96"/>
      <c r="AW65" s="56"/>
      <c r="AX65" s="56"/>
      <c r="AY65" s="56"/>
      <c r="AZ65" s="56"/>
      <c r="BA65" s="56"/>
      <c r="BB65" s="56"/>
      <c r="BC65" s="56"/>
      <c r="BD65" s="55">
        <v>0</v>
      </c>
      <c r="BE65" s="55">
        <v>0</v>
      </c>
      <c r="BF65" s="56"/>
      <c r="BG65" s="56"/>
      <c r="BH65" s="55">
        <v>0</v>
      </c>
      <c r="BI65" s="56"/>
      <c r="BJ65" s="56"/>
      <c r="BK65" s="56"/>
      <c r="BL65" s="56"/>
      <c r="BM65" s="56"/>
      <c r="BN65" s="94"/>
      <c r="BO65" s="115"/>
      <c r="BP65" s="26"/>
      <c r="BQ65" s="26"/>
      <c r="BR65" s="26"/>
      <c r="BS65" s="26"/>
      <c r="BT65" s="26"/>
      <c r="BU65" s="26"/>
      <c r="BV65" s="33"/>
      <c r="BW65" s="27"/>
      <c r="BX65" s="220"/>
      <c r="BY65" s="56"/>
      <c r="BZ65" s="56"/>
      <c r="CA65" s="56"/>
      <c r="CB65" s="56"/>
      <c r="CC65" s="56"/>
      <c r="CD65" s="56"/>
      <c r="CE65" s="56"/>
      <c r="CF65" s="55">
        <v>0</v>
      </c>
      <c r="CG65" s="55">
        <v>0</v>
      </c>
      <c r="CH65" s="56"/>
      <c r="CI65" s="56"/>
      <c r="CJ65" s="55">
        <v>0</v>
      </c>
      <c r="CK65" s="56"/>
      <c r="CL65" s="56"/>
      <c r="CM65" s="56"/>
      <c r="CN65" s="56"/>
      <c r="CO65" s="56"/>
      <c r="CP65" s="59"/>
    </row>
    <row r="66" spans="1:94" ht="13.5" customHeight="1" x14ac:dyDescent="0.25">
      <c r="A66" s="35" t="s">
        <v>236</v>
      </c>
      <c r="B66" s="59"/>
      <c r="C66" s="56"/>
      <c r="D66" s="56"/>
      <c r="E66" s="56"/>
      <c r="F66" s="56"/>
      <c r="G66" s="56"/>
      <c r="H66" s="56"/>
      <c r="I66" s="56"/>
      <c r="J66" s="55"/>
      <c r="K66" s="55"/>
      <c r="L66" s="56"/>
      <c r="M66" s="56"/>
      <c r="N66" s="55"/>
      <c r="O66" s="56"/>
      <c r="P66" s="56"/>
      <c r="Q66" s="56"/>
      <c r="R66" s="56"/>
      <c r="S66" s="56"/>
      <c r="T66" s="59"/>
      <c r="U66" s="109"/>
      <c r="V66" s="56"/>
      <c r="W66" s="56"/>
      <c r="X66" s="56"/>
      <c r="Y66" s="56"/>
      <c r="Z66" s="55"/>
      <c r="AA66" s="55"/>
      <c r="AB66" s="55"/>
      <c r="AC66" s="56"/>
      <c r="AD66" s="56"/>
      <c r="AE66" s="56"/>
      <c r="AF66" s="59"/>
      <c r="AG66" s="109"/>
      <c r="AH66" s="59"/>
      <c r="AI66" s="56"/>
      <c r="AJ66" s="56"/>
      <c r="AK66" s="56"/>
      <c r="AL66" s="56"/>
      <c r="AM66" s="56"/>
      <c r="AN66" s="56"/>
      <c r="AO66" s="56"/>
      <c r="AP66" s="109">
        <f t="shared" si="1"/>
        <v>0</v>
      </c>
      <c r="AQ66" s="81"/>
      <c r="AR66" s="81"/>
      <c r="AS66" s="81"/>
      <c r="AT66" s="81"/>
      <c r="AU66" s="81"/>
      <c r="AV66" s="96"/>
      <c r="AW66" s="56"/>
      <c r="AX66" s="56"/>
      <c r="AY66" s="56"/>
      <c r="AZ66" s="56"/>
      <c r="BA66" s="56"/>
      <c r="BB66" s="56"/>
      <c r="BC66" s="56"/>
      <c r="BD66" s="55"/>
      <c r="BE66" s="55"/>
      <c r="BF66" s="56"/>
      <c r="BG66" s="56"/>
      <c r="BH66" s="55"/>
      <c r="BI66" s="56"/>
      <c r="BJ66" s="56"/>
      <c r="BK66" s="56"/>
      <c r="BL66" s="56"/>
      <c r="BM66" s="56"/>
      <c r="BN66" s="94"/>
      <c r="BO66" s="115"/>
      <c r="BP66" s="26"/>
      <c r="BQ66" s="26"/>
      <c r="BR66" s="26"/>
      <c r="BS66" s="26"/>
      <c r="BT66" s="26"/>
      <c r="BU66" s="26"/>
      <c r="BV66" s="33"/>
      <c r="BW66" s="27"/>
      <c r="BX66" s="220"/>
      <c r="BY66" s="56"/>
      <c r="BZ66" s="56"/>
      <c r="CA66" s="56"/>
      <c r="CB66" s="56"/>
      <c r="CC66" s="56"/>
      <c r="CD66" s="56"/>
      <c r="CE66" s="56"/>
      <c r="CF66" s="55"/>
      <c r="CG66" s="55"/>
      <c r="CH66" s="56"/>
      <c r="CI66" s="56"/>
      <c r="CJ66" s="55"/>
      <c r="CK66" s="56"/>
      <c r="CL66" s="56"/>
      <c r="CM66" s="56"/>
      <c r="CN66" s="56"/>
      <c r="CO66" s="56"/>
      <c r="CP66" s="59"/>
    </row>
    <row r="67" spans="1:94" ht="13.2" customHeight="1" x14ac:dyDescent="0.25">
      <c r="A67" s="29" t="s">
        <v>365</v>
      </c>
      <c r="B67" s="61"/>
      <c r="C67" s="56"/>
      <c r="D67" s="56"/>
      <c r="E67" s="56"/>
      <c r="F67" s="56"/>
      <c r="G67" s="56"/>
      <c r="H67" s="56"/>
      <c r="I67" s="56"/>
      <c r="J67" s="56"/>
      <c r="K67" s="56"/>
      <c r="L67" s="56"/>
      <c r="M67" s="55"/>
      <c r="N67" s="56"/>
      <c r="O67" s="55"/>
      <c r="P67" s="55"/>
      <c r="Q67" s="55"/>
      <c r="R67" s="56"/>
      <c r="S67" s="55"/>
      <c r="T67" s="84">
        <v>1</v>
      </c>
      <c r="U67" s="109"/>
      <c r="V67" s="56"/>
      <c r="W67" s="56"/>
      <c r="X67" s="56"/>
      <c r="Y67" s="56"/>
      <c r="Z67" s="56"/>
      <c r="AA67" s="56"/>
      <c r="AB67" s="56"/>
      <c r="AC67" s="55"/>
      <c r="AD67" s="56"/>
      <c r="AE67" s="55"/>
      <c r="AF67" s="84">
        <v>1</v>
      </c>
      <c r="AG67" s="109"/>
      <c r="AH67" s="61"/>
      <c r="AI67" s="56"/>
      <c r="AJ67" s="56"/>
      <c r="AK67" s="56"/>
      <c r="AL67" s="56"/>
      <c r="AM67" s="55"/>
      <c r="AN67" s="55"/>
      <c r="AO67" s="55"/>
      <c r="AP67" s="109">
        <f t="shared" si="1"/>
        <v>0</v>
      </c>
      <c r="AQ67" s="81"/>
      <c r="AR67" s="81"/>
      <c r="AS67" s="23"/>
      <c r="AT67" s="81"/>
      <c r="AU67" s="81"/>
      <c r="AV67" s="99"/>
      <c r="AW67" s="56"/>
      <c r="AX67" s="56"/>
      <c r="AY67" s="56"/>
      <c r="AZ67" s="56"/>
      <c r="BA67" s="56"/>
      <c r="BB67" s="56"/>
      <c r="BC67" s="56"/>
      <c r="BD67" s="56"/>
      <c r="BE67" s="56"/>
      <c r="BF67" s="56"/>
      <c r="BG67" s="55"/>
      <c r="BH67" s="56"/>
      <c r="BI67" s="55"/>
      <c r="BJ67" s="55"/>
      <c r="BK67" s="55"/>
      <c r="BL67" s="56"/>
      <c r="BM67" s="55"/>
      <c r="BN67" s="95">
        <v>0</v>
      </c>
      <c r="BO67" s="115"/>
      <c r="BP67" s="26"/>
      <c r="BQ67" s="31"/>
      <c r="BR67" s="31"/>
      <c r="BS67" s="31"/>
      <c r="BT67" s="26"/>
      <c r="BU67" s="31"/>
      <c r="BV67" s="33"/>
      <c r="BW67" s="34"/>
      <c r="BX67" s="221"/>
      <c r="BY67" s="56"/>
      <c r="BZ67" s="56"/>
      <c r="CA67" s="56"/>
      <c r="CB67" s="56"/>
      <c r="CC67" s="56"/>
      <c r="CD67" s="56"/>
      <c r="CE67" s="56"/>
      <c r="CF67" s="56"/>
      <c r="CG67" s="56"/>
      <c r="CH67" s="56"/>
      <c r="CI67" s="55"/>
      <c r="CJ67" s="56"/>
      <c r="CK67" s="55"/>
      <c r="CL67" s="55"/>
      <c r="CM67" s="55"/>
      <c r="CN67" s="56"/>
      <c r="CO67" s="55"/>
      <c r="CP67" s="84">
        <v>0</v>
      </c>
    </row>
    <row r="68" spans="1:94" ht="13.5" customHeight="1" x14ac:dyDescent="0.25">
      <c r="A68" s="157" t="s">
        <v>237</v>
      </c>
      <c r="B68" s="59"/>
      <c r="C68" s="156">
        <v>0</v>
      </c>
      <c r="D68" s="56"/>
      <c r="E68" s="56">
        <v>1</v>
      </c>
      <c r="F68" s="156">
        <v>0</v>
      </c>
      <c r="G68" s="56"/>
      <c r="H68" s="56"/>
      <c r="I68" s="56"/>
      <c r="J68" s="56"/>
      <c r="K68" s="56"/>
      <c r="L68" s="55"/>
      <c r="M68" s="56"/>
      <c r="N68" s="56"/>
      <c r="O68" s="56"/>
      <c r="P68" s="56"/>
      <c r="Q68" s="56"/>
      <c r="R68" s="56"/>
      <c r="S68" s="56"/>
      <c r="T68" s="59"/>
      <c r="U68" s="109"/>
      <c r="V68" s="156">
        <v>0</v>
      </c>
      <c r="W68" s="56">
        <v>1</v>
      </c>
      <c r="X68" s="156">
        <v>0</v>
      </c>
      <c r="Y68" s="56"/>
      <c r="Z68" s="56"/>
      <c r="AA68" s="56"/>
      <c r="AB68" s="56"/>
      <c r="AC68" s="56"/>
      <c r="AD68" s="56"/>
      <c r="AE68" s="56"/>
      <c r="AF68" s="59"/>
      <c r="AG68" s="109"/>
      <c r="AH68" s="59"/>
      <c r="AI68" s="56"/>
      <c r="AJ68" s="56"/>
      <c r="AK68" s="56"/>
      <c r="AL68" s="55"/>
      <c r="AM68" s="56"/>
      <c r="AN68" s="56"/>
      <c r="AO68" s="56"/>
      <c r="AP68" s="109">
        <f t="shared" si="1"/>
        <v>0</v>
      </c>
      <c r="AQ68" s="81">
        <v>1</v>
      </c>
      <c r="AR68" s="23"/>
      <c r="AS68" s="81"/>
      <c r="AT68" s="81"/>
      <c r="AU68" s="81"/>
      <c r="AV68" s="96"/>
      <c r="AW68" s="156">
        <v>0</v>
      </c>
      <c r="AX68" s="56"/>
      <c r="AY68" s="56">
        <v>1</v>
      </c>
      <c r="AZ68" s="156">
        <v>0</v>
      </c>
      <c r="BA68" s="56"/>
      <c r="BB68" s="56"/>
      <c r="BC68" s="56"/>
      <c r="BD68" s="56"/>
      <c r="BE68" s="56"/>
      <c r="BF68" s="55"/>
      <c r="BG68" s="56"/>
      <c r="BH68" s="56"/>
      <c r="BI68" s="56"/>
      <c r="BJ68" s="56"/>
      <c r="BK68" s="56"/>
      <c r="BL68" s="56"/>
      <c r="BM68" s="56"/>
      <c r="BN68" s="94"/>
      <c r="BO68" s="115"/>
      <c r="BP68" s="31"/>
      <c r="BQ68" s="33">
        <v>1</v>
      </c>
      <c r="BR68" s="32"/>
      <c r="BS68" s="32"/>
      <c r="BT68" s="32"/>
      <c r="BU68" s="33">
        <v>1</v>
      </c>
      <c r="BV68" s="32"/>
      <c r="BW68" s="27">
        <v>1</v>
      </c>
      <c r="BX68" s="220"/>
      <c r="BY68" s="156">
        <v>0</v>
      </c>
      <c r="BZ68" s="56"/>
      <c r="CA68" s="56">
        <v>1</v>
      </c>
      <c r="CB68" s="156">
        <v>0</v>
      </c>
      <c r="CC68" s="56"/>
      <c r="CD68" s="56"/>
      <c r="CE68" s="56"/>
      <c r="CF68" s="56"/>
      <c r="CG68" s="56"/>
      <c r="CH68" s="55"/>
      <c r="CI68" s="56"/>
      <c r="CJ68" s="56"/>
      <c r="CK68" s="56"/>
      <c r="CL68" s="56"/>
      <c r="CM68" s="56"/>
      <c r="CN68" s="56"/>
      <c r="CO68" s="56"/>
      <c r="CP68" s="59"/>
    </row>
    <row r="69" spans="1:94" ht="12.75" customHeight="1" x14ac:dyDescent="0.25">
      <c r="A69" s="35" t="s">
        <v>238</v>
      </c>
      <c r="B69" s="61"/>
      <c r="C69" s="56"/>
      <c r="D69" s="56"/>
      <c r="E69" s="56"/>
      <c r="F69" s="56"/>
      <c r="G69" s="56"/>
      <c r="H69" s="56"/>
      <c r="I69" s="56"/>
      <c r="J69" s="56"/>
      <c r="K69" s="56"/>
      <c r="L69" s="56"/>
      <c r="M69" s="56"/>
      <c r="N69" s="56"/>
      <c r="O69" s="56">
        <v>1</v>
      </c>
      <c r="P69" s="56"/>
      <c r="Q69" s="56"/>
      <c r="R69" s="56"/>
      <c r="S69" s="56"/>
      <c r="T69" s="59"/>
      <c r="U69" s="109"/>
      <c r="V69" s="56"/>
      <c r="W69" s="56"/>
      <c r="X69" s="56"/>
      <c r="Y69" s="56"/>
      <c r="Z69" s="56"/>
      <c r="AA69" s="56"/>
      <c r="AB69" s="56"/>
      <c r="AC69" s="56">
        <v>1</v>
      </c>
      <c r="AD69" s="56"/>
      <c r="AE69" s="56"/>
      <c r="AF69" s="59"/>
      <c r="AG69" s="109"/>
      <c r="AH69" s="61"/>
      <c r="AI69" s="56"/>
      <c r="AJ69" s="56"/>
      <c r="AK69" s="56"/>
      <c r="AL69" s="56"/>
      <c r="AM69" s="56"/>
      <c r="AN69" s="56"/>
      <c r="AO69" s="56"/>
      <c r="AP69" s="109">
        <f t="shared" si="1"/>
        <v>0</v>
      </c>
      <c r="AQ69" s="81"/>
      <c r="AR69" s="81"/>
      <c r="AS69" s="81">
        <v>1</v>
      </c>
      <c r="AT69" s="81"/>
      <c r="AU69" s="81"/>
      <c r="AV69" s="99"/>
      <c r="AW69" s="56"/>
      <c r="AX69" s="56"/>
      <c r="AY69" s="56"/>
      <c r="AZ69" s="56"/>
      <c r="BA69" s="56"/>
      <c r="BB69" s="56"/>
      <c r="BC69" s="56"/>
      <c r="BD69" s="56"/>
      <c r="BE69" s="56"/>
      <c r="BF69" s="56"/>
      <c r="BG69" s="56"/>
      <c r="BH69" s="56"/>
      <c r="BI69" s="56">
        <v>1</v>
      </c>
      <c r="BJ69" s="56"/>
      <c r="BK69" s="56"/>
      <c r="BL69" s="56"/>
      <c r="BM69" s="56"/>
      <c r="BN69" s="94"/>
      <c r="BO69" s="115"/>
      <c r="BP69" s="26">
        <v>1</v>
      </c>
      <c r="BQ69" s="32"/>
      <c r="BR69" s="32"/>
      <c r="BS69" s="32"/>
      <c r="BT69" s="33">
        <v>1</v>
      </c>
      <c r="BU69" s="32"/>
      <c r="BV69" s="32"/>
      <c r="BW69" s="34"/>
      <c r="BX69" s="221"/>
      <c r="BY69" s="56"/>
      <c r="BZ69" s="56"/>
      <c r="CA69" s="56"/>
      <c r="CB69" s="56"/>
      <c r="CC69" s="56"/>
      <c r="CD69" s="56"/>
      <c r="CE69" s="56"/>
      <c r="CF69" s="56"/>
      <c r="CG69" s="56"/>
      <c r="CH69" s="56"/>
      <c r="CI69" s="56"/>
      <c r="CJ69" s="56"/>
      <c r="CK69" s="56">
        <v>1</v>
      </c>
      <c r="CL69" s="56"/>
      <c r="CM69" s="56"/>
      <c r="CN69" s="56"/>
      <c r="CO69" s="56"/>
      <c r="CP69" s="59"/>
    </row>
    <row r="70" spans="1:94" ht="12.75" customHeight="1" x14ac:dyDescent="0.25">
      <c r="A70" s="35" t="s">
        <v>239</v>
      </c>
      <c r="B70" s="61"/>
      <c r="C70" s="56"/>
      <c r="D70" s="56"/>
      <c r="E70" s="56"/>
      <c r="F70" s="56"/>
      <c r="G70" s="56"/>
      <c r="H70" s="56"/>
      <c r="I70" s="56"/>
      <c r="J70" s="56"/>
      <c r="K70" s="56"/>
      <c r="L70" s="56"/>
      <c r="M70" s="56"/>
      <c r="N70" s="56"/>
      <c r="O70" s="56"/>
      <c r="P70" s="56"/>
      <c r="Q70" s="56"/>
      <c r="R70" s="56"/>
      <c r="S70" s="56"/>
      <c r="T70" s="59"/>
      <c r="U70" s="109"/>
      <c r="V70" s="56"/>
      <c r="W70" s="56"/>
      <c r="X70" s="56"/>
      <c r="Y70" s="56"/>
      <c r="Z70" s="56"/>
      <c r="AA70" s="56"/>
      <c r="AB70" s="56"/>
      <c r="AC70" s="56"/>
      <c r="AD70" s="56"/>
      <c r="AE70" s="56"/>
      <c r="AF70" s="59"/>
      <c r="AG70" s="109"/>
      <c r="AH70" s="61"/>
      <c r="AI70" s="56"/>
      <c r="AJ70" s="56"/>
      <c r="AK70" s="56"/>
      <c r="AL70" s="56"/>
      <c r="AM70" s="56"/>
      <c r="AN70" s="56"/>
      <c r="AO70" s="56"/>
      <c r="AP70" s="109">
        <f t="shared" si="1"/>
        <v>0</v>
      </c>
      <c r="AQ70" s="81"/>
      <c r="AR70" s="81"/>
      <c r="AS70" s="81">
        <v>1</v>
      </c>
      <c r="AT70" s="81"/>
      <c r="AU70" s="81"/>
      <c r="AV70" s="99"/>
      <c r="AW70" s="56"/>
      <c r="AX70" s="56"/>
      <c r="AY70" s="56"/>
      <c r="AZ70" s="56"/>
      <c r="BA70" s="56"/>
      <c r="BB70" s="56"/>
      <c r="BC70" s="56"/>
      <c r="BD70" s="56"/>
      <c r="BE70" s="56"/>
      <c r="BF70" s="56"/>
      <c r="BG70" s="56"/>
      <c r="BH70" s="56"/>
      <c r="BI70" s="56"/>
      <c r="BJ70" s="56"/>
      <c r="BK70" s="56"/>
      <c r="BL70" s="56"/>
      <c r="BM70" s="56"/>
      <c r="BN70" s="94"/>
      <c r="BO70" s="115"/>
      <c r="BP70" s="26"/>
      <c r="BQ70" s="26"/>
      <c r="BR70" s="26"/>
      <c r="BS70" s="26"/>
      <c r="BT70" s="26"/>
      <c r="BU70" s="26"/>
      <c r="BV70" s="26"/>
      <c r="BW70" s="27"/>
      <c r="BX70" s="221"/>
      <c r="BY70" s="56"/>
      <c r="BZ70" s="56"/>
      <c r="CA70" s="56"/>
      <c r="CB70" s="56"/>
      <c r="CC70" s="56"/>
      <c r="CD70" s="56"/>
      <c r="CE70" s="56"/>
      <c r="CF70" s="56"/>
      <c r="CG70" s="56"/>
      <c r="CH70" s="56"/>
      <c r="CI70" s="56"/>
      <c r="CJ70" s="56"/>
      <c r="CK70" s="56"/>
      <c r="CL70" s="56"/>
      <c r="CM70" s="56"/>
      <c r="CN70" s="56"/>
      <c r="CO70" s="56"/>
      <c r="CP70" s="59"/>
    </row>
    <row r="71" spans="1:94" ht="12.75" customHeight="1" x14ac:dyDescent="0.25">
      <c r="A71" s="35" t="s">
        <v>974</v>
      </c>
      <c r="B71" s="61"/>
      <c r="C71" s="56"/>
      <c r="D71" s="56"/>
      <c r="E71" s="56"/>
      <c r="F71" s="56"/>
      <c r="G71" s="56"/>
      <c r="H71" s="56"/>
      <c r="I71" s="56"/>
      <c r="J71" s="56"/>
      <c r="K71" s="56"/>
      <c r="L71" s="56"/>
      <c r="M71" s="56"/>
      <c r="N71" s="56"/>
      <c r="O71" s="56"/>
      <c r="P71" s="56"/>
      <c r="Q71" s="56"/>
      <c r="R71" s="56"/>
      <c r="S71" s="56"/>
      <c r="T71" s="59"/>
      <c r="U71" s="109"/>
      <c r="V71" s="56"/>
      <c r="W71" s="56"/>
      <c r="X71" s="56"/>
      <c r="Y71" s="56"/>
      <c r="Z71" s="56"/>
      <c r="AA71" s="56"/>
      <c r="AB71" s="56"/>
      <c r="AC71" s="56"/>
      <c r="AD71" s="56"/>
      <c r="AE71" s="56"/>
      <c r="AF71" s="59"/>
      <c r="AG71" s="109"/>
      <c r="AH71" s="61"/>
      <c r="AI71" s="56"/>
      <c r="AJ71" s="56"/>
      <c r="AK71" s="56"/>
      <c r="AL71" s="56"/>
      <c r="AM71" s="56"/>
      <c r="AN71" s="56"/>
      <c r="AO71" s="56"/>
      <c r="AP71" s="109"/>
      <c r="AQ71" s="81"/>
      <c r="AR71" s="81"/>
      <c r="AS71" s="81"/>
      <c r="AT71" s="81"/>
      <c r="AU71" s="81"/>
      <c r="AV71" s="99"/>
      <c r="AW71" s="56"/>
      <c r="AX71" s="56"/>
      <c r="AY71" s="56"/>
      <c r="AZ71" s="56"/>
      <c r="BA71" s="56"/>
      <c r="BB71" s="56"/>
      <c r="BC71" s="56"/>
      <c r="BD71" s="56"/>
      <c r="BE71" s="56"/>
      <c r="BF71" s="56"/>
      <c r="BG71" s="56"/>
      <c r="BH71" s="56"/>
      <c r="BI71" s="56"/>
      <c r="BJ71" s="56"/>
      <c r="BK71" s="56"/>
      <c r="BL71" s="56"/>
      <c r="BM71" s="56"/>
      <c r="BN71" s="94"/>
      <c r="BO71" s="115"/>
      <c r="BP71" s="26">
        <v>1</v>
      </c>
      <c r="BQ71" s="26"/>
      <c r="BR71" s="26"/>
      <c r="BS71" s="26"/>
      <c r="BT71" s="26"/>
      <c r="BU71" s="26"/>
      <c r="BV71" s="26"/>
      <c r="BW71" s="27"/>
      <c r="BX71" s="221"/>
      <c r="BY71" s="56"/>
      <c r="BZ71" s="56"/>
      <c r="CA71" s="56"/>
      <c r="CB71" s="56"/>
      <c r="CC71" s="56"/>
      <c r="CD71" s="56"/>
      <c r="CE71" s="56"/>
      <c r="CF71" s="56"/>
      <c r="CG71" s="56"/>
      <c r="CH71" s="56"/>
      <c r="CI71" s="56"/>
      <c r="CJ71" s="56"/>
      <c r="CK71" s="56"/>
      <c r="CL71" s="56"/>
      <c r="CM71" s="56"/>
      <c r="CN71" s="56"/>
      <c r="CO71" s="56"/>
      <c r="CP71" s="59"/>
    </row>
    <row r="72" spans="1:94" ht="12.6" customHeight="1" x14ac:dyDescent="0.25">
      <c r="A72" s="35" t="s">
        <v>240</v>
      </c>
      <c r="B72" s="61"/>
      <c r="C72" s="56"/>
      <c r="D72" s="56"/>
      <c r="E72" s="56"/>
      <c r="F72" s="56"/>
      <c r="G72" s="56"/>
      <c r="H72" s="56"/>
      <c r="I72" s="56">
        <v>1</v>
      </c>
      <c r="J72" s="56"/>
      <c r="K72" s="56"/>
      <c r="L72" s="56"/>
      <c r="M72" s="56"/>
      <c r="N72" s="56"/>
      <c r="O72" s="56"/>
      <c r="P72" s="56"/>
      <c r="Q72" s="56"/>
      <c r="R72" s="56"/>
      <c r="S72" s="56"/>
      <c r="T72" s="59"/>
      <c r="U72" s="109"/>
      <c r="V72" s="56"/>
      <c r="W72" s="56"/>
      <c r="X72" s="56"/>
      <c r="Y72" s="56">
        <v>1</v>
      </c>
      <c r="Z72" s="56"/>
      <c r="AA72" s="56"/>
      <c r="AB72" s="56"/>
      <c r="AC72" s="56"/>
      <c r="AD72" s="56"/>
      <c r="AE72" s="56"/>
      <c r="AF72" s="59"/>
      <c r="AG72" s="109"/>
      <c r="AH72" s="61"/>
      <c r="AI72" s="56"/>
      <c r="AJ72" s="56"/>
      <c r="AK72" s="56"/>
      <c r="AL72" s="56"/>
      <c r="AM72" s="56"/>
      <c r="AN72" s="56"/>
      <c r="AO72" s="56"/>
      <c r="AP72" s="109">
        <f t="shared" ref="AP72:AP103" si="2">COUNTA(AH72:AO72)</f>
        <v>0</v>
      </c>
      <c r="AQ72" s="81"/>
      <c r="AR72" s="81"/>
      <c r="AS72" s="81"/>
      <c r="AT72" s="81"/>
      <c r="AU72" s="81"/>
      <c r="AV72" s="99"/>
      <c r="AW72" s="56"/>
      <c r="AX72" s="56"/>
      <c r="AY72" s="56"/>
      <c r="AZ72" s="56"/>
      <c r="BA72" s="56"/>
      <c r="BB72" s="56"/>
      <c r="BC72" s="56">
        <v>0</v>
      </c>
      <c r="BD72" s="56"/>
      <c r="BE72" s="56"/>
      <c r="BF72" s="56"/>
      <c r="BG72" s="56"/>
      <c r="BH72" s="56"/>
      <c r="BI72" s="56"/>
      <c r="BJ72" s="56"/>
      <c r="BK72" s="56"/>
      <c r="BL72" s="56"/>
      <c r="BM72" s="56"/>
      <c r="BN72" s="94"/>
      <c r="BO72" s="115"/>
      <c r="BP72" s="26"/>
      <c r="BQ72" s="26"/>
      <c r="BR72" s="26"/>
      <c r="BS72" s="26"/>
      <c r="BT72" s="26"/>
      <c r="BU72" s="26"/>
      <c r="BV72" s="26"/>
      <c r="BW72" s="27"/>
      <c r="BX72" s="221"/>
      <c r="BY72" s="56"/>
      <c r="BZ72" s="56"/>
      <c r="CA72" s="56"/>
      <c r="CB72" s="56"/>
      <c r="CC72" s="56"/>
      <c r="CD72" s="56"/>
      <c r="CE72" s="56">
        <v>0</v>
      </c>
      <c r="CF72" s="56"/>
      <c r="CG72" s="56"/>
      <c r="CH72" s="56"/>
      <c r="CI72" s="56"/>
      <c r="CJ72" s="56"/>
      <c r="CK72" s="56"/>
      <c r="CL72" s="56"/>
      <c r="CM72" s="56"/>
      <c r="CN72" s="56"/>
      <c r="CO72" s="56"/>
      <c r="CP72" s="59"/>
    </row>
    <row r="73" spans="1:94" ht="12.75" customHeight="1" x14ac:dyDescent="0.25">
      <c r="A73" s="35" t="s">
        <v>241</v>
      </c>
      <c r="B73" s="59"/>
      <c r="C73" s="56"/>
      <c r="D73" s="55"/>
      <c r="E73" s="56"/>
      <c r="F73" s="56"/>
      <c r="G73" s="56"/>
      <c r="H73" s="56"/>
      <c r="I73" s="56">
        <v>1</v>
      </c>
      <c r="J73" s="56"/>
      <c r="K73" s="56"/>
      <c r="L73" s="56"/>
      <c r="M73" s="56"/>
      <c r="N73" s="56"/>
      <c r="O73" s="56"/>
      <c r="P73" s="56"/>
      <c r="Q73" s="56"/>
      <c r="R73" s="56"/>
      <c r="S73" s="56"/>
      <c r="T73" s="59"/>
      <c r="U73" s="109"/>
      <c r="V73" s="56"/>
      <c r="W73" s="56"/>
      <c r="X73" s="56"/>
      <c r="Y73" s="56">
        <v>1</v>
      </c>
      <c r="Z73" s="56"/>
      <c r="AA73" s="56"/>
      <c r="AB73" s="56"/>
      <c r="AC73" s="56"/>
      <c r="AD73" s="56"/>
      <c r="AE73" s="56"/>
      <c r="AF73" s="59"/>
      <c r="AG73" s="109"/>
      <c r="AH73" s="59"/>
      <c r="AI73" s="55"/>
      <c r="AJ73" s="56"/>
      <c r="AK73" s="56"/>
      <c r="AL73" s="56"/>
      <c r="AM73" s="56"/>
      <c r="AN73" s="56"/>
      <c r="AO73" s="56"/>
      <c r="AP73" s="109">
        <f t="shared" si="2"/>
        <v>0</v>
      </c>
      <c r="AQ73" s="23"/>
      <c r="AR73" s="81"/>
      <c r="AS73" s="81"/>
      <c r="AT73" s="81"/>
      <c r="AU73" s="81"/>
      <c r="AV73" s="96"/>
      <c r="AW73" s="56"/>
      <c r="AX73" s="55"/>
      <c r="AY73" s="56"/>
      <c r="AZ73" s="56"/>
      <c r="BA73" s="56"/>
      <c r="BB73" s="56"/>
      <c r="BC73" s="56">
        <v>0</v>
      </c>
      <c r="BD73" s="56"/>
      <c r="BE73" s="56"/>
      <c r="BF73" s="56"/>
      <c r="BG73" s="56"/>
      <c r="BH73" s="56"/>
      <c r="BI73" s="56"/>
      <c r="BJ73" s="56"/>
      <c r="BK73" s="56"/>
      <c r="BL73" s="56"/>
      <c r="BM73" s="56"/>
      <c r="BN73" s="94"/>
      <c r="BO73" s="115"/>
      <c r="BP73" s="31"/>
      <c r="BQ73" s="32"/>
      <c r="BR73" s="33">
        <v>1</v>
      </c>
      <c r="BS73" s="32"/>
      <c r="BT73" s="32"/>
      <c r="BU73" s="32"/>
      <c r="BV73" s="32"/>
      <c r="BW73" s="34"/>
      <c r="BX73" s="220"/>
      <c r="BY73" s="56"/>
      <c r="BZ73" s="55"/>
      <c r="CA73" s="56"/>
      <c r="CB73" s="56"/>
      <c r="CC73" s="56"/>
      <c r="CD73" s="56"/>
      <c r="CE73" s="56">
        <v>1</v>
      </c>
      <c r="CF73" s="56"/>
      <c r="CG73" s="56"/>
      <c r="CH73" s="56"/>
      <c r="CI73" s="56"/>
      <c r="CJ73" s="56"/>
      <c r="CK73" s="56"/>
      <c r="CL73" s="56"/>
      <c r="CM73" s="56"/>
      <c r="CN73" s="56"/>
      <c r="CO73" s="56"/>
      <c r="CP73" s="59"/>
    </row>
    <row r="74" spans="1:94" ht="12.75" customHeight="1" x14ac:dyDescent="0.25">
      <c r="A74" s="35" t="s">
        <v>242</v>
      </c>
      <c r="B74" s="59"/>
      <c r="C74" s="56"/>
      <c r="D74" s="55"/>
      <c r="E74" s="56"/>
      <c r="F74" s="56"/>
      <c r="G74" s="56"/>
      <c r="H74" s="56"/>
      <c r="I74" s="56"/>
      <c r="J74" s="56"/>
      <c r="K74" s="56"/>
      <c r="L74" s="56"/>
      <c r="M74" s="56"/>
      <c r="N74" s="56"/>
      <c r="O74" s="56"/>
      <c r="P74" s="56"/>
      <c r="Q74" s="56"/>
      <c r="R74" s="56"/>
      <c r="S74" s="56"/>
      <c r="T74" s="59"/>
      <c r="U74" s="109"/>
      <c r="V74" s="56"/>
      <c r="W74" s="56"/>
      <c r="X74" s="56"/>
      <c r="Y74" s="56"/>
      <c r="Z74" s="56"/>
      <c r="AA74" s="56"/>
      <c r="AB74" s="56"/>
      <c r="AC74" s="56"/>
      <c r="AD74" s="56"/>
      <c r="AE74" s="56"/>
      <c r="AF74" s="59"/>
      <c r="AG74" s="109"/>
      <c r="AH74" s="59"/>
      <c r="AI74" s="55"/>
      <c r="AJ74" s="56"/>
      <c r="AK74" s="56"/>
      <c r="AL74" s="56"/>
      <c r="AM74" s="56"/>
      <c r="AN74" s="56"/>
      <c r="AO74" s="56"/>
      <c r="AP74" s="109">
        <f t="shared" si="2"/>
        <v>0</v>
      </c>
      <c r="AQ74" s="23"/>
      <c r="AR74" s="81"/>
      <c r="AS74" s="81">
        <v>1</v>
      </c>
      <c r="AT74" s="81">
        <v>1</v>
      </c>
      <c r="AU74" s="81"/>
      <c r="AV74" s="96"/>
      <c r="AW74" s="56"/>
      <c r="AX74" s="55"/>
      <c r="AY74" s="56"/>
      <c r="AZ74" s="56"/>
      <c r="BA74" s="56"/>
      <c r="BB74" s="56"/>
      <c r="BC74" s="56"/>
      <c r="BD74" s="56"/>
      <c r="BE74" s="56"/>
      <c r="BF74" s="56"/>
      <c r="BG74" s="56"/>
      <c r="BH74" s="56"/>
      <c r="BI74" s="56"/>
      <c r="BJ74" s="56"/>
      <c r="BK74" s="56"/>
      <c r="BL74" s="56"/>
      <c r="BM74" s="56"/>
      <c r="BN74" s="94"/>
      <c r="BO74" s="115"/>
      <c r="BP74" s="26"/>
      <c r="BQ74" s="26"/>
      <c r="BR74" s="26"/>
      <c r="BS74" s="26"/>
      <c r="BT74" s="26"/>
      <c r="BU74" s="26"/>
      <c r="BV74" s="26"/>
      <c r="BW74" s="27"/>
      <c r="BX74" s="220"/>
      <c r="BY74" s="56"/>
      <c r="BZ74" s="55"/>
      <c r="CA74" s="56"/>
      <c r="CB74" s="56"/>
      <c r="CC74" s="56"/>
      <c r="CD74" s="56"/>
      <c r="CE74" s="56"/>
      <c r="CF74" s="56"/>
      <c r="CG74" s="56"/>
      <c r="CH74" s="56"/>
      <c r="CI74" s="56"/>
      <c r="CJ74" s="56"/>
      <c r="CK74" s="56"/>
      <c r="CL74" s="56"/>
      <c r="CM74" s="56"/>
      <c r="CN74" s="56"/>
      <c r="CO74" s="56"/>
      <c r="CP74" s="59"/>
    </row>
    <row r="75" spans="1:94" ht="13.2" x14ac:dyDescent="0.25">
      <c r="A75" s="157" t="s">
        <v>243</v>
      </c>
      <c r="B75" s="59"/>
      <c r="C75" s="56"/>
      <c r="D75" s="56"/>
      <c r="E75" s="56"/>
      <c r="F75" s="56"/>
      <c r="G75" s="56"/>
      <c r="H75" s="55"/>
      <c r="I75" s="55"/>
      <c r="J75" s="56"/>
      <c r="K75" s="56"/>
      <c r="L75" s="56"/>
      <c r="M75" s="56"/>
      <c r="N75" s="56"/>
      <c r="O75" s="56"/>
      <c r="P75" s="56"/>
      <c r="Q75" s="56"/>
      <c r="R75" s="56"/>
      <c r="S75" s="56">
        <v>1</v>
      </c>
      <c r="T75" s="156">
        <v>0</v>
      </c>
      <c r="U75" s="109"/>
      <c r="V75" s="56"/>
      <c r="W75" s="56"/>
      <c r="X75" s="56"/>
      <c r="Y75" s="55"/>
      <c r="Z75" s="56"/>
      <c r="AA75" s="56"/>
      <c r="AB75" s="56"/>
      <c r="AC75" s="56"/>
      <c r="AD75" s="56"/>
      <c r="AE75" s="56">
        <v>1</v>
      </c>
      <c r="AF75" s="156">
        <v>0</v>
      </c>
      <c r="AG75" s="109"/>
      <c r="AH75" s="59"/>
      <c r="AI75" s="56"/>
      <c r="AJ75" s="56"/>
      <c r="AK75" s="55"/>
      <c r="AL75" s="56"/>
      <c r="AM75" s="56"/>
      <c r="AN75" s="56"/>
      <c r="AO75" s="56"/>
      <c r="AP75" s="109">
        <f t="shared" si="2"/>
        <v>0</v>
      </c>
      <c r="AQ75" s="81">
        <v>1</v>
      </c>
      <c r="AR75" s="81"/>
      <c r="AS75" s="81">
        <v>1</v>
      </c>
      <c r="AT75" s="81"/>
      <c r="AU75" s="81">
        <v>1</v>
      </c>
      <c r="AV75" s="96"/>
      <c r="AW75" s="56"/>
      <c r="AX75" s="56"/>
      <c r="AY75" s="56"/>
      <c r="AZ75" s="56"/>
      <c r="BA75" s="56"/>
      <c r="BB75" s="55"/>
      <c r="BC75" s="55"/>
      <c r="BD75" s="56"/>
      <c r="BE75" s="56"/>
      <c r="BF75" s="56"/>
      <c r="BG75" s="56"/>
      <c r="BH75" s="56"/>
      <c r="BI75" s="56"/>
      <c r="BJ75" s="56"/>
      <c r="BK75" s="56"/>
      <c r="BL75" s="56"/>
      <c r="BM75" s="56">
        <v>1</v>
      </c>
      <c r="BN75" s="156">
        <v>0</v>
      </c>
      <c r="BO75" s="115"/>
      <c r="BP75" s="26"/>
      <c r="BQ75" s="26"/>
      <c r="BR75" s="26"/>
      <c r="BS75" s="26"/>
      <c r="BT75" s="26"/>
      <c r="BU75" s="26"/>
      <c r="BV75" s="26"/>
      <c r="BW75" s="27"/>
      <c r="BX75" s="220"/>
      <c r="BY75" s="56"/>
      <c r="BZ75" s="56"/>
      <c r="CA75" s="56"/>
      <c r="CB75" s="56"/>
      <c r="CC75" s="56"/>
      <c r="CD75" s="55"/>
      <c r="CE75" s="55"/>
      <c r="CF75" s="56"/>
      <c r="CG75" s="56"/>
      <c r="CH75" s="56"/>
      <c r="CI75" s="56"/>
      <c r="CJ75" s="56"/>
      <c r="CK75" s="56"/>
      <c r="CL75" s="56"/>
      <c r="CM75" s="56"/>
      <c r="CN75" s="56"/>
      <c r="CO75" s="56">
        <v>0</v>
      </c>
      <c r="CP75" s="156">
        <v>0</v>
      </c>
    </row>
    <row r="76" spans="1:94" ht="13.2" x14ac:dyDescent="0.25">
      <c r="A76" s="29" t="s">
        <v>366</v>
      </c>
      <c r="B76" s="59"/>
      <c r="C76" s="56"/>
      <c r="D76" s="55"/>
      <c r="E76" s="56"/>
      <c r="F76" s="30">
        <v>1</v>
      </c>
      <c r="G76" s="56"/>
      <c r="H76" s="56"/>
      <c r="I76" s="56"/>
      <c r="J76" s="56"/>
      <c r="K76" s="56"/>
      <c r="L76" s="56"/>
      <c r="M76" s="56"/>
      <c r="N76" s="56"/>
      <c r="O76" s="56"/>
      <c r="P76" s="56"/>
      <c r="Q76" s="56"/>
      <c r="R76" s="56"/>
      <c r="S76" s="56"/>
      <c r="T76" s="84">
        <v>1</v>
      </c>
      <c r="U76" s="109"/>
      <c r="V76" s="56"/>
      <c r="W76" s="56"/>
      <c r="X76" s="30">
        <v>1</v>
      </c>
      <c r="Y76" s="56"/>
      <c r="Z76" s="56"/>
      <c r="AA76" s="56"/>
      <c r="AB76" s="56"/>
      <c r="AC76" s="56"/>
      <c r="AD76" s="56"/>
      <c r="AE76" s="56"/>
      <c r="AF76" s="84">
        <v>1</v>
      </c>
      <c r="AG76" s="109"/>
      <c r="AH76" s="59"/>
      <c r="AI76" s="55"/>
      <c r="AJ76" s="56"/>
      <c r="AK76" s="56"/>
      <c r="AL76" s="56"/>
      <c r="AM76" s="56"/>
      <c r="AN76" s="56"/>
      <c r="AO76" s="56"/>
      <c r="AP76" s="109">
        <f t="shared" si="2"/>
        <v>0</v>
      </c>
      <c r="AQ76" s="23"/>
      <c r="AR76" s="81"/>
      <c r="AS76" s="81"/>
      <c r="AT76" s="81"/>
      <c r="AU76" s="81"/>
      <c r="AV76" s="96"/>
      <c r="AW76" s="56"/>
      <c r="AX76" s="55"/>
      <c r="AY76" s="56"/>
      <c r="AZ76" s="30">
        <v>0</v>
      </c>
      <c r="BA76" s="56"/>
      <c r="BB76" s="56"/>
      <c r="BC76" s="56"/>
      <c r="BD76" s="56"/>
      <c r="BE76" s="56"/>
      <c r="BF76" s="56"/>
      <c r="BG76" s="56"/>
      <c r="BH76" s="56"/>
      <c r="BI76" s="56"/>
      <c r="BJ76" s="56"/>
      <c r="BK76" s="56"/>
      <c r="BL76" s="56"/>
      <c r="BM76" s="56"/>
      <c r="BN76" s="95">
        <v>0</v>
      </c>
      <c r="BO76" s="115"/>
      <c r="BP76" s="31"/>
      <c r="BQ76" s="31"/>
      <c r="BR76" s="41"/>
      <c r="BS76" s="26"/>
      <c r="BT76" s="31"/>
      <c r="BU76" s="31"/>
      <c r="BV76" s="31"/>
      <c r="BW76" s="34"/>
      <c r="BX76" s="220"/>
      <c r="BY76" s="56"/>
      <c r="BZ76" s="55"/>
      <c r="CA76" s="56"/>
      <c r="CB76" s="30">
        <v>0</v>
      </c>
      <c r="CC76" s="56"/>
      <c r="CD76" s="56"/>
      <c r="CE76" s="56"/>
      <c r="CF76" s="56"/>
      <c r="CG76" s="56"/>
      <c r="CH76" s="56"/>
      <c r="CI76" s="56"/>
      <c r="CJ76" s="56"/>
      <c r="CK76" s="56"/>
      <c r="CL76" s="56"/>
      <c r="CM76" s="56"/>
      <c r="CN76" s="56"/>
      <c r="CO76" s="56"/>
      <c r="CP76" s="84">
        <v>0</v>
      </c>
    </row>
    <row r="77" spans="1:94" ht="13.2" x14ac:dyDescent="0.25">
      <c r="A77" s="29" t="s">
        <v>364</v>
      </c>
      <c r="B77" s="59"/>
      <c r="C77" s="56"/>
      <c r="D77" s="56"/>
      <c r="E77" s="56"/>
      <c r="F77" s="56"/>
      <c r="G77" s="56"/>
      <c r="H77" s="55"/>
      <c r="I77" s="45">
        <v>1</v>
      </c>
      <c r="J77" s="56"/>
      <c r="K77" s="56"/>
      <c r="L77" s="56"/>
      <c r="M77" s="56"/>
      <c r="N77" s="56"/>
      <c r="O77" s="56"/>
      <c r="P77" s="56"/>
      <c r="Q77" s="56"/>
      <c r="R77" s="56"/>
      <c r="S77" s="56"/>
      <c r="T77" s="59"/>
      <c r="U77" s="109"/>
      <c r="V77" s="56"/>
      <c r="W77" s="56"/>
      <c r="X77" s="56"/>
      <c r="Y77" s="45">
        <v>1</v>
      </c>
      <c r="Z77" s="56"/>
      <c r="AA77" s="56"/>
      <c r="AB77" s="56"/>
      <c r="AC77" s="56"/>
      <c r="AD77" s="56"/>
      <c r="AE77" s="56"/>
      <c r="AF77" s="59"/>
      <c r="AG77" s="109"/>
      <c r="AH77" s="59"/>
      <c r="AI77" s="56"/>
      <c r="AJ77" s="56"/>
      <c r="AK77" s="55"/>
      <c r="AL77" s="56"/>
      <c r="AM77" s="56"/>
      <c r="AN77" s="56"/>
      <c r="AO77" s="56"/>
      <c r="AP77" s="109">
        <f t="shared" si="2"/>
        <v>0</v>
      </c>
      <c r="AQ77" s="81"/>
      <c r="AR77" s="81"/>
      <c r="AS77" s="81"/>
      <c r="AT77" s="81"/>
      <c r="AU77" s="81"/>
      <c r="AV77" s="96"/>
      <c r="AW77" s="56"/>
      <c r="AX77" s="56"/>
      <c r="AY77" s="56"/>
      <c r="AZ77" s="56"/>
      <c r="BA77" s="56"/>
      <c r="BB77" s="55"/>
      <c r="BC77" s="45">
        <v>0</v>
      </c>
      <c r="BD77" s="56"/>
      <c r="BE77" s="56"/>
      <c r="BF77" s="56"/>
      <c r="BG77" s="56"/>
      <c r="BH77" s="56"/>
      <c r="BI77" s="56"/>
      <c r="BJ77" s="56"/>
      <c r="BK77" s="56"/>
      <c r="BL77" s="56"/>
      <c r="BM77" s="56"/>
      <c r="BN77" s="94"/>
      <c r="BO77" s="115"/>
      <c r="BP77" s="26"/>
      <c r="BQ77" s="26"/>
      <c r="BR77" s="41"/>
      <c r="BS77" s="26"/>
      <c r="BT77" s="26"/>
      <c r="BU77" s="26"/>
      <c r="BV77" s="26"/>
      <c r="BW77" s="27"/>
      <c r="BX77" s="220"/>
      <c r="BY77" s="56"/>
      <c r="BZ77" s="56"/>
      <c r="CA77" s="56"/>
      <c r="CB77" s="56"/>
      <c r="CC77" s="56"/>
      <c r="CD77" s="55"/>
      <c r="CE77" s="45">
        <v>0</v>
      </c>
      <c r="CF77" s="56"/>
      <c r="CG77" s="56"/>
      <c r="CH77" s="56"/>
      <c r="CI77" s="56"/>
      <c r="CJ77" s="56"/>
      <c r="CK77" s="56"/>
      <c r="CL77" s="56"/>
      <c r="CM77" s="56"/>
      <c r="CN77" s="56"/>
      <c r="CO77" s="56"/>
      <c r="CP77" s="59"/>
    </row>
    <row r="78" spans="1:94" ht="13.2" customHeight="1" thickBot="1" x14ac:dyDescent="0.3">
      <c r="A78" s="29" t="s">
        <v>367</v>
      </c>
      <c r="B78" s="59"/>
      <c r="C78" s="56"/>
      <c r="D78" s="55"/>
      <c r="E78" s="56"/>
      <c r="F78" s="56"/>
      <c r="G78" s="56"/>
      <c r="H78" s="56"/>
      <c r="I78" s="56"/>
      <c r="J78" s="56"/>
      <c r="K78" s="56"/>
      <c r="L78" s="56"/>
      <c r="M78" s="56"/>
      <c r="N78" s="56"/>
      <c r="O78" s="56"/>
      <c r="P78" s="56"/>
      <c r="Q78" s="56"/>
      <c r="R78" s="56"/>
      <c r="S78" s="56"/>
      <c r="T78" s="84">
        <v>1</v>
      </c>
      <c r="U78" s="109"/>
      <c r="V78" s="56"/>
      <c r="W78" s="56"/>
      <c r="X78" s="56"/>
      <c r="Y78" s="56"/>
      <c r="Z78" s="56"/>
      <c r="AA78" s="56"/>
      <c r="AB78" s="56"/>
      <c r="AC78" s="56"/>
      <c r="AD78" s="56"/>
      <c r="AE78" s="56"/>
      <c r="AF78" s="84">
        <v>1</v>
      </c>
      <c r="AG78" s="109"/>
      <c r="AH78" s="59"/>
      <c r="AI78" s="55"/>
      <c r="AJ78" s="56"/>
      <c r="AK78" s="56"/>
      <c r="AL78" s="56"/>
      <c r="AM78" s="56"/>
      <c r="AN78" s="56"/>
      <c r="AO78" s="56"/>
      <c r="AP78" s="109">
        <f t="shared" si="2"/>
        <v>0</v>
      </c>
      <c r="AQ78" s="23"/>
      <c r="AR78" s="81"/>
      <c r="AS78" s="81"/>
      <c r="AT78" s="81"/>
      <c r="AU78" s="81"/>
      <c r="AV78" s="96"/>
      <c r="AW78" s="56"/>
      <c r="AX78" s="55"/>
      <c r="AY78" s="56"/>
      <c r="AZ78" s="56"/>
      <c r="BA78" s="56"/>
      <c r="BB78" s="56"/>
      <c r="BC78" s="56"/>
      <c r="BD78" s="56"/>
      <c r="BE78" s="56"/>
      <c r="BF78" s="56"/>
      <c r="BG78" s="56"/>
      <c r="BH78" s="56"/>
      <c r="BI78" s="56"/>
      <c r="BJ78" s="56"/>
      <c r="BK78" s="56"/>
      <c r="BL78" s="56"/>
      <c r="BM78" s="56"/>
      <c r="BN78" s="95">
        <v>0</v>
      </c>
      <c r="BO78" s="115"/>
      <c r="BP78" s="31"/>
      <c r="BQ78" s="32"/>
      <c r="BR78" s="46"/>
      <c r="BS78" s="33"/>
      <c r="BT78" s="32"/>
      <c r="BU78" s="32"/>
      <c r="BV78" s="32"/>
      <c r="BW78" s="34"/>
      <c r="BX78" s="220"/>
      <c r="BY78" s="56"/>
      <c r="BZ78" s="55"/>
      <c r="CA78" s="56"/>
      <c r="CB78" s="56"/>
      <c r="CC78" s="56"/>
      <c r="CD78" s="56"/>
      <c r="CE78" s="56"/>
      <c r="CF78" s="56"/>
      <c r="CG78" s="56"/>
      <c r="CH78" s="56"/>
      <c r="CI78" s="56"/>
      <c r="CJ78" s="56"/>
      <c r="CK78" s="56"/>
      <c r="CL78" s="56"/>
      <c r="CM78" s="56"/>
      <c r="CN78" s="56"/>
      <c r="CO78" s="56"/>
      <c r="CP78" s="84">
        <v>0</v>
      </c>
    </row>
    <row r="79" spans="1:94" ht="13.2" customHeight="1" thickBot="1" x14ac:dyDescent="0.3">
      <c r="A79" s="35" t="s">
        <v>245</v>
      </c>
      <c r="B79" s="59"/>
      <c r="C79" s="56"/>
      <c r="D79" s="55"/>
      <c r="E79" s="56"/>
      <c r="F79" s="56"/>
      <c r="G79" s="56"/>
      <c r="H79" s="56"/>
      <c r="I79" s="56"/>
      <c r="J79" s="56"/>
      <c r="K79" s="56"/>
      <c r="L79" s="56"/>
      <c r="M79" s="56"/>
      <c r="N79" s="56"/>
      <c r="O79" s="56"/>
      <c r="P79" s="56"/>
      <c r="Q79" s="56"/>
      <c r="R79" s="56"/>
      <c r="S79" s="56"/>
      <c r="T79" s="59"/>
      <c r="U79" s="109"/>
      <c r="V79" s="56"/>
      <c r="W79" s="56"/>
      <c r="X79" s="56"/>
      <c r="Y79" s="56"/>
      <c r="Z79" s="56"/>
      <c r="AA79" s="56"/>
      <c r="AB79" s="56"/>
      <c r="AC79" s="56"/>
      <c r="AD79" s="56"/>
      <c r="AE79" s="56"/>
      <c r="AF79" s="59"/>
      <c r="AG79" s="109"/>
      <c r="AH79" s="59"/>
      <c r="AI79" s="55"/>
      <c r="AJ79" s="56"/>
      <c r="AK79" s="56"/>
      <c r="AL79" s="56"/>
      <c r="AM79" s="56"/>
      <c r="AN79" s="56"/>
      <c r="AO79" s="56"/>
      <c r="AP79" s="109">
        <f t="shared" si="2"/>
        <v>0</v>
      </c>
      <c r="AQ79" s="23"/>
      <c r="AR79" s="81"/>
      <c r="AS79" s="81"/>
      <c r="AT79" s="81"/>
      <c r="AU79" s="81"/>
      <c r="AV79" s="96"/>
      <c r="AW79" s="56"/>
      <c r="AX79" s="55"/>
      <c r="AY79" s="56"/>
      <c r="AZ79" s="56"/>
      <c r="BA79" s="56"/>
      <c r="BB79" s="56"/>
      <c r="BC79" s="56"/>
      <c r="BD79" s="56"/>
      <c r="BE79" s="56"/>
      <c r="BF79" s="56"/>
      <c r="BG79" s="56"/>
      <c r="BH79" s="56"/>
      <c r="BI79" s="56"/>
      <c r="BJ79" s="56"/>
      <c r="BK79" s="56"/>
      <c r="BL79" s="56"/>
      <c r="BM79" s="56"/>
      <c r="BN79" s="94"/>
      <c r="BO79" s="115"/>
      <c r="BP79" s="31"/>
      <c r="BQ79" s="32"/>
      <c r="BR79" s="40">
        <v>1</v>
      </c>
      <c r="BS79" s="32"/>
      <c r="BT79" s="32"/>
      <c r="BU79" s="32"/>
      <c r="BV79" s="32"/>
      <c r="BW79" s="34"/>
      <c r="BX79" s="220"/>
      <c r="BY79" s="56"/>
      <c r="BZ79" s="55"/>
      <c r="CA79" s="56"/>
      <c r="CB79" s="56"/>
      <c r="CC79" s="56"/>
      <c r="CD79" s="56"/>
      <c r="CE79" s="56"/>
      <c r="CF79" s="56"/>
      <c r="CG79" s="56"/>
      <c r="CH79" s="56"/>
      <c r="CI79" s="56"/>
      <c r="CJ79" s="56"/>
      <c r="CK79" s="56"/>
      <c r="CL79" s="56"/>
      <c r="CM79" s="56"/>
      <c r="CN79" s="56"/>
      <c r="CO79" s="56"/>
      <c r="CP79" s="59"/>
    </row>
    <row r="80" spans="1:94" ht="13.2" customHeight="1" x14ac:dyDescent="0.25">
      <c r="A80" s="35" t="s">
        <v>321</v>
      </c>
      <c r="B80" s="59"/>
      <c r="C80" s="56"/>
      <c r="D80" s="55"/>
      <c r="E80" s="56"/>
      <c r="F80" s="56"/>
      <c r="G80" s="56"/>
      <c r="H80" s="56"/>
      <c r="I80" s="56">
        <v>1</v>
      </c>
      <c r="J80" s="56"/>
      <c r="K80" s="56"/>
      <c r="L80" s="56"/>
      <c r="M80" s="56"/>
      <c r="N80" s="56"/>
      <c r="O80" s="56"/>
      <c r="P80" s="56"/>
      <c r="Q80" s="56"/>
      <c r="R80" s="56"/>
      <c r="S80" s="56"/>
      <c r="T80" s="59"/>
      <c r="U80" s="109"/>
      <c r="V80" s="56"/>
      <c r="W80" s="56"/>
      <c r="X80" s="56"/>
      <c r="Y80" s="56">
        <v>1</v>
      </c>
      <c r="Z80" s="56"/>
      <c r="AA80" s="56"/>
      <c r="AB80" s="56"/>
      <c r="AC80" s="56"/>
      <c r="AD80" s="56"/>
      <c r="AE80" s="56"/>
      <c r="AF80" s="59"/>
      <c r="AG80" s="109"/>
      <c r="AH80" s="59"/>
      <c r="AI80" s="55"/>
      <c r="AJ80" s="56"/>
      <c r="AK80" s="56"/>
      <c r="AL80" s="56"/>
      <c r="AM80" s="56"/>
      <c r="AN80" s="56"/>
      <c r="AO80" s="56"/>
      <c r="AP80" s="109">
        <f t="shared" si="2"/>
        <v>0</v>
      </c>
      <c r="AQ80" s="23"/>
      <c r="AR80" s="81"/>
      <c r="AS80" s="81"/>
      <c r="AT80" s="81"/>
      <c r="AU80" s="81"/>
      <c r="AV80" s="96"/>
      <c r="AW80" s="56"/>
      <c r="AX80" s="55"/>
      <c r="AY80" s="56"/>
      <c r="AZ80" s="56"/>
      <c r="BA80" s="56"/>
      <c r="BB80" s="56"/>
      <c r="BC80" s="56">
        <v>0</v>
      </c>
      <c r="BD80" s="56"/>
      <c r="BE80" s="56"/>
      <c r="BF80" s="56"/>
      <c r="BG80" s="56"/>
      <c r="BH80" s="56"/>
      <c r="BI80" s="56"/>
      <c r="BJ80" s="56"/>
      <c r="BK80" s="56"/>
      <c r="BL80" s="56"/>
      <c r="BM80" s="56"/>
      <c r="BN80" s="94"/>
      <c r="BO80" s="117"/>
      <c r="BP80" s="69"/>
      <c r="BQ80" s="32"/>
      <c r="BR80" s="247"/>
      <c r="BS80" s="32"/>
      <c r="BT80" s="32"/>
      <c r="BU80" s="32"/>
      <c r="BV80" s="32"/>
      <c r="BW80" s="34"/>
      <c r="BX80" s="220"/>
      <c r="BY80" s="56"/>
      <c r="BZ80" s="55"/>
      <c r="CA80" s="56"/>
      <c r="CB80" s="56"/>
      <c r="CC80" s="56"/>
      <c r="CD80" s="56"/>
      <c r="CE80" s="56">
        <v>0</v>
      </c>
      <c r="CF80" s="56"/>
      <c r="CG80" s="56"/>
      <c r="CH80" s="56"/>
      <c r="CI80" s="56"/>
      <c r="CJ80" s="56"/>
      <c r="CK80" s="56"/>
      <c r="CL80" s="56"/>
      <c r="CM80" s="56"/>
      <c r="CN80" s="56"/>
      <c r="CO80" s="56"/>
      <c r="CP80" s="59"/>
    </row>
    <row r="81" spans="1:94" ht="13.2" customHeight="1" thickBot="1" x14ac:dyDescent="0.3">
      <c r="A81" s="35" t="s">
        <v>246</v>
      </c>
      <c r="B81" s="61"/>
      <c r="C81" s="55"/>
      <c r="D81" s="56"/>
      <c r="E81" s="56">
        <v>1</v>
      </c>
      <c r="F81" s="56"/>
      <c r="G81" s="56">
        <v>1</v>
      </c>
      <c r="H81" s="56"/>
      <c r="I81" s="56"/>
      <c r="J81" s="56"/>
      <c r="K81" s="56"/>
      <c r="L81" s="56"/>
      <c r="M81" s="56"/>
      <c r="N81" s="56"/>
      <c r="O81" s="56"/>
      <c r="P81" s="56"/>
      <c r="Q81" s="56"/>
      <c r="R81" s="56"/>
      <c r="S81" s="56"/>
      <c r="T81" s="59"/>
      <c r="U81" s="109"/>
      <c r="V81" s="55"/>
      <c r="W81" s="56">
        <v>1</v>
      </c>
      <c r="X81" s="56"/>
      <c r="Y81" s="56"/>
      <c r="Z81" s="56"/>
      <c r="AA81" s="56"/>
      <c r="AB81" s="56"/>
      <c r="AC81" s="56"/>
      <c r="AD81" s="56"/>
      <c r="AE81" s="56"/>
      <c r="AF81" s="59"/>
      <c r="AG81" s="109"/>
      <c r="AH81" s="61"/>
      <c r="AI81" s="56"/>
      <c r="AJ81" s="56">
        <v>1</v>
      </c>
      <c r="AK81" s="56"/>
      <c r="AL81" s="56"/>
      <c r="AM81" s="56"/>
      <c r="AN81" s="56"/>
      <c r="AO81" s="56"/>
      <c r="AP81" s="109">
        <f t="shared" si="2"/>
        <v>1</v>
      </c>
      <c r="AQ81" s="81"/>
      <c r="AR81" s="81"/>
      <c r="AS81" s="81"/>
      <c r="AT81" s="81"/>
      <c r="AU81" s="81"/>
      <c r="AV81" s="99"/>
      <c r="AW81" s="55"/>
      <c r="AX81" s="56"/>
      <c r="AY81" s="56">
        <v>0</v>
      </c>
      <c r="AZ81" s="56"/>
      <c r="BA81" s="56">
        <v>0</v>
      </c>
      <c r="BB81" s="56"/>
      <c r="BC81" s="56"/>
      <c r="BD81" s="56"/>
      <c r="BE81" s="56"/>
      <c r="BF81" s="56"/>
      <c r="BG81" s="56"/>
      <c r="BH81" s="56"/>
      <c r="BI81" s="56"/>
      <c r="BJ81" s="56"/>
      <c r="BK81" s="56"/>
      <c r="BL81" s="56"/>
      <c r="BM81" s="56"/>
      <c r="BN81" s="94"/>
      <c r="BO81" s="117"/>
      <c r="BP81" s="41">
        <v>1</v>
      </c>
      <c r="BQ81" s="33">
        <v>1</v>
      </c>
      <c r="BR81" s="42"/>
      <c r="BS81" s="32"/>
      <c r="BT81" s="32"/>
      <c r="BU81" s="32"/>
      <c r="BV81" s="32"/>
      <c r="BW81" s="34"/>
      <c r="BX81" s="221"/>
      <c r="BY81" s="55"/>
      <c r="BZ81" s="56"/>
      <c r="CA81" s="56">
        <v>1</v>
      </c>
      <c r="CB81" s="56"/>
      <c r="CC81" s="56">
        <v>1</v>
      </c>
      <c r="CD81" s="56"/>
      <c r="CE81" s="56"/>
      <c r="CF81" s="56"/>
      <c r="CG81" s="56"/>
      <c r="CH81" s="56"/>
      <c r="CI81" s="56"/>
      <c r="CJ81" s="56"/>
      <c r="CK81" s="56"/>
      <c r="CL81" s="56"/>
      <c r="CM81" s="56"/>
      <c r="CN81" s="56"/>
      <c r="CO81" s="56"/>
      <c r="CP81" s="59"/>
    </row>
    <row r="82" spans="1:94" ht="13.5" customHeight="1" thickBot="1" x14ac:dyDescent="0.3">
      <c r="A82" s="35" t="s">
        <v>247</v>
      </c>
      <c r="B82" s="61"/>
      <c r="C82" s="56"/>
      <c r="D82" s="56"/>
      <c r="E82" s="56"/>
      <c r="F82" s="56"/>
      <c r="G82" s="56"/>
      <c r="H82" s="56"/>
      <c r="I82" s="56"/>
      <c r="J82" s="56"/>
      <c r="K82" s="56"/>
      <c r="L82" s="56"/>
      <c r="M82" s="56"/>
      <c r="N82" s="56"/>
      <c r="O82" s="56"/>
      <c r="P82" s="56"/>
      <c r="Q82" s="56"/>
      <c r="R82" s="56"/>
      <c r="S82" s="66">
        <v>1</v>
      </c>
      <c r="T82" s="59"/>
      <c r="U82" s="109"/>
      <c r="V82" s="56"/>
      <c r="W82" s="56"/>
      <c r="X82" s="56"/>
      <c r="Y82" s="56"/>
      <c r="Z82" s="56"/>
      <c r="AA82" s="56"/>
      <c r="AB82" s="56"/>
      <c r="AC82" s="56"/>
      <c r="AD82" s="56"/>
      <c r="AE82" s="56">
        <v>1</v>
      </c>
      <c r="AF82" s="59"/>
      <c r="AG82" s="109"/>
      <c r="AH82" s="61"/>
      <c r="AI82" s="56"/>
      <c r="AJ82" s="56"/>
      <c r="AK82" s="56"/>
      <c r="AL82" s="56"/>
      <c r="AM82" s="56"/>
      <c r="AN82" s="56"/>
      <c r="AO82" s="56"/>
      <c r="AP82" s="109">
        <f t="shared" si="2"/>
        <v>0</v>
      </c>
      <c r="AQ82" s="81"/>
      <c r="AR82" s="81"/>
      <c r="AS82" s="81"/>
      <c r="AT82" s="81">
        <v>1</v>
      </c>
      <c r="AU82" s="81"/>
      <c r="AV82" s="99"/>
      <c r="AW82" s="56"/>
      <c r="AX82" s="56"/>
      <c r="AY82" s="56"/>
      <c r="AZ82" s="56"/>
      <c r="BA82" s="56"/>
      <c r="BB82" s="56"/>
      <c r="BC82" s="56"/>
      <c r="BD82" s="56"/>
      <c r="BE82" s="56"/>
      <c r="BF82" s="56"/>
      <c r="BG82" s="56"/>
      <c r="BH82" s="56"/>
      <c r="BI82" s="56"/>
      <c r="BJ82" s="56"/>
      <c r="BK82" s="56"/>
      <c r="BL82" s="56"/>
      <c r="BM82" s="56">
        <v>1</v>
      </c>
      <c r="BN82" s="94"/>
      <c r="BO82" s="118"/>
      <c r="BP82" s="43">
        <v>1</v>
      </c>
      <c r="BQ82" s="31"/>
      <c r="BR82" s="32"/>
      <c r="BS82" s="32"/>
      <c r="BT82" s="32"/>
      <c r="BU82" s="32"/>
      <c r="BV82" s="32"/>
      <c r="BW82" s="34"/>
      <c r="BX82" s="221"/>
      <c r="BY82" s="56"/>
      <c r="BZ82" s="56"/>
      <c r="CA82" s="56"/>
      <c r="CB82" s="56"/>
      <c r="CC82" s="56"/>
      <c r="CD82" s="56"/>
      <c r="CE82" s="56"/>
      <c r="CF82" s="56"/>
      <c r="CG82" s="56"/>
      <c r="CH82" s="56"/>
      <c r="CI82" s="56"/>
      <c r="CJ82" s="56"/>
      <c r="CK82" s="56"/>
      <c r="CL82" s="56"/>
      <c r="CM82" s="56"/>
      <c r="CN82" s="56"/>
      <c r="CO82" s="56">
        <v>1</v>
      </c>
      <c r="CP82" s="59"/>
    </row>
    <row r="83" spans="1:94" ht="12.75" customHeight="1" x14ac:dyDescent="0.25">
      <c r="A83" s="157" t="s">
        <v>248</v>
      </c>
      <c r="B83" s="59"/>
      <c r="C83" s="56">
        <v>1</v>
      </c>
      <c r="D83" s="56"/>
      <c r="E83" s="56"/>
      <c r="F83" s="56"/>
      <c r="G83" s="56"/>
      <c r="H83" s="56"/>
      <c r="I83" s="56"/>
      <c r="J83" s="56"/>
      <c r="K83" s="56"/>
      <c r="L83" s="55"/>
      <c r="M83" s="56"/>
      <c r="N83" s="56"/>
      <c r="O83" s="55"/>
      <c r="P83" s="55"/>
      <c r="Q83" s="55"/>
      <c r="R83" s="56"/>
      <c r="S83" s="156">
        <v>0</v>
      </c>
      <c r="T83" s="156">
        <v>0</v>
      </c>
      <c r="U83" s="110"/>
      <c r="V83" s="56">
        <v>1</v>
      </c>
      <c r="W83" s="56"/>
      <c r="X83" s="56"/>
      <c r="Y83" s="56"/>
      <c r="Z83" s="56"/>
      <c r="AA83" s="56"/>
      <c r="AB83" s="56"/>
      <c r="AC83" s="55"/>
      <c r="AD83" s="56"/>
      <c r="AE83" s="156">
        <v>0</v>
      </c>
      <c r="AF83" s="156">
        <v>0</v>
      </c>
      <c r="AG83" s="109"/>
      <c r="AH83" s="59"/>
      <c r="AI83" s="56"/>
      <c r="AJ83" s="56"/>
      <c r="AK83" s="56"/>
      <c r="AL83" s="55"/>
      <c r="AM83" s="56"/>
      <c r="AN83" s="55"/>
      <c r="AO83" s="55"/>
      <c r="AP83" s="109">
        <f t="shared" si="2"/>
        <v>0</v>
      </c>
      <c r="AQ83" s="81"/>
      <c r="AR83" s="23"/>
      <c r="AS83" s="23"/>
      <c r="AT83" s="81">
        <v>1</v>
      </c>
      <c r="AU83" s="23"/>
      <c r="AV83" s="96"/>
      <c r="AW83" s="56">
        <v>1</v>
      </c>
      <c r="AX83" s="56"/>
      <c r="AY83" s="56"/>
      <c r="AZ83" s="56"/>
      <c r="BA83" s="56"/>
      <c r="BB83" s="56"/>
      <c r="BC83" s="56"/>
      <c r="BD83" s="56"/>
      <c r="BE83" s="56"/>
      <c r="BF83" s="55"/>
      <c r="BG83" s="56"/>
      <c r="BH83" s="56"/>
      <c r="BI83" s="55"/>
      <c r="BJ83" s="55"/>
      <c r="BK83" s="55"/>
      <c r="BL83" s="56"/>
      <c r="BM83" s="156">
        <v>0</v>
      </c>
      <c r="BN83" s="156">
        <v>0</v>
      </c>
      <c r="BO83" s="119"/>
      <c r="BP83" s="44"/>
      <c r="BQ83" s="32"/>
      <c r="BR83" s="32"/>
      <c r="BS83" s="33">
        <v>1</v>
      </c>
      <c r="BT83" s="32"/>
      <c r="BU83" s="33">
        <v>1</v>
      </c>
      <c r="BV83" s="33">
        <v>1</v>
      </c>
      <c r="BW83" s="34"/>
      <c r="BX83" s="220"/>
      <c r="BY83" s="56">
        <v>1</v>
      </c>
      <c r="BZ83" s="56"/>
      <c r="CA83" s="56"/>
      <c r="CB83" s="56"/>
      <c r="CC83" s="56"/>
      <c r="CD83" s="56"/>
      <c r="CE83" s="56"/>
      <c r="CF83" s="56"/>
      <c r="CG83" s="56"/>
      <c r="CH83" s="55"/>
      <c r="CI83" s="56"/>
      <c r="CJ83" s="56"/>
      <c r="CK83" s="55"/>
      <c r="CL83" s="55"/>
      <c r="CM83" s="55"/>
      <c r="CN83" s="56"/>
      <c r="CO83" s="156">
        <v>0</v>
      </c>
      <c r="CP83" s="156">
        <v>0</v>
      </c>
    </row>
    <row r="84" spans="1:94" ht="13.2" customHeight="1" x14ac:dyDescent="0.25">
      <c r="A84" s="157" t="s">
        <v>249</v>
      </c>
      <c r="B84" s="59"/>
      <c r="C84" s="55"/>
      <c r="D84" s="56"/>
      <c r="E84" s="156">
        <v>0</v>
      </c>
      <c r="F84" s="56">
        <v>1</v>
      </c>
      <c r="G84" s="56"/>
      <c r="H84" s="55"/>
      <c r="I84" s="55"/>
      <c r="J84" s="56"/>
      <c r="K84" s="56"/>
      <c r="L84" s="56"/>
      <c r="M84" s="56"/>
      <c r="N84" s="56"/>
      <c r="O84" s="56"/>
      <c r="P84" s="56"/>
      <c r="Q84" s="56"/>
      <c r="R84" s="56"/>
      <c r="S84" s="56"/>
      <c r="T84" s="59"/>
      <c r="U84" s="109"/>
      <c r="V84" s="55"/>
      <c r="W84" s="156">
        <v>0</v>
      </c>
      <c r="X84" s="56">
        <v>1</v>
      </c>
      <c r="Y84" s="55"/>
      <c r="Z84" s="56"/>
      <c r="AA84" s="56"/>
      <c r="AB84" s="56"/>
      <c r="AC84" s="56"/>
      <c r="AD84" s="56"/>
      <c r="AE84" s="56"/>
      <c r="AF84" s="59"/>
      <c r="AG84" s="109"/>
      <c r="AH84" s="59"/>
      <c r="AI84" s="56"/>
      <c r="AJ84" s="56"/>
      <c r="AK84" s="55"/>
      <c r="AL84" s="56"/>
      <c r="AM84" s="56"/>
      <c r="AN84" s="56"/>
      <c r="AO84" s="56"/>
      <c r="AP84" s="109">
        <f t="shared" si="2"/>
        <v>0</v>
      </c>
      <c r="AQ84" s="81">
        <v>1</v>
      </c>
      <c r="AR84" s="81">
        <v>1</v>
      </c>
      <c r="AS84" s="81"/>
      <c r="AT84" s="81"/>
      <c r="AU84" s="81">
        <v>1</v>
      </c>
      <c r="AV84" s="96"/>
      <c r="AW84" s="55"/>
      <c r="AX84" s="56"/>
      <c r="AY84" s="156">
        <v>0</v>
      </c>
      <c r="AZ84" s="56">
        <v>1</v>
      </c>
      <c r="BA84" s="56"/>
      <c r="BB84" s="55"/>
      <c r="BC84" s="55"/>
      <c r="BD84" s="56"/>
      <c r="BE84" s="56"/>
      <c r="BF84" s="56"/>
      <c r="BG84" s="56"/>
      <c r="BH84" s="56"/>
      <c r="BI84" s="56"/>
      <c r="BJ84" s="56"/>
      <c r="BK84" s="56"/>
      <c r="BL84" s="56"/>
      <c r="BM84" s="56"/>
      <c r="BN84" s="94"/>
      <c r="BO84" s="115"/>
      <c r="BP84" s="31"/>
      <c r="BQ84" s="33">
        <v>1</v>
      </c>
      <c r="BR84" s="32"/>
      <c r="BS84" s="32"/>
      <c r="BT84" s="32"/>
      <c r="BU84" s="32"/>
      <c r="BV84" s="32"/>
      <c r="BW84" s="34"/>
      <c r="BX84" s="220"/>
      <c r="BY84" s="55"/>
      <c r="BZ84" s="56"/>
      <c r="CA84" s="156">
        <v>0</v>
      </c>
      <c r="CB84" s="56">
        <v>1</v>
      </c>
      <c r="CC84" s="56"/>
      <c r="CD84" s="55"/>
      <c r="CE84" s="55"/>
      <c r="CF84" s="56"/>
      <c r="CG84" s="56"/>
      <c r="CH84" s="56"/>
      <c r="CI84" s="56"/>
      <c r="CJ84" s="56"/>
      <c r="CK84" s="56"/>
      <c r="CL84" s="56"/>
      <c r="CM84" s="56"/>
      <c r="CN84" s="56"/>
      <c r="CO84" s="56"/>
      <c r="CP84" s="59"/>
    </row>
    <row r="85" spans="1:94" ht="12.75" customHeight="1" x14ac:dyDescent="0.25">
      <c r="A85" s="35" t="s">
        <v>250</v>
      </c>
      <c r="B85" s="59"/>
      <c r="C85" s="56"/>
      <c r="D85" s="56"/>
      <c r="E85" s="56"/>
      <c r="F85" s="56"/>
      <c r="G85" s="56"/>
      <c r="H85" s="56"/>
      <c r="I85" s="56"/>
      <c r="J85" s="56"/>
      <c r="K85" s="56"/>
      <c r="L85" s="56"/>
      <c r="M85" s="56"/>
      <c r="N85" s="56"/>
      <c r="O85" s="56">
        <v>1</v>
      </c>
      <c r="P85" s="56"/>
      <c r="Q85" s="56"/>
      <c r="R85" s="56"/>
      <c r="S85" s="56"/>
      <c r="T85" s="59"/>
      <c r="U85" s="109"/>
      <c r="V85" s="56"/>
      <c r="W85" s="56"/>
      <c r="X85" s="56"/>
      <c r="Y85" s="56"/>
      <c r="Z85" s="56"/>
      <c r="AA85" s="56"/>
      <c r="AB85" s="56"/>
      <c r="AC85" s="56">
        <v>1</v>
      </c>
      <c r="AD85" s="56"/>
      <c r="AE85" s="56"/>
      <c r="AF85" s="59"/>
      <c r="AG85" s="109"/>
      <c r="AH85" s="59"/>
      <c r="AI85" s="56"/>
      <c r="AJ85" s="56"/>
      <c r="AK85" s="56"/>
      <c r="AL85" s="56"/>
      <c r="AM85" s="56"/>
      <c r="AN85" s="56"/>
      <c r="AO85" s="56"/>
      <c r="AP85" s="109">
        <f t="shared" si="2"/>
        <v>0</v>
      </c>
      <c r="AQ85" s="81"/>
      <c r="AR85" s="81"/>
      <c r="AS85" s="81">
        <v>1</v>
      </c>
      <c r="AT85" s="81"/>
      <c r="AU85" s="81"/>
      <c r="AV85" s="96"/>
      <c r="AW85" s="56"/>
      <c r="AX85" s="56"/>
      <c r="AY85" s="56"/>
      <c r="AZ85" s="56"/>
      <c r="BA85" s="56"/>
      <c r="BB85" s="56"/>
      <c r="BC85" s="56"/>
      <c r="BD85" s="56"/>
      <c r="BE85" s="56"/>
      <c r="BF85" s="56"/>
      <c r="BG85" s="56"/>
      <c r="BH85" s="56"/>
      <c r="BI85" s="56">
        <v>1</v>
      </c>
      <c r="BJ85" s="56"/>
      <c r="BK85" s="56"/>
      <c r="BL85" s="56"/>
      <c r="BM85" s="56"/>
      <c r="BN85" s="94"/>
      <c r="BO85" s="115"/>
      <c r="BP85" s="31"/>
      <c r="BQ85" s="32"/>
      <c r="BR85" s="32"/>
      <c r="BS85" s="32"/>
      <c r="BT85" s="33">
        <v>1</v>
      </c>
      <c r="BU85" s="32"/>
      <c r="BV85" s="32"/>
      <c r="BW85" s="34"/>
      <c r="BX85" s="220"/>
      <c r="BY85" s="56"/>
      <c r="BZ85" s="56"/>
      <c r="CA85" s="56"/>
      <c r="CB85" s="56"/>
      <c r="CC85" s="56"/>
      <c r="CD85" s="56"/>
      <c r="CE85" s="56"/>
      <c r="CF85" s="56"/>
      <c r="CG85" s="56"/>
      <c r="CH85" s="56"/>
      <c r="CI85" s="56"/>
      <c r="CJ85" s="56"/>
      <c r="CK85" s="56">
        <v>1</v>
      </c>
      <c r="CL85" s="56"/>
      <c r="CM85" s="56"/>
      <c r="CN85" s="56"/>
      <c r="CO85" s="56"/>
      <c r="CP85" s="59"/>
    </row>
    <row r="86" spans="1:94" ht="13.2" x14ac:dyDescent="0.25">
      <c r="A86" s="157" t="s">
        <v>251</v>
      </c>
      <c r="B86" s="61"/>
      <c r="C86" s="56"/>
      <c r="D86" s="56"/>
      <c r="E86" s="56"/>
      <c r="F86" s="56"/>
      <c r="G86" s="56"/>
      <c r="H86" s="56"/>
      <c r="I86" s="56"/>
      <c r="J86" s="56"/>
      <c r="K86" s="56"/>
      <c r="L86" s="56"/>
      <c r="M86" s="55"/>
      <c r="N86" s="56"/>
      <c r="O86" s="55"/>
      <c r="P86" s="55"/>
      <c r="Q86" s="55"/>
      <c r="R86" s="156">
        <v>0</v>
      </c>
      <c r="S86" s="55">
        <v>1</v>
      </c>
      <c r="T86" s="59"/>
      <c r="U86" s="109"/>
      <c r="V86" s="56"/>
      <c r="W86" s="56"/>
      <c r="X86" s="56"/>
      <c r="Y86" s="56"/>
      <c r="Z86" s="56"/>
      <c r="AA86" s="56"/>
      <c r="AB86" s="56"/>
      <c r="AC86" s="55"/>
      <c r="AD86" s="156">
        <v>0</v>
      </c>
      <c r="AE86" s="55">
        <v>1</v>
      </c>
      <c r="AF86" s="59"/>
      <c r="AG86" s="109"/>
      <c r="AH86" s="61"/>
      <c r="AI86" s="56"/>
      <c r="AJ86" s="56"/>
      <c r="AK86" s="56"/>
      <c r="AL86" s="56"/>
      <c r="AM86" s="55"/>
      <c r="AN86" s="55"/>
      <c r="AO86" s="55"/>
      <c r="AP86" s="109">
        <f t="shared" si="2"/>
        <v>0</v>
      </c>
      <c r="AQ86" s="81"/>
      <c r="AR86" s="81">
        <v>1</v>
      </c>
      <c r="AS86" s="23"/>
      <c r="AT86" s="81">
        <v>1</v>
      </c>
      <c r="AU86" s="81">
        <v>1</v>
      </c>
      <c r="AV86" s="99"/>
      <c r="AW86" s="56"/>
      <c r="AX86" s="56"/>
      <c r="AY86" s="56"/>
      <c r="AZ86" s="56"/>
      <c r="BA86" s="56"/>
      <c r="BB86" s="56"/>
      <c r="BC86" s="56"/>
      <c r="BD86" s="56"/>
      <c r="BE86" s="56"/>
      <c r="BF86" s="56"/>
      <c r="BG86" s="55"/>
      <c r="BH86" s="56"/>
      <c r="BI86" s="55"/>
      <c r="BJ86" s="55"/>
      <c r="BK86" s="55"/>
      <c r="BL86" s="156">
        <v>0</v>
      </c>
      <c r="BM86" s="55">
        <v>1</v>
      </c>
      <c r="BN86" s="94"/>
      <c r="BO86" s="115"/>
      <c r="BP86" s="26">
        <v>1</v>
      </c>
      <c r="BQ86" s="32"/>
      <c r="BR86" s="32"/>
      <c r="BS86" s="32"/>
      <c r="BT86" s="33">
        <v>1</v>
      </c>
      <c r="BU86" s="32"/>
      <c r="BV86" s="33">
        <v>1</v>
      </c>
      <c r="BW86" s="34"/>
      <c r="BX86" s="221"/>
      <c r="BY86" s="56"/>
      <c r="BZ86" s="56"/>
      <c r="CA86" s="56"/>
      <c r="CB86" s="56"/>
      <c r="CC86" s="56"/>
      <c r="CD86" s="56"/>
      <c r="CE86" s="56"/>
      <c r="CF86" s="56"/>
      <c r="CG86" s="56"/>
      <c r="CH86" s="56"/>
      <c r="CI86" s="55"/>
      <c r="CJ86" s="56"/>
      <c r="CK86" s="55"/>
      <c r="CL86" s="55"/>
      <c r="CM86" s="55"/>
      <c r="CN86" s="156">
        <v>0</v>
      </c>
      <c r="CO86" s="55">
        <v>1</v>
      </c>
      <c r="CP86" s="59"/>
    </row>
    <row r="87" spans="1:94" ht="13.2" x14ac:dyDescent="0.25">
      <c r="A87" s="29" t="s">
        <v>368</v>
      </c>
      <c r="B87" s="61"/>
      <c r="C87" s="56"/>
      <c r="D87" s="56"/>
      <c r="E87" s="56"/>
      <c r="F87" s="56"/>
      <c r="G87" s="56"/>
      <c r="H87" s="56"/>
      <c r="I87" s="56"/>
      <c r="J87" s="56"/>
      <c r="K87" s="56"/>
      <c r="L87" s="56"/>
      <c r="M87" s="55"/>
      <c r="N87" s="56"/>
      <c r="O87" s="55"/>
      <c r="P87" s="55"/>
      <c r="Q87" s="55"/>
      <c r="R87" s="56"/>
      <c r="S87" s="55"/>
      <c r="T87" s="85">
        <v>1</v>
      </c>
      <c r="U87" s="110"/>
      <c r="V87" s="56"/>
      <c r="W87" s="56"/>
      <c r="X87" s="56"/>
      <c r="Y87" s="56"/>
      <c r="Z87" s="56"/>
      <c r="AA87" s="56"/>
      <c r="AB87" s="56"/>
      <c r="AC87" s="55"/>
      <c r="AD87" s="56"/>
      <c r="AE87" s="55"/>
      <c r="AF87" s="85">
        <v>1</v>
      </c>
      <c r="AG87" s="109"/>
      <c r="AH87" s="61"/>
      <c r="AI87" s="56"/>
      <c r="AJ87" s="56"/>
      <c r="AK87" s="56"/>
      <c r="AL87" s="56"/>
      <c r="AM87" s="55"/>
      <c r="AN87" s="55"/>
      <c r="AO87" s="55"/>
      <c r="AP87" s="109">
        <f t="shared" si="2"/>
        <v>0</v>
      </c>
      <c r="AQ87" s="81"/>
      <c r="AR87" s="81"/>
      <c r="AS87" s="23"/>
      <c r="AT87" s="81"/>
      <c r="AU87" s="81"/>
      <c r="AV87" s="99"/>
      <c r="AW87" s="56"/>
      <c r="AX87" s="56"/>
      <c r="AY87" s="56"/>
      <c r="AZ87" s="56"/>
      <c r="BA87" s="56"/>
      <c r="BB87" s="56"/>
      <c r="BC87" s="56"/>
      <c r="BD87" s="56"/>
      <c r="BE87" s="56"/>
      <c r="BF87" s="56"/>
      <c r="BG87" s="55"/>
      <c r="BH87" s="56"/>
      <c r="BI87" s="55"/>
      <c r="BJ87" s="55"/>
      <c r="BK87" s="55"/>
      <c r="BL87" s="56"/>
      <c r="BM87" s="55"/>
      <c r="BN87" s="101">
        <v>0</v>
      </c>
      <c r="BO87" s="28"/>
      <c r="BP87" s="26"/>
      <c r="BQ87" s="32"/>
      <c r="BR87" s="32"/>
      <c r="BS87" s="32"/>
      <c r="BT87" s="32"/>
      <c r="BU87" s="32"/>
      <c r="BV87" s="33"/>
      <c r="BW87" s="34"/>
      <c r="BX87" s="221"/>
      <c r="BY87" s="56"/>
      <c r="BZ87" s="56"/>
      <c r="CA87" s="56"/>
      <c r="CB87" s="56"/>
      <c r="CC87" s="56"/>
      <c r="CD87" s="56"/>
      <c r="CE87" s="56"/>
      <c r="CF87" s="56"/>
      <c r="CG87" s="56"/>
      <c r="CH87" s="56"/>
      <c r="CI87" s="55"/>
      <c r="CJ87" s="56"/>
      <c r="CK87" s="55"/>
      <c r="CL87" s="55"/>
      <c r="CM87" s="55"/>
      <c r="CN87" s="56"/>
      <c r="CO87" s="55"/>
      <c r="CP87" s="85">
        <v>0</v>
      </c>
    </row>
    <row r="88" spans="1:94" ht="9.6" customHeight="1" x14ac:dyDescent="0.25">
      <c r="A88" s="35" t="s">
        <v>333</v>
      </c>
      <c r="B88" s="61"/>
      <c r="C88" s="56"/>
      <c r="D88" s="56"/>
      <c r="E88" s="56"/>
      <c r="F88" s="56"/>
      <c r="G88" s="56"/>
      <c r="H88" s="56"/>
      <c r="I88" s="56"/>
      <c r="J88" s="56">
        <v>1</v>
      </c>
      <c r="K88" s="187" t="s">
        <v>207</v>
      </c>
      <c r="L88" s="56"/>
      <c r="M88" s="55"/>
      <c r="N88" s="187" t="s">
        <v>207</v>
      </c>
      <c r="O88" s="55"/>
      <c r="P88" s="55"/>
      <c r="Q88" s="55"/>
      <c r="R88" s="56"/>
      <c r="S88" s="55"/>
      <c r="T88" s="59"/>
      <c r="U88" s="109"/>
      <c r="V88" s="56"/>
      <c r="W88" s="56"/>
      <c r="X88" s="56"/>
      <c r="Y88" s="56"/>
      <c r="Z88" s="56">
        <v>1</v>
      </c>
      <c r="AA88" s="56">
        <v>1</v>
      </c>
      <c r="AB88" s="56">
        <v>1</v>
      </c>
      <c r="AC88" s="55"/>
      <c r="AD88" s="56"/>
      <c r="AE88" s="55"/>
      <c r="AF88" s="59"/>
      <c r="AG88" s="109"/>
      <c r="AH88" s="61"/>
      <c r="AI88" s="56"/>
      <c r="AJ88" s="56"/>
      <c r="AK88" s="56"/>
      <c r="AL88" s="56"/>
      <c r="AM88" s="55"/>
      <c r="AN88" s="55"/>
      <c r="AO88" s="55"/>
      <c r="AP88" s="109">
        <f t="shared" si="2"/>
        <v>0</v>
      </c>
      <c r="AQ88" s="81"/>
      <c r="AR88" s="81"/>
      <c r="AS88" s="23"/>
      <c r="AT88" s="81"/>
      <c r="AU88" s="81"/>
      <c r="AV88" s="99"/>
      <c r="AW88" s="56"/>
      <c r="AX88" s="56"/>
      <c r="AY88" s="56"/>
      <c r="AZ88" s="56"/>
      <c r="BA88" s="56"/>
      <c r="BB88" s="56"/>
      <c r="BC88" s="56"/>
      <c r="BD88" s="56">
        <v>0</v>
      </c>
      <c r="BE88" s="56">
        <v>0</v>
      </c>
      <c r="BF88" s="56"/>
      <c r="BG88" s="55"/>
      <c r="BH88" s="56">
        <v>0</v>
      </c>
      <c r="BI88" s="55"/>
      <c r="BJ88" s="55"/>
      <c r="BK88" s="55"/>
      <c r="BL88" s="56"/>
      <c r="BM88" s="55"/>
      <c r="BN88" s="94"/>
      <c r="BO88" s="115"/>
      <c r="BP88" s="26"/>
      <c r="BQ88" s="32"/>
      <c r="BR88" s="32"/>
      <c r="BS88" s="32"/>
      <c r="BT88" s="33"/>
      <c r="BU88" s="32"/>
      <c r="BV88" s="33"/>
      <c r="BW88" s="34"/>
      <c r="BX88" s="221"/>
      <c r="BY88" s="56"/>
      <c r="BZ88" s="56"/>
      <c r="CA88" s="56"/>
      <c r="CB88" s="56"/>
      <c r="CC88" s="56"/>
      <c r="CD88" s="56"/>
      <c r="CE88" s="56"/>
      <c r="CF88" s="56">
        <v>0</v>
      </c>
      <c r="CG88" s="56">
        <v>0</v>
      </c>
      <c r="CH88" s="56"/>
      <c r="CI88" s="55"/>
      <c r="CJ88" s="56">
        <v>0</v>
      </c>
      <c r="CK88" s="55"/>
      <c r="CL88" s="55"/>
      <c r="CM88" s="55"/>
      <c r="CN88" s="56"/>
      <c r="CO88" s="55"/>
      <c r="CP88" s="59"/>
    </row>
    <row r="89" spans="1:94" ht="12.75" customHeight="1" x14ac:dyDescent="0.25">
      <c r="A89" s="157" t="s">
        <v>252</v>
      </c>
      <c r="B89" s="59"/>
      <c r="C89" s="56"/>
      <c r="D89" s="56"/>
      <c r="E89" s="56"/>
      <c r="F89" s="56"/>
      <c r="G89" s="56"/>
      <c r="H89" s="56"/>
      <c r="I89" s="56"/>
      <c r="J89" s="56"/>
      <c r="K89" s="56"/>
      <c r="L89" s="56"/>
      <c r="M89" s="56"/>
      <c r="N89" s="56"/>
      <c r="O89" s="56"/>
      <c r="P89" s="56"/>
      <c r="Q89" s="56"/>
      <c r="R89" s="56">
        <v>1</v>
      </c>
      <c r="S89" s="56"/>
      <c r="T89" s="156">
        <v>0</v>
      </c>
      <c r="U89" s="109"/>
      <c r="V89" s="56"/>
      <c r="W89" s="56"/>
      <c r="X89" s="56"/>
      <c r="Y89" s="56"/>
      <c r="Z89" s="56"/>
      <c r="AA89" s="56"/>
      <c r="AB89" s="56"/>
      <c r="AC89" s="56"/>
      <c r="AD89" s="56">
        <v>1</v>
      </c>
      <c r="AE89" s="56"/>
      <c r="AF89" s="156">
        <v>0</v>
      </c>
      <c r="AG89" s="109"/>
      <c r="AH89" s="59"/>
      <c r="AI89" s="56"/>
      <c r="AJ89" s="56"/>
      <c r="AK89" s="56"/>
      <c r="AL89" s="56"/>
      <c r="AM89" s="56"/>
      <c r="AN89" s="56"/>
      <c r="AO89" s="56"/>
      <c r="AP89" s="109">
        <f t="shared" si="2"/>
        <v>0</v>
      </c>
      <c r="AQ89" s="81"/>
      <c r="AR89" s="81">
        <v>1</v>
      </c>
      <c r="AS89" s="81"/>
      <c r="AT89" s="81"/>
      <c r="AU89" s="81"/>
      <c r="AV89" s="96"/>
      <c r="AW89" s="56"/>
      <c r="AX89" s="56"/>
      <c r="AY89" s="56"/>
      <c r="AZ89" s="56"/>
      <c r="BA89" s="56"/>
      <c r="BB89" s="56"/>
      <c r="BC89" s="56"/>
      <c r="BD89" s="56"/>
      <c r="BE89" s="56"/>
      <c r="BF89" s="56"/>
      <c r="BG89" s="56"/>
      <c r="BH89" s="56"/>
      <c r="BI89" s="56"/>
      <c r="BJ89" s="56"/>
      <c r="BK89" s="56"/>
      <c r="BL89" s="56">
        <v>1</v>
      </c>
      <c r="BM89" s="56"/>
      <c r="BN89" s="156">
        <v>0</v>
      </c>
      <c r="BO89" s="115"/>
      <c r="BP89" s="31"/>
      <c r="BQ89" s="32"/>
      <c r="BR89" s="32"/>
      <c r="BS89" s="32"/>
      <c r="BT89" s="32"/>
      <c r="BU89" s="32"/>
      <c r="BV89" s="32"/>
      <c r="BW89" s="27">
        <v>1</v>
      </c>
      <c r="BX89" s="220"/>
      <c r="BY89" s="56"/>
      <c r="BZ89" s="56"/>
      <c r="CA89" s="56"/>
      <c r="CB89" s="56"/>
      <c r="CC89" s="56"/>
      <c r="CD89" s="56"/>
      <c r="CE89" s="56"/>
      <c r="CF89" s="56"/>
      <c r="CG89" s="56"/>
      <c r="CH89" s="56"/>
      <c r="CI89" s="56"/>
      <c r="CJ89" s="56"/>
      <c r="CK89" s="56"/>
      <c r="CL89" s="56"/>
      <c r="CM89" s="56"/>
      <c r="CN89" s="56">
        <v>1</v>
      </c>
      <c r="CO89" s="56"/>
      <c r="CP89" s="156">
        <v>0</v>
      </c>
    </row>
    <row r="90" spans="1:94" ht="12.75" customHeight="1" x14ac:dyDescent="0.25">
      <c r="A90" s="35" t="s">
        <v>318</v>
      </c>
      <c r="B90" s="59"/>
      <c r="C90" s="56"/>
      <c r="D90" s="56"/>
      <c r="E90" s="56"/>
      <c r="F90" s="56"/>
      <c r="G90" s="56"/>
      <c r="H90" s="56">
        <v>1</v>
      </c>
      <c r="I90" s="56"/>
      <c r="J90" s="56"/>
      <c r="K90" s="56"/>
      <c r="L90" s="56"/>
      <c r="M90" s="56"/>
      <c r="N90" s="56"/>
      <c r="O90" s="56"/>
      <c r="P90" s="56"/>
      <c r="Q90" s="56"/>
      <c r="R90" s="56"/>
      <c r="S90" s="56"/>
      <c r="T90" s="59"/>
      <c r="U90" s="109"/>
      <c r="V90" s="56"/>
      <c r="W90" s="56"/>
      <c r="X90" s="56"/>
      <c r="Y90" s="56"/>
      <c r="Z90" s="56"/>
      <c r="AA90" s="56"/>
      <c r="AB90" s="56"/>
      <c r="AC90" s="56"/>
      <c r="AD90" s="56"/>
      <c r="AE90" s="56"/>
      <c r="AF90" s="59"/>
      <c r="AG90" s="109"/>
      <c r="AH90" s="59"/>
      <c r="AI90" s="56"/>
      <c r="AJ90" s="56"/>
      <c r="AK90" s="56">
        <v>1</v>
      </c>
      <c r="AL90" s="56"/>
      <c r="AM90" s="56"/>
      <c r="AN90" s="56"/>
      <c r="AO90" s="56"/>
      <c r="AP90" s="109">
        <f t="shared" si="2"/>
        <v>1</v>
      </c>
      <c r="AQ90" s="81"/>
      <c r="AR90" s="81"/>
      <c r="AS90" s="81"/>
      <c r="AT90" s="81"/>
      <c r="AU90" s="81"/>
      <c r="AV90" s="96"/>
      <c r="AW90" s="56"/>
      <c r="AX90" s="56"/>
      <c r="AY90" s="56"/>
      <c r="AZ90" s="56"/>
      <c r="BA90" s="56"/>
      <c r="BB90" s="56">
        <v>0</v>
      </c>
      <c r="BC90" s="56"/>
      <c r="BD90" s="56"/>
      <c r="BE90" s="56"/>
      <c r="BF90" s="56"/>
      <c r="BG90" s="56"/>
      <c r="BH90" s="56"/>
      <c r="BI90" s="56"/>
      <c r="BJ90" s="56"/>
      <c r="BK90" s="56"/>
      <c r="BL90" s="56"/>
      <c r="BM90" s="56"/>
      <c r="BN90" s="94"/>
      <c r="BO90" s="115"/>
      <c r="BP90" s="31"/>
      <c r="BQ90" s="32"/>
      <c r="BR90" s="32"/>
      <c r="BS90" s="32"/>
      <c r="BT90" s="32"/>
      <c r="BU90" s="32"/>
      <c r="BV90" s="32"/>
      <c r="BW90" s="27"/>
      <c r="BX90" s="220"/>
      <c r="BY90" s="56"/>
      <c r="BZ90" s="56"/>
      <c r="CA90" s="56"/>
      <c r="CB90" s="56"/>
      <c r="CC90" s="56"/>
      <c r="CD90" s="56">
        <v>0</v>
      </c>
      <c r="CE90" s="56"/>
      <c r="CF90" s="56"/>
      <c r="CG90" s="56"/>
      <c r="CH90" s="56"/>
      <c r="CI90" s="56"/>
      <c r="CJ90" s="56"/>
      <c r="CK90" s="56"/>
      <c r="CL90" s="56"/>
      <c r="CM90" s="56"/>
      <c r="CN90" s="56"/>
      <c r="CO90" s="56"/>
      <c r="CP90" s="59"/>
    </row>
    <row r="91" spans="1:94" ht="12.75" customHeight="1" x14ac:dyDescent="0.25">
      <c r="A91" s="157" t="s">
        <v>253</v>
      </c>
      <c r="B91" s="59"/>
      <c r="C91" s="55"/>
      <c r="D91" s="56"/>
      <c r="E91" s="56">
        <v>1</v>
      </c>
      <c r="F91" s="156">
        <v>0</v>
      </c>
      <c r="G91" s="56"/>
      <c r="H91" s="56"/>
      <c r="I91" s="56"/>
      <c r="J91" s="56"/>
      <c r="K91" s="56"/>
      <c r="L91" s="56"/>
      <c r="M91" s="56"/>
      <c r="N91" s="56"/>
      <c r="O91" s="56"/>
      <c r="P91" s="56"/>
      <c r="Q91" s="56"/>
      <c r="R91" s="56"/>
      <c r="S91" s="56"/>
      <c r="T91" s="59"/>
      <c r="U91" s="109"/>
      <c r="V91" s="55"/>
      <c r="W91" s="56">
        <v>1</v>
      </c>
      <c r="X91" s="156">
        <v>0</v>
      </c>
      <c r="Y91" s="56"/>
      <c r="Z91" s="56"/>
      <c r="AA91" s="56"/>
      <c r="AB91" s="56"/>
      <c r="AC91" s="56"/>
      <c r="AD91" s="56"/>
      <c r="AE91" s="56"/>
      <c r="AF91" s="59"/>
      <c r="AG91" s="109"/>
      <c r="AH91" s="59"/>
      <c r="AI91" s="56"/>
      <c r="AJ91" s="56"/>
      <c r="AK91" s="56"/>
      <c r="AL91" s="56"/>
      <c r="AM91" s="56"/>
      <c r="AN91" s="56"/>
      <c r="AO91" s="56"/>
      <c r="AP91" s="109">
        <f t="shared" si="2"/>
        <v>0</v>
      </c>
      <c r="AQ91" s="81"/>
      <c r="AR91" s="81"/>
      <c r="AS91" s="81"/>
      <c r="AT91" s="81">
        <v>1</v>
      </c>
      <c r="AU91" s="81">
        <v>1</v>
      </c>
      <c r="AV91" s="96"/>
      <c r="AW91" s="55"/>
      <c r="AX91" s="56"/>
      <c r="AY91" s="56">
        <v>1</v>
      </c>
      <c r="AZ91" s="156">
        <v>0</v>
      </c>
      <c r="BA91" s="56"/>
      <c r="BB91" s="56"/>
      <c r="BC91" s="56"/>
      <c r="BD91" s="56"/>
      <c r="BE91" s="56"/>
      <c r="BF91" s="56"/>
      <c r="BG91" s="56"/>
      <c r="BH91" s="56"/>
      <c r="BI91" s="56"/>
      <c r="BJ91" s="56"/>
      <c r="BK91" s="56"/>
      <c r="BL91" s="56"/>
      <c r="BM91" s="56"/>
      <c r="BN91" s="94"/>
      <c r="BO91" s="115"/>
      <c r="BP91" s="31"/>
      <c r="BQ91" s="33">
        <v>1</v>
      </c>
      <c r="BR91" s="32"/>
      <c r="BS91" s="32"/>
      <c r="BT91" s="32"/>
      <c r="BU91" s="32"/>
      <c r="BV91" s="32"/>
      <c r="BW91" s="27">
        <v>1</v>
      </c>
      <c r="BX91" s="220"/>
      <c r="BY91" s="55"/>
      <c r="BZ91" s="56"/>
      <c r="CA91" s="56">
        <v>1</v>
      </c>
      <c r="CB91" s="156">
        <v>0</v>
      </c>
      <c r="CC91" s="56"/>
      <c r="CD91" s="56"/>
      <c r="CE91" s="56"/>
      <c r="CF91" s="56"/>
      <c r="CG91" s="56"/>
      <c r="CH91" s="56"/>
      <c r="CI91" s="56"/>
      <c r="CJ91" s="56"/>
      <c r="CK91" s="56"/>
      <c r="CL91" s="56"/>
      <c r="CM91" s="56"/>
      <c r="CN91" s="56"/>
      <c r="CO91" s="56"/>
      <c r="CP91" s="59"/>
    </row>
    <row r="92" spans="1:94" ht="12.75" customHeight="1" x14ac:dyDescent="0.25">
      <c r="A92" s="35" t="s">
        <v>254</v>
      </c>
      <c r="B92" s="59"/>
      <c r="C92" s="56"/>
      <c r="D92" s="55"/>
      <c r="E92" s="56"/>
      <c r="F92" s="56"/>
      <c r="G92" s="56"/>
      <c r="H92" s="56"/>
      <c r="I92" s="56"/>
      <c r="J92" s="56"/>
      <c r="K92" s="56"/>
      <c r="L92" s="56"/>
      <c r="M92" s="56"/>
      <c r="N92" s="56"/>
      <c r="O92" s="56"/>
      <c r="P92" s="56"/>
      <c r="Q92" s="56"/>
      <c r="R92" s="56"/>
      <c r="S92" s="56"/>
      <c r="T92" s="59"/>
      <c r="U92" s="109"/>
      <c r="V92" s="56"/>
      <c r="W92" s="56"/>
      <c r="X92" s="56"/>
      <c r="Y92" s="56"/>
      <c r="Z92" s="56"/>
      <c r="AA92" s="56"/>
      <c r="AB92" s="56"/>
      <c r="AC92" s="56"/>
      <c r="AD92" s="56"/>
      <c r="AE92" s="56"/>
      <c r="AF92" s="59"/>
      <c r="AG92" s="109"/>
      <c r="AH92" s="59"/>
      <c r="AI92" s="55"/>
      <c r="AJ92" s="56"/>
      <c r="AK92" s="56"/>
      <c r="AL92" s="56"/>
      <c r="AM92" s="56"/>
      <c r="AN92" s="56"/>
      <c r="AO92" s="56"/>
      <c r="AP92" s="109">
        <f t="shared" si="2"/>
        <v>0</v>
      </c>
      <c r="AQ92" s="23"/>
      <c r="AR92" s="81">
        <v>1</v>
      </c>
      <c r="AS92" s="81"/>
      <c r="AT92" s="81">
        <v>1</v>
      </c>
      <c r="AU92" s="81">
        <v>1</v>
      </c>
      <c r="AV92" s="96"/>
      <c r="AW92" s="56"/>
      <c r="AX92" s="55"/>
      <c r="AY92" s="56"/>
      <c r="AZ92" s="56"/>
      <c r="BA92" s="56"/>
      <c r="BB92" s="56"/>
      <c r="BC92" s="56"/>
      <c r="BD92" s="56"/>
      <c r="BE92" s="56"/>
      <c r="BF92" s="56"/>
      <c r="BG92" s="56"/>
      <c r="BH92" s="56"/>
      <c r="BI92" s="56"/>
      <c r="BJ92" s="56"/>
      <c r="BK92" s="56"/>
      <c r="BL92" s="56"/>
      <c r="BM92" s="56"/>
      <c r="BN92" s="94"/>
      <c r="BO92" s="115"/>
      <c r="BP92" s="31"/>
      <c r="BQ92" s="32"/>
      <c r="BR92" s="33">
        <v>1</v>
      </c>
      <c r="BS92" s="33">
        <v>1</v>
      </c>
      <c r="BT92" s="32"/>
      <c r="BU92" s="32"/>
      <c r="BV92" s="32"/>
      <c r="BW92" s="34"/>
      <c r="BX92" s="220"/>
      <c r="BY92" s="56"/>
      <c r="BZ92" s="55"/>
      <c r="CA92" s="56"/>
      <c r="CB92" s="56"/>
      <c r="CC92" s="56"/>
      <c r="CD92" s="56"/>
      <c r="CE92" s="56"/>
      <c r="CF92" s="56"/>
      <c r="CG92" s="56"/>
      <c r="CH92" s="56"/>
      <c r="CI92" s="56"/>
      <c r="CJ92" s="56"/>
      <c r="CK92" s="56"/>
      <c r="CL92" s="56"/>
      <c r="CM92" s="56"/>
      <c r="CN92" s="56"/>
      <c r="CO92" s="56"/>
      <c r="CP92" s="59"/>
    </row>
    <row r="93" spans="1:94" ht="12.75" customHeight="1" x14ac:dyDescent="0.25">
      <c r="A93" s="29" t="s">
        <v>369</v>
      </c>
      <c r="B93" s="59"/>
      <c r="C93" s="56"/>
      <c r="D93" s="56"/>
      <c r="E93" s="56"/>
      <c r="F93" s="56"/>
      <c r="G93" s="56"/>
      <c r="H93" s="56"/>
      <c r="I93" s="56"/>
      <c r="J93" s="56"/>
      <c r="K93" s="56"/>
      <c r="L93" s="56"/>
      <c r="M93" s="56"/>
      <c r="N93" s="56"/>
      <c r="O93" s="56"/>
      <c r="P93" s="56"/>
      <c r="Q93" s="56"/>
      <c r="R93" s="56"/>
      <c r="S93" s="56"/>
      <c r="T93" s="84">
        <v>1</v>
      </c>
      <c r="U93" s="109"/>
      <c r="V93" s="56"/>
      <c r="W93" s="56"/>
      <c r="X93" s="56"/>
      <c r="Y93" s="56"/>
      <c r="Z93" s="56"/>
      <c r="AA93" s="56"/>
      <c r="AB93" s="56"/>
      <c r="AC93" s="56"/>
      <c r="AD93" s="56"/>
      <c r="AE93" s="56"/>
      <c r="AF93" s="84">
        <v>1</v>
      </c>
      <c r="AG93" s="109"/>
      <c r="AH93" s="59"/>
      <c r="AI93" s="56"/>
      <c r="AJ93" s="56"/>
      <c r="AK93" s="56"/>
      <c r="AL93" s="56"/>
      <c r="AM93" s="56"/>
      <c r="AN93" s="56"/>
      <c r="AO93" s="56"/>
      <c r="AP93" s="109">
        <f t="shared" si="2"/>
        <v>0</v>
      </c>
      <c r="AQ93" s="81"/>
      <c r="AR93" s="81"/>
      <c r="AS93" s="81"/>
      <c r="AT93" s="81"/>
      <c r="AU93" s="81"/>
      <c r="AV93" s="96"/>
      <c r="AW93" s="56"/>
      <c r="AX93" s="56"/>
      <c r="AY93" s="56"/>
      <c r="AZ93" s="56"/>
      <c r="BA93" s="56"/>
      <c r="BB93" s="56"/>
      <c r="BC93" s="56"/>
      <c r="BD93" s="56"/>
      <c r="BE93" s="56"/>
      <c r="BF93" s="56"/>
      <c r="BG93" s="56"/>
      <c r="BH93" s="56"/>
      <c r="BI93" s="56"/>
      <c r="BJ93" s="56"/>
      <c r="BK93" s="56"/>
      <c r="BL93" s="56"/>
      <c r="BM93" s="56"/>
      <c r="BN93" s="95">
        <v>0</v>
      </c>
      <c r="BO93" s="115"/>
      <c r="BP93" s="26"/>
      <c r="BQ93" s="33"/>
      <c r="BR93" s="33"/>
      <c r="BS93" s="33"/>
      <c r="BT93" s="33"/>
      <c r="BU93" s="33"/>
      <c r="BV93" s="33"/>
      <c r="BW93" s="27"/>
      <c r="BX93" s="220"/>
      <c r="BY93" s="56"/>
      <c r="BZ93" s="56"/>
      <c r="CA93" s="56"/>
      <c r="CB93" s="56"/>
      <c r="CC93" s="56"/>
      <c r="CD93" s="56"/>
      <c r="CE93" s="56"/>
      <c r="CF93" s="56"/>
      <c r="CG93" s="56"/>
      <c r="CH93" s="56"/>
      <c r="CI93" s="56"/>
      <c r="CJ93" s="56"/>
      <c r="CK93" s="56"/>
      <c r="CL93" s="56"/>
      <c r="CM93" s="56"/>
      <c r="CN93" s="56"/>
      <c r="CO93" s="56"/>
      <c r="CP93" s="84">
        <v>0</v>
      </c>
    </row>
    <row r="94" spans="1:94" ht="12.75" customHeight="1" x14ac:dyDescent="0.25">
      <c r="A94" s="29" t="s">
        <v>370</v>
      </c>
      <c r="B94" s="59"/>
      <c r="C94" s="56"/>
      <c r="D94" s="56"/>
      <c r="E94" s="56"/>
      <c r="F94" s="56"/>
      <c r="G94" s="56"/>
      <c r="H94" s="55"/>
      <c r="I94" s="55"/>
      <c r="J94" s="56"/>
      <c r="K94" s="56"/>
      <c r="L94" s="56"/>
      <c r="M94" s="56"/>
      <c r="N94" s="56"/>
      <c r="O94" s="56"/>
      <c r="P94" s="56"/>
      <c r="Q94" s="56"/>
      <c r="R94" s="56"/>
      <c r="S94" s="56"/>
      <c r="T94" s="84">
        <v>1</v>
      </c>
      <c r="U94" s="109"/>
      <c r="V94" s="56"/>
      <c r="W94" s="56"/>
      <c r="X94" s="56"/>
      <c r="Y94" s="55"/>
      <c r="Z94" s="56"/>
      <c r="AA94" s="56"/>
      <c r="AB94" s="56"/>
      <c r="AC94" s="56"/>
      <c r="AD94" s="56"/>
      <c r="AE94" s="56"/>
      <c r="AF94" s="84">
        <v>1</v>
      </c>
      <c r="AG94" s="109"/>
      <c r="AH94" s="59"/>
      <c r="AI94" s="56"/>
      <c r="AJ94" s="56"/>
      <c r="AK94" s="55"/>
      <c r="AL94" s="56"/>
      <c r="AM94" s="56"/>
      <c r="AN94" s="56"/>
      <c r="AO94" s="56"/>
      <c r="AP94" s="109">
        <f t="shared" si="2"/>
        <v>0</v>
      </c>
      <c r="AQ94" s="81"/>
      <c r="AR94" s="81"/>
      <c r="AS94" s="81"/>
      <c r="AT94" s="81"/>
      <c r="AU94" s="81"/>
      <c r="AV94" s="96"/>
      <c r="AW94" s="56"/>
      <c r="AX94" s="56"/>
      <c r="AY94" s="56"/>
      <c r="AZ94" s="56"/>
      <c r="BA94" s="56"/>
      <c r="BB94" s="55"/>
      <c r="BC94" s="55"/>
      <c r="BD94" s="56"/>
      <c r="BE94" s="56"/>
      <c r="BF94" s="56"/>
      <c r="BG94" s="56"/>
      <c r="BH94" s="56"/>
      <c r="BI94" s="56"/>
      <c r="BJ94" s="56"/>
      <c r="BK94" s="56"/>
      <c r="BL94" s="56"/>
      <c r="BM94" s="56"/>
      <c r="BN94" s="95">
        <v>0</v>
      </c>
      <c r="BO94" s="115"/>
      <c r="BP94" s="26"/>
      <c r="BQ94" s="33"/>
      <c r="BR94" s="33"/>
      <c r="BS94" s="33"/>
      <c r="BT94" s="33"/>
      <c r="BU94" s="33"/>
      <c r="BV94" s="33"/>
      <c r="BW94" s="27"/>
      <c r="BX94" s="220"/>
      <c r="BY94" s="56"/>
      <c r="BZ94" s="56"/>
      <c r="CA94" s="56"/>
      <c r="CB94" s="56"/>
      <c r="CC94" s="56"/>
      <c r="CD94" s="55"/>
      <c r="CE94" s="55"/>
      <c r="CF94" s="56"/>
      <c r="CG94" s="56"/>
      <c r="CH94" s="56"/>
      <c r="CI94" s="56"/>
      <c r="CJ94" s="56"/>
      <c r="CK94" s="56"/>
      <c r="CL94" s="56"/>
      <c r="CM94" s="56"/>
      <c r="CN94" s="56"/>
      <c r="CO94" s="56"/>
      <c r="CP94" s="84">
        <v>0</v>
      </c>
    </row>
    <row r="95" spans="1:94" ht="13.2" x14ac:dyDescent="0.25">
      <c r="A95" s="157" t="s">
        <v>255</v>
      </c>
      <c r="B95" s="59"/>
      <c r="C95" s="55"/>
      <c r="D95" s="56"/>
      <c r="E95" s="156">
        <v>0</v>
      </c>
      <c r="F95" s="56">
        <v>1</v>
      </c>
      <c r="G95" s="56"/>
      <c r="H95" s="56"/>
      <c r="I95" s="56"/>
      <c r="J95" s="56"/>
      <c r="K95" s="56"/>
      <c r="L95" s="55"/>
      <c r="M95" s="55"/>
      <c r="N95" s="56"/>
      <c r="O95" s="56"/>
      <c r="P95" s="56"/>
      <c r="Q95" s="55"/>
      <c r="R95" s="55"/>
      <c r="S95" s="55"/>
      <c r="T95" s="59"/>
      <c r="U95" s="109"/>
      <c r="V95" s="55"/>
      <c r="W95" s="156">
        <v>0</v>
      </c>
      <c r="X95" s="56">
        <v>1</v>
      </c>
      <c r="Y95" s="56"/>
      <c r="Z95" s="56"/>
      <c r="AA95" s="56"/>
      <c r="AB95" s="56"/>
      <c r="AC95" s="56"/>
      <c r="AD95" s="55"/>
      <c r="AE95" s="55"/>
      <c r="AF95" s="59"/>
      <c r="AG95" s="109"/>
      <c r="AH95" s="59"/>
      <c r="AI95" s="56"/>
      <c r="AJ95" s="56"/>
      <c r="AK95" s="56"/>
      <c r="AL95" s="55"/>
      <c r="AM95" s="55"/>
      <c r="AN95" s="56"/>
      <c r="AO95" s="55"/>
      <c r="AP95" s="109">
        <f t="shared" si="2"/>
        <v>0</v>
      </c>
      <c r="AQ95" s="81">
        <v>1</v>
      </c>
      <c r="AR95" s="23">
        <v>1</v>
      </c>
      <c r="AS95" s="23"/>
      <c r="AT95" s="23"/>
      <c r="AU95" s="81">
        <v>1</v>
      </c>
      <c r="AV95" s="96"/>
      <c r="AW95" s="55"/>
      <c r="AX95" s="56"/>
      <c r="AY95" s="156">
        <v>0</v>
      </c>
      <c r="AZ95" s="56">
        <v>1</v>
      </c>
      <c r="BA95" s="56"/>
      <c r="BB95" s="56"/>
      <c r="BC95" s="56"/>
      <c r="BD95" s="56"/>
      <c r="BE95" s="56"/>
      <c r="BF95" s="55"/>
      <c r="BG95" s="55"/>
      <c r="BH95" s="56"/>
      <c r="BI95" s="56"/>
      <c r="BJ95" s="56"/>
      <c r="BK95" s="55"/>
      <c r="BL95" s="55"/>
      <c r="BM95" s="55"/>
      <c r="BN95" s="94"/>
      <c r="BO95" s="115"/>
      <c r="BP95" s="31"/>
      <c r="BQ95" s="33">
        <v>1</v>
      </c>
      <c r="BR95" s="32"/>
      <c r="BS95" s="32"/>
      <c r="BT95" s="32"/>
      <c r="BU95" s="32"/>
      <c r="BV95" s="33">
        <v>1</v>
      </c>
      <c r="BW95" s="34"/>
      <c r="BX95" s="220"/>
      <c r="BY95" s="55"/>
      <c r="BZ95" s="56"/>
      <c r="CA95" s="156">
        <v>0</v>
      </c>
      <c r="CB95" s="56">
        <v>1</v>
      </c>
      <c r="CC95" s="56"/>
      <c r="CD95" s="56"/>
      <c r="CE95" s="56"/>
      <c r="CF95" s="56"/>
      <c r="CG95" s="56"/>
      <c r="CH95" s="55"/>
      <c r="CI95" s="55"/>
      <c r="CJ95" s="56"/>
      <c r="CK95" s="56"/>
      <c r="CL95" s="56"/>
      <c r="CM95" s="55"/>
      <c r="CN95" s="55"/>
      <c r="CO95" s="55"/>
      <c r="CP95" s="59"/>
    </row>
    <row r="96" spans="1:94" ht="12.75" customHeight="1" x14ac:dyDescent="0.25">
      <c r="A96" s="35" t="s">
        <v>256</v>
      </c>
      <c r="B96" s="59"/>
      <c r="C96" s="55"/>
      <c r="D96" s="55"/>
      <c r="E96" s="56"/>
      <c r="F96" s="56"/>
      <c r="G96" s="56"/>
      <c r="H96" s="56"/>
      <c r="I96" s="56"/>
      <c r="J96" s="56"/>
      <c r="K96" s="56"/>
      <c r="L96" s="55"/>
      <c r="M96" s="55"/>
      <c r="N96" s="56"/>
      <c r="O96" s="55"/>
      <c r="P96" s="55"/>
      <c r="Q96" s="55"/>
      <c r="R96" s="55"/>
      <c r="S96" s="55"/>
      <c r="T96" s="61"/>
      <c r="U96" s="110"/>
      <c r="V96" s="55"/>
      <c r="W96" s="56"/>
      <c r="X96" s="56"/>
      <c r="Y96" s="56"/>
      <c r="Z96" s="56"/>
      <c r="AA96" s="56"/>
      <c r="AB96" s="56"/>
      <c r="AC96" s="55"/>
      <c r="AD96" s="55"/>
      <c r="AE96" s="55"/>
      <c r="AF96" s="61"/>
      <c r="AG96" s="109"/>
      <c r="AH96" s="59"/>
      <c r="AI96" s="55"/>
      <c r="AJ96" s="56"/>
      <c r="AK96" s="56"/>
      <c r="AL96" s="55"/>
      <c r="AM96" s="55"/>
      <c r="AN96" s="55"/>
      <c r="AO96" s="55"/>
      <c r="AP96" s="109">
        <f t="shared" si="2"/>
        <v>0</v>
      </c>
      <c r="AQ96" s="23"/>
      <c r="AR96" s="23"/>
      <c r="AS96" s="81">
        <v>1</v>
      </c>
      <c r="AT96" s="23"/>
      <c r="AU96" s="23"/>
      <c r="AV96" s="96"/>
      <c r="AW96" s="55"/>
      <c r="AX96" s="55"/>
      <c r="AY96" s="56"/>
      <c r="AZ96" s="56"/>
      <c r="BA96" s="56"/>
      <c r="BB96" s="56"/>
      <c r="BC96" s="56"/>
      <c r="BD96" s="56"/>
      <c r="BE96" s="56"/>
      <c r="BF96" s="55"/>
      <c r="BG96" s="55"/>
      <c r="BH96" s="56"/>
      <c r="BI96" s="55"/>
      <c r="BJ96" s="55"/>
      <c r="BK96" s="55"/>
      <c r="BL96" s="55"/>
      <c r="BM96" s="55"/>
      <c r="BN96" s="97"/>
      <c r="BO96" s="28"/>
      <c r="BP96" s="26"/>
      <c r="BQ96" s="26"/>
      <c r="BR96" s="26"/>
      <c r="BS96" s="26"/>
      <c r="BT96" s="26"/>
      <c r="BU96" s="26"/>
      <c r="BV96" s="26"/>
      <c r="BW96" s="27"/>
      <c r="BX96" s="220"/>
      <c r="BY96" s="55"/>
      <c r="BZ96" s="55"/>
      <c r="CA96" s="56"/>
      <c r="CB96" s="56"/>
      <c r="CC96" s="56"/>
      <c r="CD96" s="56"/>
      <c r="CE96" s="56"/>
      <c r="CF96" s="56"/>
      <c r="CG96" s="56"/>
      <c r="CH96" s="55"/>
      <c r="CI96" s="55"/>
      <c r="CJ96" s="56"/>
      <c r="CK96" s="55"/>
      <c r="CL96" s="55"/>
      <c r="CM96" s="55"/>
      <c r="CN96" s="55"/>
      <c r="CO96" s="55"/>
      <c r="CP96" s="61"/>
    </row>
    <row r="97" spans="1:94" ht="12.75" customHeight="1" thickBot="1" x14ac:dyDescent="0.3">
      <c r="A97" s="35" t="s">
        <v>306</v>
      </c>
      <c r="B97" s="59"/>
      <c r="C97" s="55"/>
      <c r="D97" s="55">
        <v>1</v>
      </c>
      <c r="E97" s="56"/>
      <c r="F97" s="56"/>
      <c r="G97" s="56"/>
      <c r="H97" s="56"/>
      <c r="I97" s="56"/>
      <c r="J97" s="56"/>
      <c r="K97" s="56"/>
      <c r="L97" s="55"/>
      <c r="M97" s="55"/>
      <c r="N97" s="56"/>
      <c r="O97" s="55"/>
      <c r="P97" s="55"/>
      <c r="Q97" s="55"/>
      <c r="R97" s="55"/>
      <c r="S97" s="55"/>
      <c r="T97" s="61"/>
      <c r="U97" s="110"/>
      <c r="V97" s="55"/>
      <c r="W97" s="56"/>
      <c r="X97" s="56"/>
      <c r="Y97" s="56"/>
      <c r="Z97" s="56"/>
      <c r="AA97" s="56"/>
      <c r="AB97" s="56"/>
      <c r="AC97" s="55"/>
      <c r="AD97" s="55"/>
      <c r="AE97" s="55"/>
      <c r="AF97" s="61"/>
      <c r="AG97" s="109"/>
      <c r="AH97" s="59"/>
      <c r="AI97" s="55">
        <v>1</v>
      </c>
      <c r="AJ97" s="56"/>
      <c r="AK97" s="56"/>
      <c r="AL97" s="55"/>
      <c r="AM97" s="55"/>
      <c r="AN97" s="55"/>
      <c r="AO97" s="55"/>
      <c r="AP97" s="109">
        <f t="shared" si="2"/>
        <v>1</v>
      </c>
      <c r="AQ97" s="23"/>
      <c r="AR97" s="23"/>
      <c r="AS97" s="81"/>
      <c r="AT97" s="23"/>
      <c r="AU97" s="23"/>
      <c r="AV97" s="96"/>
      <c r="AW97" s="55"/>
      <c r="AX97" s="55">
        <v>0</v>
      </c>
      <c r="AY97" s="56"/>
      <c r="AZ97" s="56"/>
      <c r="BA97" s="56"/>
      <c r="BB97" s="56"/>
      <c r="BC97" s="56"/>
      <c r="BD97" s="56"/>
      <c r="BE97" s="56"/>
      <c r="BF97" s="55"/>
      <c r="BG97" s="55"/>
      <c r="BH97" s="56"/>
      <c r="BI97" s="55"/>
      <c r="BJ97" s="55"/>
      <c r="BK97" s="55"/>
      <c r="BL97" s="55"/>
      <c r="BM97" s="55"/>
      <c r="BN97" s="97"/>
      <c r="BO97" s="28"/>
      <c r="BP97" s="26"/>
      <c r="BQ97" s="26"/>
      <c r="BR97" s="26"/>
      <c r="BS97" s="26"/>
      <c r="BT97" s="26"/>
      <c r="BU97" s="26"/>
      <c r="BV97" s="26"/>
      <c r="BW97" s="27"/>
      <c r="BX97" s="220"/>
      <c r="BY97" s="55"/>
      <c r="BZ97" s="55">
        <v>0</v>
      </c>
      <c r="CA97" s="56"/>
      <c r="CB97" s="56"/>
      <c r="CC97" s="56"/>
      <c r="CD97" s="56"/>
      <c r="CE97" s="56"/>
      <c r="CF97" s="56"/>
      <c r="CG97" s="56"/>
      <c r="CH97" s="55"/>
      <c r="CI97" s="55"/>
      <c r="CJ97" s="56"/>
      <c r="CK97" s="55"/>
      <c r="CL97" s="55"/>
      <c r="CM97" s="55"/>
      <c r="CN97" s="55"/>
      <c r="CO97" s="55"/>
      <c r="CP97" s="61"/>
    </row>
    <row r="98" spans="1:94" ht="13.8" thickBot="1" x14ac:dyDescent="0.3">
      <c r="A98" s="35" t="s">
        <v>257</v>
      </c>
      <c r="B98" s="61"/>
      <c r="C98" s="56"/>
      <c r="D98" s="56"/>
      <c r="E98" s="56"/>
      <c r="F98" s="56"/>
      <c r="G98" s="56"/>
      <c r="H98" s="56"/>
      <c r="I98" s="56"/>
      <c r="J98" s="56"/>
      <c r="K98" s="56"/>
      <c r="L98" s="56"/>
      <c r="M98" s="56"/>
      <c r="N98" s="56"/>
      <c r="O98" s="56"/>
      <c r="P98" s="56"/>
      <c r="Q98" s="56"/>
      <c r="R98" s="66">
        <v>1</v>
      </c>
      <c r="S98" s="56"/>
      <c r="T98" s="59"/>
      <c r="U98" s="109"/>
      <c r="V98" s="56"/>
      <c r="W98" s="56"/>
      <c r="X98" s="56"/>
      <c r="Y98" s="56"/>
      <c r="Z98" s="56"/>
      <c r="AA98" s="56"/>
      <c r="AB98" s="56"/>
      <c r="AC98" s="56"/>
      <c r="AD98" s="66">
        <v>1</v>
      </c>
      <c r="AE98" s="56"/>
      <c r="AF98" s="59"/>
      <c r="AG98" s="109"/>
      <c r="AH98" s="61"/>
      <c r="AI98" s="56"/>
      <c r="AJ98" s="56"/>
      <c r="AK98" s="56"/>
      <c r="AL98" s="56"/>
      <c r="AM98" s="56"/>
      <c r="AN98" s="56"/>
      <c r="AO98" s="56"/>
      <c r="AP98" s="109">
        <f t="shared" si="2"/>
        <v>0</v>
      </c>
      <c r="AQ98" s="81"/>
      <c r="AR98" s="81"/>
      <c r="AS98" s="81"/>
      <c r="AT98" s="81"/>
      <c r="AU98" s="81"/>
      <c r="AV98" s="99"/>
      <c r="AW98" s="56"/>
      <c r="AX98" s="56"/>
      <c r="AY98" s="56"/>
      <c r="AZ98" s="56"/>
      <c r="BA98" s="56"/>
      <c r="BB98" s="56"/>
      <c r="BC98" s="56"/>
      <c r="BD98" s="56"/>
      <c r="BE98" s="56"/>
      <c r="BF98" s="56"/>
      <c r="BG98" s="56"/>
      <c r="BH98" s="56"/>
      <c r="BI98" s="56"/>
      <c r="BJ98" s="56"/>
      <c r="BK98" s="56"/>
      <c r="BL98" s="66">
        <v>0</v>
      </c>
      <c r="BM98" s="56"/>
      <c r="BN98" s="94"/>
      <c r="BO98" s="115"/>
      <c r="BP98" s="26">
        <v>1</v>
      </c>
      <c r="BQ98" s="32"/>
      <c r="BR98" s="32"/>
      <c r="BS98" s="32"/>
      <c r="BT98" s="32"/>
      <c r="BU98" s="32"/>
      <c r="BV98" s="32"/>
      <c r="BW98" s="27">
        <v>1</v>
      </c>
      <c r="BX98" s="221"/>
      <c r="BY98" s="56"/>
      <c r="BZ98" s="56"/>
      <c r="CA98" s="56"/>
      <c r="CB98" s="56"/>
      <c r="CC98" s="56"/>
      <c r="CD98" s="56"/>
      <c r="CE98" s="56"/>
      <c r="CF98" s="56"/>
      <c r="CG98" s="56"/>
      <c r="CH98" s="56"/>
      <c r="CI98" s="56"/>
      <c r="CJ98" s="56"/>
      <c r="CK98" s="56"/>
      <c r="CL98" s="56"/>
      <c r="CM98" s="56"/>
      <c r="CN98" s="66">
        <v>1</v>
      </c>
      <c r="CO98" s="56"/>
      <c r="CP98" s="59"/>
    </row>
    <row r="99" spans="1:94" ht="13.2" x14ac:dyDescent="0.25">
      <c r="A99" s="35" t="s">
        <v>342</v>
      </c>
      <c r="B99" s="61"/>
      <c r="C99" s="56"/>
      <c r="D99" s="56"/>
      <c r="E99" s="56"/>
      <c r="F99" s="56"/>
      <c r="G99" s="56"/>
      <c r="H99" s="56"/>
      <c r="I99" s="56"/>
      <c r="J99" s="56"/>
      <c r="K99" s="56"/>
      <c r="L99" s="56">
        <v>1</v>
      </c>
      <c r="M99" s="56"/>
      <c r="N99" s="56"/>
      <c r="O99" s="56"/>
      <c r="P99" s="56"/>
      <c r="Q99" s="56"/>
      <c r="R99" s="56"/>
      <c r="S99" s="56"/>
      <c r="T99" s="59"/>
      <c r="U99" s="109"/>
      <c r="V99" s="56"/>
      <c r="W99" s="56"/>
      <c r="X99" s="56"/>
      <c r="Y99" s="56"/>
      <c r="Z99" s="56"/>
      <c r="AA99" s="56"/>
      <c r="AB99" s="56"/>
      <c r="AC99" s="56"/>
      <c r="AD99" s="56"/>
      <c r="AE99" s="56"/>
      <c r="AF99" s="59"/>
      <c r="AG99" s="109"/>
      <c r="AH99" s="61"/>
      <c r="AI99" s="56"/>
      <c r="AJ99" s="56"/>
      <c r="AK99" s="56"/>
      <c r="AL99" s="56">
        <v>1</v>
      </c>
      <c r="AM99" s="56"/>
      <c r="AN99" s="56"/>
      <c r="AO99" s="56"/>
      <c r="AP99" s="109">
        <f t="shared" si="2"/>
        <v>1</v>
      </c>
      <c r="AQ99" s="81"/>
      <c r="AR99" s="81"/>
      <c r="AS99" s="81"/>
      <c r="AT99" s="81"/>
      <c r="AU99" s="81"/>
      <c r="AV99" s="99"/>
      <c r="AW99" s="56"/>
      <c r="AX99" s="56"/>
      <c r="AY99" s="56"/>
      <c r="AZ99" s="56"/>
      <c r="BA99" s="56"/>
      <c r="BB99" s="56"/>
      <c r="BC99" s="56"/>
      <c r="BD99" s="56"/>
      <c r="BE99" s="56"/>
      <c r="BF99" s="56">
        <v>0</v>
      </c>
      <c r="BG99" s="56"/>
      <c r="BH99" s="56"/>
      <c r="BI99" s="56"/>
      <c r="BJ99" s="56"/>
      <c r="BK99" s="56"/>
      <c r="BL99" s="56"/>
      <c r="BM99" s="56"/>
      <c r="BN99" s="94"/>
      <c r="BO99" s="115"/>
      <c r="BP99" s="26"/>
      <c r="BQ99" s="31"/>
      <c r="BR99" s="31"/>
      <c r="BS99" s="31"/>
      <c r="BT99" s="31"/>
      <c r="BU99" s="31"/>
      <c r="BV99" s="32"/>
      <c r="BW99" s="27"/>
      <c r="BX99" s="221"/>
      <c r="BY99" s="56"/>
      <c r="BZ99" s="56"/>
      <c r="CA99" s="56"/>
      <c r="CB99" s="56"/>
      <c r="CC99" s="56"/>
      <c r="CD99" s="56"/>
      <c r="CE99" s="56"/>
      <c r="CF99" s="56"/>
      <c r="CG99" s="56"/>
      <c r="CH99" s="56">
        <v>0</v>
      </c>
      <c r="CI99" s="56"/>
      <c r="CJ99" s="56"/>
      <c r="CK99" s="56"/>
      <c r="CL99" s="56"/>
      <c r="CM99" s="56"/>
      <c r="CN99" s="56"/>
      <c r="CO99" s="56"/>
      <c r="CP99" s="59"/>
    </row>
    <row r="100" spans="1:94" ht="12.75" customHeight="1" x14ac:dyDescent="0.25">
      <c r="A100" s="35" t="s">
        <v>258</v>
      </c>
      <c r="B100" s="59"/>
      <c r="C100" s="56"/>
      <c r="D100" s="56"/>
      <c r="E100" s="56"/>
      <c r="F100" s="56"/>
      <c r="G100" s="56"/>
      <c r="H100" s="56"/>
      <c r="I100" s="56"/>
      <c r="J100" s="55"/>
      <c r="K100" s="55"/>
      <c r="L100" s="56"/>
      <c r="M100" s="56"/>
      <c r="N100" s="55"/>
      <c r="O100" s="56"/>
      <c r="P100" s="56"/>
      <c r="Q100" s="56"/>
      <c r="R100" s="56"/>
      <c r="S100" s="56"/>
      <c r="T100" s="59"/>
      <c r="U100" s="109"/>
      <c r="V100" s="56"/>
      <c r="W100" s="56"/>
      <c r="X100" s="56"/>
      <c r="Y100" s="56"/>
      <c r="Z100" s="55"/>
      <c r="AA100" s="55"/>
      <c r="AB100" s="55"/>
      <c r="AC100" s="56"/>
      <c r="AD100" s="56"/>
      <c r="AE100" s="56"/>
      <c r="AF100" s="59"/>
      <c r="AG100" s="109"/>
      <c r="AH100" s="59"/>
      <c r="AI100" s="56"/>
      <c r="AJ100" s="56"/>
      <c r="AK100" s="56"/>
      <c r="AL100" s="56"/>
      <c r="AM100" s="56"/>
      <c r="AN100" s="56"/>
      <c r="AO100" s="56"/>
      <c r="AP100" s="109">
        <f t="shared" si="2"/>
        <v>0</v>
      </c>
      <c r="AQ100" s="81"/>
      <c r="AR100" s="81"/>
      <c r="AS100" s="81"/>
      <c r="AT100" s="81"/>
      <c r="AU100" s="81"/>
      <c r="AV100" s="96"/>
      <c r="AW100" s="56"/>
      <c r="AX100" s="56"/>
      <c r="AY100" s="56"/>
      <c r="AZ100" s="56"/>
      <c r="BA100" s="56"/>
      <c r="BB100" s="56"/>
      <c r="BC100" s="56"/>
      <c r="BD100" s="55"/>
      <c r="BE100" s="55"/>
      <c r="BF100" s="56"/>
      <c r="BG100" s="56"/>
      <c r="BH100" s="55"/>
      <c r="BI100" s="56"/>
      <c r="BJ100" s="56"/>
      <c r="BK100" s="56"/>
      <c r="BL100" s="56"/>
      <c r="BM100" s="56"/>
      <c r="BN100" s="94"/>
      <c r="BO100" s="115"/>
      <c r="BP100" s="26"/>
      <c r="BQ100" s="26"/>
      <c r="BR100" s="26"/>
      <c r="BS100" s="26"/>
      <c r="BT100" s="26"/>
      <c r="BU100" s="26"/>
      <c r="BV100" s="33"/>
      <c r="BW100" s="27"/>
      <c r="BX100" s="220"/>
      <c r="BY100" s="56"/>
      <c r="BZ100" s="56"/>
      <c r="CA100" s="56"/>
      <c r="CB100" s="56"/>
      <c r="CC100" s="56"/>
      <c r="CD100" s="56"/>
      <c r="CE100" s="56"/>
      <c r="CF100" s="55"/>
      <c r="CG100" s="55"/>
      <c r="CH100" s="56"/>
      <c r="CI100" s="56"/>
      <c r="CJ100" s="55"/>
      <c r="CK100" s="56"/>
      <c r="CL100" s="56"/>
      <c r="CM100" s="56"/>
      <c r="CN100" s="56"/>
      <c r="CO100" s="56"/>
      <c r="CP100" s="59"/>
    </row>
    <row r="101" spans="1:94" ht="12.75" customHeight="1" x14ac:dyDescent="0.25">
      <c r="A101" s="35" t="s">
        <v>259</v>
      </c>
      <c r="B101" s="59"/>
      <c r="C101" s="56"/>
      <c r="D101" s="56"/>
      <c r="E101" s="56"/>
      <c r="F101" s="56"/>
      <c r="G101" s="56"/>
      <c r="H101" s="56"/>
      <c r="I101" s="56"/>
      <c r="J101" s="55"/>
      <c r="K101" s="55"/>
      <c r="L101" s="56"/>
      <c r="M101" s="56"/>
      <c r="N101" s="55"/>
      <c r="O101" s="56"/>
      <c r="P101" s="56"/>
      <c r="Q101" s="56"/>
      <c r="R101" s="56"/>
      <c r="S101" s="56"/>
      <c r="T101" s="59"/>
      <c r="U101" s="109"/>
      <c r="V101" s="56"/>
      <c r="W101" s="56"/>
      <c r="X101" s="56"/>
      <c r="Y101" s="56"/>
      <c r="Z101" s="55"/>
      <c r="AA101" s="55"/>
      <c r="AB101" s="55"/>
      <c r="AC101" s="56"/>
      <c r="AD101" s="56"/>
      <c r="AE101" s="56"/>
      <c r="AF101" s="59"/>
      <c r="AG101" s="109"/>
      <c r="AH101" s="59"/>
      <c r="AI101" s="56"/>
      <c r="AJ101" s="56"/>
      <c r="AK101" s="56"/>
      <c r="AL101" s="56"/>
      <c r="AM101" s="56"/>
      <c r="AN101" s="56"/>
      <c r="AO101" s="56"/>
      <c r="AP101" s="109">
        <f t="shared" si="2"/>
        <v>0</v>
      </c>
      <c r="AQ101" s="81"/>
      <c r="AR101" s="81"/>
      <c r="AS101" s="81">
        <v>1</v>
      </c>
      <c r="AT101" s="81"/>
      <c r="AU101" s="81"/>
      <c r="AV101" s="96"/>
      <c r="AW101" s="56"/>
      <c r="AX101" s="56"/>
      <c r="AY101" s="56"/>
      <c r="AZ101" s="56"/>
      <c r="BA101" s="56"/>
      <c r="BB101" s="56"/>
      <c r="BC101" s="56"/>
      <c r="BD101" s="55"/>
      <c r="BE101" s="55"/>
      <c r="BF101" s="56"/>
      <c r="BG101" s="56"/>
      <c r="BH101" s="55"/>
      <c r="BI101" s="56"/>
      <c r="BJ101" s="56"/>
      <c r="BK101" s="56"/>
      <c r="BL101" s="56"/>
      <c r="BM101" s="56"/>
      <c r="BN101" s="94"/>
      <c r="BO101" s="115"/>
      <c r="BP101" s="26"/>
      <c r="BQ101" s="26"/>
      <c r="BR101" s="26"/>
      <c r="BS101" s="26"/>
      <c r="BT101" s="26"/>
      <c r="BU101" s="26"/>
      <c r="BV101" s="26"/>
      <c r="BW101" s="27"/>
      <c r="BX101" s="220"/>
      <c r="BY101" s="56"/>
      <c r="BZ101" s="56"/>
      <c r="CA101" s="56"/>
      <c r="CB101" s="56"/>
      <c r="CC101" s="56"/>
      <c r="CD101" s="56"/>
      <c r="CE101" s="56"/>
      <c r="CF101" s="55"/>
      <c r="CG101" s="55"/>
      <c r="CH101" s="56"/>
      <c r="CI101" s="56"/>
      <c r="CJ101" s="55"/>
      <c r="CK101" s="56"/>
      <c r="CL101" s="56"/>
      <c r="CM101" s="56"/>
      <c r="CN101" s="56"/>
      <c r="CO101" s="56"/>
      <c r="CP101" s="59"/>
    </row>
    <row r="102" spans="1:94" ht="12.75" customHeight="1" x14ac:dyDescent="0.25">
      <c r="A102" s="35" t="s">
        <v>260</v>
      </c>
      <c r="B102" s="59"/>
      <c r="C102" s="56"/>
      <c r="D102" s="56"/>
      <c r="E102" s="56"/>
      <c r="F102" s="56"/>
      <c r="G102" s="56"/>
      <c r="H102" s="56"/>
      <c r="I102" s="56"/>
      <c r="J102" s="55"/>
      <c r="K102" s="55"/>
      <c r="L102" s="56"/>
      <c r="M102" s="56"/>
      <c r="N102" s="55"/>
      <c r="O102" s="56"/>
      <c r="P102" s="56"/>
      <c r="Q102" s="56"/>
      <c r="R102" s="56"/>
      <c r="S102" s="56"/>
      <c r="T102" s="59"/>
      <c r="U102" s="109"/>
      <c r="V102" s="56"/>
      <c r="W102" s="56"/>
      <c r="X102" s="56"/>
      <c r="Y102" s="56"/>
      <c r="Z102" s="55"/>
      <c r="AA102" s="55"/>
      <c r="AB102" s="55"/>
      <c r="AC102" s="56"/>
      <c r="AD102" s="56"/>
      <c r="AE102" s="56"/>
      <c r="AF102" s="59"/>
      <c r="AG102" s="109"/>
      <c r="AH102" s="59"/>
      <c r="AI102" s="56"/>
      <c r="AJ102" s="56"/>
      <c r="AK102" s="56"/>
      <c r="AL102" s="56"/>
      <c r="AM102" s="56"/>
      <c r="AN102" s="56"/>
      <c r="AO102" s="56"/>
      <c r="AP102" s="109">
        <f t="shared" si="2"/>
        <v>0</v>
      </c>
      <c r="AQ102" s="81"/>
      <c r="AR102" s="81"/>
      <c r="AS102" s="81"/>
      <c r="AT102" s="81">
        <v>1</v>
      </c>
      <c r="AU102" s="81"/>
      <c r="AV102" s="96"/>
      <c r="AW102" s="56"/>
      <c r="AX102" s="56"/>
      <c r="AY102" s="56"/>
      <c r="AZ102" s="56"/>
      <c r="BA102" s="56"/>
      <c r="BB102" s="56"/>
      <c r="BC102" s="56"/>
      <c r="BD102" s="55"/>
      <c r="BE102" s="55"/>
      <c r="BF102" s="56"/>
      <c r="BG102" s="56"/>
      <c r="BH102" s="55"/>
      <c r="BI102" s="56"/>
      <c r="BJ102" s="56"/>
      <c r="BK102" s="56"/>
      <c r="BL102" s="56"/>
      <c r="BM102" s="56"/>
      <c r="BN102" s="94"/>
      <c r="BO102" s="115"/>
      <c r="BP102" s="26"/>
      <c r="BQ102" s="26"/>
      <c r="BR102" s="26"/>
      <c r="BS102" s="26"/>
      <c r="BT102" s="26"/>
      <c r="BU102" s="26"/>
      <c r="BV102" s="26"/>
      <c r="BW102" s="27"/>
      <c r="BX102" s="220"/>
      <c r="BY102" s="56"/>
      <c r="BZ102" s="56"/>
      <c r="CA102" s="56"/>
      <c r="CB102" s="56"/>
      <c r="CC102" s="56"/>
      <c r="CD102" s="56"/>
      <c r="CE102" s="56"/>
      <c r="CF102" s="55"/>
      <c r="CG102" s="55"/>
      <c r="CH102" s="56"/>
      <c r="CI102" s="56"/>
      <c r="CJ102" s="55"/>
      <c r="CK102" s="56"/>
      <c r="CL102" s="56"/>
      <c r="CM102" s="56"/>
      <c r="CN102" s="56"/>
      <c r="CO102" s="56"/>
      <c r="CP102" s="59"/>
    </row>
    <row r="103" spans="1:94" ht="12.75" customHeight="1" thickBot="1" x14ac:dyDescent="0.3">
      <c r="A103" s="29" t="s">
        <v>261</v>
      </c>
      <c r="B103" s="59"/>
      <c r="C103" s="55"/>
      <c r="D103" s="56"/>
      <c r="E103" s="30">
        <v>1</v>
      </c>
      <c r="F103" s="56"/>
      <c r="G103" s="56"/>
      <c r="H103" s="56"/>
      <c r="I103" s="56"/>
      <c r="J103" s="56"/>
      <c r="K103" s="56"/>
      <c r="L103" s="56"/>
      <c r="M103" s="56"/>
      <c r="N103" s="56"/>
      <c r="O103" s="56"/>
      <c r="P103" s="56"/>
      <c r="Q103" s="56"/>
      <c r="R103" s="56"/>
      <c r="S103" s="56"/>
      <c r="T103" s="59"/>
      <c r="U103" s="109"/>
      <c r="V103" s="55"/>
      <c r="W103" s="30">
        <v>1</v>
      </c>
      <c r="X103" s="56"/>
      <c r="Y103" s="56"/>
      <c r="Z103" s="56"/>
      <c r="AA103" s="56"/>
      <c r="AB103" s="56"/>
      <c r="AC103" s="56"/>
      <c r="AD103" s="56"/>
      <c r="AE103" s="56"/>
      <c r="AF103" s="59"/>
      <c r="AG103" s="109"/>
      <c r="AH103" s="59"/>
      <c r="AI103" s="56"/>
      <c r="AJ103" s="56"/>
      <c r="AK103" s="56"/>
      <c r="AL103" s="56"/>
      <c r="AM103" s="56"/>
      <c r="AN103" s="56"/>
      <c r="AO103" s="56"/>
      <c r="AP103" s="109">
        <f t="shared" si="2"/>
        <v>0</v>
      </c>
      <c r="AQ103" s="30" t="s">
        <v>976</v>
      </c>
      <c r="AR103" s="81"/>
      <c r="AS103" s="81"/>
      <c r="AT103" s="81"/>
      <c r="AU103" s="81"/>
      <c r="AV103" s="96"/>
      <c r="AW103" s="55"/>
      <c r="AX103" s="56"/>
      <c r="AY103" s="30">
        <v>1</v>
      </c>
      <c r="AZ103" s="56"/>
      <c r="BA103" s="56"/>
      <c r="BB103" s="56"/>
      <c r="BC103" s="56"/>
      <c r="BD103" s="56"/>
      <c r="BE103" s="56"/>
      <c r="BF103" s="56"/>
      <c r="BG103" s="56"/>
      <c r="BH103" s="56"/>
      <c r="BI103" s="56"/>
      <c r="BJ103" s="56"/>
      <c r="BK103" s="56"/>
      <c r="BL103" s="56"/>
      <c r="BM103" s="56"/>
      <c r="BN103" s="94"/>
      <c r="BO103" s="115"/>
      <c r="BP103" s="31"/>
      <c r="BQ103" s="45" t="s">
        <v>976</v>
      </c>
      <c r="BR103" s="45" t="s">
        <v>976</v>
      </c>
      <c r="BS103" s="32"/>
      <c r="BT103" s="32"/>
      <c r="BU103" s="32"/>
      <c r="BV103" s="32"/>
      <c r="BW103" s="34"/>
      <c r="BX103" s="220"/>
      <c r="BY103" s="55"/>
      <c r="BZ103" s="56"/>
      <c r="CA103" s="30">
        <v>1</v>
      </c>
      <c r="CB103" s="56"/>
      <c r="CC103" s="56"/>
      <c r="CD103" s="56"/>
      <c r="CE103" s="56"/>
      <c r="CF103" s="56"/>
      <c r="CG103" s="56"/>
      <c r="CH103" s="56"/>
      <c r="CI103" s="56"/>
      <c r="CJ103" s="56"/>
      <c r="CK103" s="56"/>
      <c r="CL103" s="56"/>
      <c r="CM103" s="56"/>
      <c r="CN103" s="56"/>
      <c r="CO103" s="56"/>
      <c r="CP103" s="59"/>
    </row>
    <row r="104" spans="1:94" ht="12.75" customHeight="1" thickBot="1" x14ac:dyDescent="0.3">
      <c r="A104" s="35" t="s">
        <v>67</v>
      </c>
      <c r="B104" s="59"/>
      <c r="C104" s="55"/>
      <c r="D104" s="56"/>
      <c r="E104" s="56"/>
      <c r="F104" s="56"/>
      <c r="G104" s="56"/>
      <c r="H104" s="66">
        <v>1</v>
      </c>
      <c r="I104" s="56"/>
      <c r="J104" s="56"/>
      <c r="K104" s="56"/>
      <c r="L104" s="56"/>
      <c r="M104" s="56"/>
      <c r="N104" s="56"/>
      <c r="O104" s="56"/>
      <c r="P104" s="56"/>
      <c r="Q104" s="56"/>
      <c r="R104" s="56"/>
      <c r="S104" s="56"/>
      <c r="T104" s="59"/>
      <c r="U104" s="109"/>
      <c r="V104" s="55"/>
      <c r="W104" s="56"/>
      <c r="X104" s="56"/>
      <c r="Y104" s="56"/>
      <c r="Z104" s="56"/>
      <c r="AA104" s="56"/>
      <c r="AB104" s="56"/>
      <c r="AC104" s="56"/>
      <c r="AD104" s="56"/>
      <c r="AE104" s="56"/>
      <c r="AF104" s="59"/>
      <c r="AG104" s="109"/>
      <c r="AH104" s="59"/>
      <c r="AI104" s="56"/>
      <c r="AJ104" s="56"/>
      <c r="AK104" s="66">
        <v>1</v>
      </c>
      <c r="AL104" s="56"/>
      <c r="AM104" s="56"/>
      <c r="AN104" s="56"/>
      <c r="AO104" s="56"/>
      <c r="AP104" s="109">
        <f t="shared" ref="AP104:AP135" si="3">COUNTA(AH104:AO104)</f>
        <v>1</v>
      </c>
      <c r="AQ104" s="81"/>
      <c r="AR104" s="81"/>
      <c r="AS104" s="81"/>
      <c r="AT104" s="81"/>
      <c r="AU104" s="81"/>
      <c r="AV104" s="96"/>
      <c r="AW104" s="55"/>
      <c r="AX104" s="56"/>
      <c r="AY104" s="56"/>
      <c r="AZ104" s="56"/>
      <c r="BA104" s="56"/>
      <c r="BB104" s="66">
        <v>0</v>
      </c>
      <c r="BC104" s="56"/>
      <c r="BD104" s="56"/>
      <c r="BE104" s="56"/>
      <c r="BF104" s="56"/>
      <c r="BG104" s="56"/>
      <c r="BH104" s="56"/>
      <c r="BI104" s="56"/>
      <c r="BJ104" s="56"/>
      <c r="BK104" s="56"/>
      <c r="BL104" s="56"/>
      <c r="BM104" s="56"/>
      <c r="BN104" s="94"/>
      <c r="BO104" s="115"/>
      <c r="BP104" s="31"/>
      <c r="BQ104" s="26"/>
      <c r="BR104" s="26"/>
      <c r="BS104" s="31"/>
      <c r="BT104" s="31"/>
      <c r="BU104" s="31"/>
      <c r="BV104" s="31"/>
      <c r="BW104" s="34"/>
      <c r="BX104" s="220"/>
      <c r="BY104" s="55"/>
      <c r="BZ104" s="56"/>
      <c r="CA104" s="56"/>
      <c r="CB104" s="56"/>
      <c r="CC104" s="56"/>
      <c r="CD104" s="66">
        <v>0</v>
      </c>
      <c r="CE104" s="56"/>
      <c r="CF104" s="56"/>
      <c r="CG104" s="56"/>
      <c r="CH104" s="56"/>
      <c r="CI104" s="56"/>
      <c r="CJ104" s="56"/>
      <c r="CK104" s="56"/>
      <c r="CL104" s="56"/>
      <c r="CM104" s="56"/>
      <c r="CN104" s="56"/>
      <c r="CO104" s="56"/>
      <c r="CP104" s="59"/>
    </row>
    <row r="105" spans="1:94" ht="12.75" customHeight="1" x14ac:dyDescent="0.25">
      <c r="A105" s="29" t="s">
        <v>262</v>
      </c>
      <c r="B105" s="59"/>
      <c r="C105" s="55"/>
      <c r="D105" s="56"/>
      <c r="E105" s="56"/>
      <c r="F105" s="56"/>
      <c r="G105" s="56"/>
      <c r="H105" s="56"/>
      <c r="I105" s="56"/>
      <c r="J105" s="56"/>
      <c r="K105" s="56"/>
      <c r="L105" s="56"/>
      <c r="M105" s="56"/>
      <c r="N105" s="56"/>
      <c r="O105" s="56"/>
      <c r="P105" s="56"/>
      <c r="Q105" s="56"/>
      <c r="R105" s="56"/>
      <c r="S105" s="56"/>
      <c r="T105" s="59"/>
      <c r="U105" s="109"/>
      <c r="V105" s="55"/>
      <c r="W105" s="56"/>
      <c r="X105" s="56"/>
      <c r="Y105" s="56"/>
      <c r="Z105" s="56"/>
      <c r="AA105" s="56"/>
      <c r="AB105" s="56"/>
      <c r="AC105" s="56"/>
      <c r="AD105" s="56"/>
      <c r="AE105" s="56"/>
      <c r="AF105" s="59"/>
      <c r="AG105" s="109"/>
      <c r="AH105" s="59"/>
      <c r="AI105" s="56"/>
      <c r="AJ105" s="56"/>
      <c r="AK105" s="56"/>
      <c r="AL105" s="56"/>
      <c r="AM105" s="56"/>
      <c r="AN105" s="56"/>
      <c r="AO105" s="56"/>
      <c r="AP105" s="109">
        <f t="shared" si="3"/>
        <v>0</v>
      </c>
      <c r="AQ105" s="81"/>
      <c r="AR105" s="81"/>
      <c r="AS105" s="81"/>
      <c r="AT105" s="81"/>
      <c r="AU105" s="81"/>
      <c r="AV105" s="96"/>
      <c r="AW105" s="55"/>
      <c r="AX105" s="56"/>
      <c r="AY105" s="56"/>
      <c r="AZ105" s="56"/>
      <c r="BA105" s="56"/>
      <c r="BB105" s="56"/>
      <c r="BC105" s="56"/>
      <c r="BD105" s="56"/>
      <c r="BE105" s="56"/>
      <c r="BF105" s="56"/>
      <c r="BG105" s="56"/>
      <c r="BH105" s="56"/>
      <c r="BI105" s="56"/>
      <c r="BJ105" s="56"/>
      <c r="BK105" s="56"/>
      <c r="BL105" s="56"/>
      <c r="BM105" s="56"/>
      <c r="BN105" s="94"/>
      <c r="BO105" s="115"/>
      <c r="BP105" s="26"/>
      <c r="BQ105" s="26"/>
      <c r="BR105" s="26"/>
      <c r="BS105" s="26"/>
      <c r="BT105" s="26"/>
      <c r="BU105" s="26"/>
      <c r="BV105" s="26"/>
      <c r="BW105" s="27"/>
      <c r="BX105" s="220"/>
      <c r="BY105" s="55"/>
      <c r="BZ105" s="56"/>
      <c r="CA105" s="56"/>
      <c r="CB105" s="56"/>
      <c r="CC105" s="56"/>
      <c r="CD105" s="56"/>
      <c r="CE105" s="56"/>
      <c r="CF105" s="56"/>
      <c r="CG105" s="56"/>
      <c r="CH105" s="56"/>
      <c r="CI105" s="56"/>
      <c r="CJ105" s="56"/>
      <c r="CK105" s="56"/>
      <c r="CL105" s="56"/>
      <c r="CM105" s="56"/>
      <c r="CN105" s="56"/>
      <c r="CO105" s="56"/>
      <c r="CP105" s="59"/>
    </row>
    <row r="106" spans="1:94" ht="12.75" customHeight="1" x14ac:dyDescent="0.25">
      <c r="A106" s="35" t="s">
        <v>263</v>
      </c>
      <c r="B106" s="59"/>
      <c r="C106" s="55"/>
      <c r="D106" s="56"/>
      <c r="E106" s="56"/>
      <c r="F106" s="56"/>
      <c r="G106" s="56"/>
      <c r="H106" s="56"/>
      <c r="I106" s="56"/>
      <c r="J106" s="56"/>
      <c r="K106" s="56"/>
      <c r="L106" s="56"/>
      <c r="M106" s="56"/>
      <c r="N106" s="56"/>
      <c r="O106" s="56"/>
      <c r="P106" s="56"/>
      <c r="Q106" s="56"/>
      <c r="R106" s="56"/>
      <c r="S106" s="56"/>
      <c r="T106" s="59"/>
      <c r="U106" s="109"/>
      <c r="V106" s="55"/>
      <c r="W106" s="56"/>
      <c r="X106" s="56"/>
      <c r="Y106" s="56"/>
      <c r="Z106" s="56"/>
      <c r="AA106" s="56"/>
      <c r="AB106" s="56"/>
      <c r="AC106" s="56"/>
      <c r="AD106" s="56"/>
      <c r="AE106" s="56"/>
      <c r="AF106" s="59"/>
      <c r="AG106" s="109"/>
      <c r="AH106" s="59"/>
      <c r="AI106" s="56"/>
      <c r="AJ106" s="56"/>
      <c r="AK106" s="56"/>
      <c r="AL106" s="56"/>
      <c r="AM106" s="56"/>
      <c r="AN106" s="56"/>
      <c r="AO106" s="56"/>
      <c r="AP106" s="109">
        <f t="shared" si="3"/>
        <v>0</v>
      </c>
      <c r="AQ106" s="81"/>
      <c r="AR106" s="81"/>
      <c r="AS106" s="81"/>
      <c r="AT106" s="81"/>
      <c r="AU106" s="81"/>
      <c r="AV106" s="96"/>
      <c r="AW106" s="55"/>
      <c r="AX106" s="56"/>
      <c r="AY106" s="56"/>
      <c r="AZ106" s="56"/>
      <c r="BA106" s="56"/>
      <c r="BB106" s="56"/>
      <c r="BC106" s="56"/>
      <c r="BD106" s="56"/>
      <c r="BE106" s="56"/>
      <c r="BF106" s="56"/>
      <c r="BG106" s="56"/>
      <c r="BH106" s="56"/>
      <c r="BI106" s="56"/>
      <c r="BJ106" s="56"/>
      <c r="BK106" s="56"/>
      <c r="BL106" s="56"/>
      <c r="BM106" s="56"/>
      <c r="BN106" s="94"/>
      <c r="BO106" s="115"/>
      <c r="BP106" s="26"/>
      <c r="BQ106" s="26"/>
      <c r="BR106" s="26"/>
      <c r="BS106" s="26"/>
      <c r="BT106" s="26"/>
      <c r="BU106" s="26"/>
      <c r="BV106" s="26"/>
      <c r="BW106" s="27"/>
      <c r="BX106" s="220"/>
      <c r="BY106" s="55"/>
      <c r="BZ106" s="56"/>
      <c r="CA106" s="56"/>
      <c r="CB106" s="56"/>
      <c r="CC106" s="56"/>
      <c r="CD106" s="56"/>
      <c r="CE106" s="56"/>
      <c r="CF106" s="56"/>
      <c r="CG106" s="56"/>
      <c r="CH106" s="56"/>
      <c r="CI106" s="56"/>
      <c r="CJ106" s="56"/>
      <c r="CK106" s="56"/>
      <c r="CL106" s="56"/>
      <c r="CM106" s="56"/>
      <c r="CN106" s="56"/>
      <c r="CO106" s="56"/>
      <c r="CP106" s="59"/>
    </row>
    <row r="107" spans="1:94" ht="12.75" customHeight="1" x14ac:dyDescent="0.25">
      <c r="A107" s="35" t="s">
        <v>264</v>
      </c>
      <c r="B107" s="59"/>
      <c r="C107" s="55"/>
      <c r="D107" s="56"/>
      <c r="E107" s="56"/>
      <c r="F107" s="56"/>
      <c r="G107" s="56"/>
      <c r="H107" s="56"/>
      <c r="I107" s="56"/>
      <c r="J107" s="55"/>
      <c r="K107" s="55"/>
      <c r="L107" s="56"/>
      <c r="M107" s="56"/>
      <c r="N107" s="55"/>
      <c r="O107" s="56"/>
      <c r="P107" s="56"/>
      <c r="Q107" s="56"/>
      <c r="R107" s="56"/>
      <c r="S107" s="56"/>
      <c r="T107" s="59"/>
      <c r="U107" s="109"/>
      <c r="V107" s="55"/>
      <c r="W107" s="56"/>
      <c r="X107" s="56"/>
      <c r="Y107" s="56"/>
      <c r="Z107" s="55"/>
      <c r="AA107" s="55"/>
      <c r="AB107" s="55"/>
      <c r="AC107" s="56"/>
      <c r="AD107" s="56"/>
      <c r="AE107" s="56"/>
      <c r="AF107" s="59"/>
      <c r="AG107" s="109"/>
      <c r="AH107" s="59"/>
      <c r="AI107" s="56"/>
      <c r="AJ107" s="56"/>
      <c r="AK107" s="56"/>
      <c r="AL107" s="56"/>
      <c r="AM107" s="56"/>
      <c r="AN107" s="56"/>
      <c r="AO107" s="56"/>
      <c r="AP107" s="109">
        <f t="shared" si="3"/>
        <v>0</v>
      </c>
      <c r="AQ107" s="81"/>
      <c r="AR107" s="81"/>
      <c r="AS107" s="81">
        <v>1</v>
      </c>
      <c r="AT107" s="81"/>
      <c r="AU107" s="81"/>
      <c r="AV107" s="96"/>
      <c r="AW107" s="55"/>
      <c r="AX107" s="56"/>
      <c r="AY107" s="56"/>
      <c r="AZ107" s="56"/>
      <c r="BA107" s="56"/>
      <c r="BB107" s="56"/>
      <c r="BC107" s="56"/>
      <c r="BD107" s="55"/>
      <c r="BE107" s="55"/>
      <c r="BF107" s="56"/>
      <c r="BG107" s="56"/>
      <c r="BH107" s="55"/>
      <c r="BI107" s="56"/>
      <c r="BJ107" s="56"/>
      <c r="BK107" s="56"/>
      <c r="BL107" s="56"/>
      <c r="BM107" s="56"/>
      <c r="BN107" s="94"/>
      <c r="BO107" s="115"/>
      <c r="BP107" s="26"/>
      <c r="BQ107" s="26"/>
      <c r="BR107" s="26"/>
      <c r="BS107" s="26"/>
      <c r="BT107" s="26"/>
      <c r="BU107" s="26"/>
      <c r="BV107" s="26"/>
      <c r="BW107" s="27"/>
      <c r="BX107" s="220"/>
      <c r="BY107" s="55"/>
      <c r="BZ107" s="56"/>
      <c r="CA107" s="56"/>
      <c r="CB107" s="56"/>
      <c r="CC107" s="56"/>
      <c r="CD107" s="56"/>
      <c r="CE107" s="56"/>
      <c r="CF107" s="55"/>
      <c r="CG107" s="55"/>
      <c r="CH107" s="56"/>
      <c r="CI107" s="56"/>
      <c r="CJ107" s="55"/>
      <c r="CK107" s="56"/>
      <c r="CL107" s="56"/>
      <c r="CM107" s="56"/>
      <c r="CN107" s="56"/>
      <c r="CO107" s="56"/>
      <c r="CP107" s="59"/>
    </row>
    <row r="108" spans="1:94" ht="12.75" customHeight="1" thickBot="1" x14ac:dyDescent="0.3">
      <c r="A108" s="35" t="s">
        <v>334</v>
      </c>
      <c r="B108" s="59"/>
      <c r="C108" s="55"/>
      <c r="D108" s="56"/>
      <c r="E108" s="56"/>
      <c r="F108" s="56"/>
      <c r="G108" s="56"/>
      <c r="H108" s="56"/>
      <c r="I108" s="56"/>
      <c r="J108" s="55">
        <v>1</v>
      </c>
      <c r="K108" s="187" t="s">
        <v>207</v>
      </c>
      <c r="L108" s="56"/>
      <c r="M108" s="56"/>
      <c r="N108" s="187" t="s">
        <v>207</v>
      </c>
      <c r="O108" s="56"/>
      <c r="P108" s="56"/>
      <c r="Q108" s="56"/>
      <c r="R108" s="56"/>
      <c r="S108" s="56"/>
      <c r="T108" s="59"/>
      <c r="U108" s="109"/>
      <c r="V108" s="55"/>
      <c r="W108" s="56"/>
      <c r="X108" s="56"/>
      <c r="Y108" s="56"/>
      <c r="Z108" s="55">
        <v>1</v>
      </c>
      <c r="AA108" s="55">
        <v>1</v>
      </c>
      <c r="AB108" s="55">
        <v>1</v>
      </c>
      <c r="AC108" s="56"/>
      <c r="AD108" s="56"/>
      <c r="AE108" s="56"/>
      <c r="AF108" s="59"/>
      <c r="AG108" s="109"/>
      <c r="AH108" s="59"/>
      <c r="AI108" s="56"/>
      <c r="AJ108" s="56"/>
      <c r="AK108" s="56"/>
      <c r="AL108" s="56"/>
      <c r="AM108" s="56"/>
      <c r="AN108" s="56"/>
      <c r="AO108" s="56"/>
      <c r="AP108" s="109">
        <f t="shared" si="3"/>
        <v>0</v>
      </c>
      <c r="AQ108" s="81"/>
      <c r="AR108" s="81"/>
      <c r="AS108" s="81"/>
      <c r="AT108" s="81"/>
      <c r="AU108" s="81"/>
      <c r="AV108" s="96"/>
      <c r="AW108" s="55"/>
      <c r="AX108" s="56"/>
      <c r="AY108" s="56"/>
      <c r="AZ108" s="56"/>
      <c r="BA108" s="56"/>
      <c r="BB108" s="56"/>
      <c r="BC108" s="56"/>
      <c r="BD108" s="55">
        <v>0</v>
      </c>
      <c r="BE108" s="55">
        <v>0</v>
      </c>
      <c r="BF108" s="56"/>
      <c r="BG108" s="56"/>
      <c r="BH108" s="55">
        <v>0</v>
      </c>
      <c r="BI108" s="56"/>
      <c r="BJ108" s="56"/>
      <c r="BK108" s="56"/>
      <c r="BL108" s="56"/>
      <c r="BM108" s="56"/>
      <c r="BN108" s="94"/>
      <c r="BO108" s="115"/>
      <c r="BP108" s="26"/>
      <c r="BQ108" s="26"/>
      <c r="BR108" s="26"/>
      <c r="BS108" s="26"/>
      <c r="BT108" s="26"/>
      <c r="BU108" s="26"/>
      <c r="BV108" s="26"/>
      <c r="BW108" s="27"/>
      <c r="BX108" s="220"/>
      <c r="BY108" s="55"/>
      <c r="BZ108" s="56"/>
      <c r="CA108" s="56"/>
      <c r="CB108" s="56"/>
      <c r="CC108" s="56"/>
      <c r="CD108" s="56"/>
      <c r="CE108" s="56"/>
      <c r="CF108" s="55">
        <v>0</v>
      </c>
      <c r="CG108" s="55">
        <v>0</v>
      </c>
      <c r="CH108" s="56"/>
      <c r="CI108" s="56"/>
      <c r="CJ108" s="55">
        <v>0</v>
      </c>
      <c r="CK108" s="56"/>
      <c r="CL108" s="56"/>
      <c r="CM108" s="56"/>
      <c r="CN108" s="56"/>
      <c r="CO108" s="56"/>
      <c r="CP108" s="59"/>
    </row>
    <row r="109" spans="1:94" ht="12.75" customHeight="1" thickBot="1" x14ac:dyDescent="0.3">
      <c r="A109" s="35" t="s">
        <v>82</v>
      </c>
      <c r="B109" s="59"/>
      <c r="C109" s="55"/>
      <c r="D109" s="56"/>
      <c r="E109" s="56"/>
      <c r="F109" s="56"/>
      <c r="G109" s="56"/>
      <c r="H109" s="56"/>
      <c r="I109" s="56"/>
      <c r="J109" s="66">
        <v>1</v>
      </c>
      <c r="K109" s="187" t="s">
        <v>207</v>
      </c>
      <c r="L109" s="56"/>
      <c r="M109" s="56"/>
      <c r="N109" s="187" t="s">
        <v>207</v>
      </c>
      <c r="O109" s="56"/>
      <c r="P109" s="56"/>
      <c r="Q109" s="56"/>
      <c r="R109" s="56"/>
      <c r="S109" s="56"/>
      <c r="T109" s="59"/>
      <c r="U109" s="109"/>
      <c r="V109" s="55"/>
      <c r="W109" s="56"/>
      <c r="X109" s="56"/>
      <c r="Y109" s="56"/>
      <c r="Z109" s="66">
        <v>1</v>
      </c>
      <c r="AA109" s="66">
        <v>1</v>
      </c>
      <c r="AB109" s="66">
        <v>1</v>
      </c>
      <c r="AC109" s="56"/>
      <c r="AD109" s="56"/>
      <c r="AE109" s="56"/>
      <c r="AF109" s="59"/>
      <c r="AG109" s="109"/>
      <c r="AH109" s="59"/>
      <c r="AI109" s="56"/>
      <c r="AJ109" s="56"/>
      <c r="AK109" s="56"/>
      <c r="AL109" s="56"/>
      <c r="AM109" s="56"/>
      <c r="AN109" s="56"/>
      <c r="AO109" s="56"/>
      <c r="AP109" s="109">
        <f t="shared" si="3"/>
        <v>0</v>
      </c>
      <c r="AQ109" s="81"/>
      <c r="AR109" s="81"/>
      <c r="AS109" s="81"/>
      <c r="AT109" s="81"/>
      <c r="AU109" s="81"/>
      <c r="AV109" s="96"/>
      <c r="AW109" s="55"/>
      <c r="AX109" s="56"/>
      <c r="AY109" s="56"/>
      <c r="AZ109" s="56"/>
      <c r="BA109" s="56"/>
      <c r="BB109" s="56"/>
      <c r="BC109" s="56"/>
      <c r="BD109" s="66">
        <v>0</v>
      </c>
      <c r="BE109" s="66">
        <v>0</v>
      </c>
      <c r="BF109" s="56"/>
      <c r="BG109" s="56"/>
      <c r="BH109" s="66">
        <v>0</v>
      </c>
      <c r="BI109" s="56"/>
      <c r="BJ109" s="56"/>
      <c r="BK109" s="56"/>
      <c r="BL109" s="56"/>
      <c r="BM109" s="56"/>
      <c r="BN109" s="94"/>
      <c r="BO109" s="115"/>
      <c r="BP109" s="26"/>
      <c r="BQ109" s="26"/>
      <c r="BR109" s="26"/>
      <c r="BS109" s="26"/>
      <c r="BT109" s="26"/>
      <c r="BU109" s="26"/>
      <c r="BV109" s="26"/>
      <c r="BW109" s="27"/>
      <c r="BX109" s="220"/>
      <c r="BY109" s="55"/>
      <c r="BZ109" s="56"/>
      <c r="CA109" s="56"/>
      <c r="CB109" s="56"/>
      <c r="CC109" s="56"/>
      <c r="CD109" s="56"/>
      <c r="CE109" s="56"/>
      <c r="CF109" s="66">
        <v>0</v>
      </c>
      <c r="CG109" s="66">
        <v>0</v>
      </c>
      <c r="CH109" s="56"/>
      <c r="CI109" s="56"/>
      <c r="CJ109" s="66">
        <v>0</v>
      </c>
      <c r="CK109" s="56"/>
      <c r="CL109" s="56"/>
      <c r="CM109" s="56"/>
      <c r="CN109" s="56"/>
      <c r="CO109" s="56"/>
      <c r="CP109" s="59"/>
    </row>
    <row r="110" spans="1:94" ht="12.75" customHeight="1" x14ac:dyDescent="0.25">
      <c r="A110" s="35" t="s">
        <v>265</v>
      </c>
      <c r="B110" s="59"/>
      <c r="C110" s="55"/>
      <c r="D110" s="56"/>
      <c r="E110" s="56"/>
      <c r="F110" s="56"/>
      <c r="G110" s="56"/>
      <c r="H110" s="56"/>
      <c r="I110" s="56"/>
      <c r="J110" s="55"/>
      <c r="K110" s="55"/>
      <c r="L110" s="56"/>
      <c r="M110" s="56"/>
      <c r="N110" s="55"/>
      <c r="O110" s="56"/>
      <c r="P110" s="56"/>
      <c r="Q110" s="56"/>
      <c r="R110" s="56"/>
      <c r="S110" s="56"/>
      <c r="T110" s="59"/>
      <c r="U110" s="109"/>
      <c r="V110" s="55"/>
      <c r="W110" s="56"/>
      <c r="X110" s="56"/>
      <c r="Y110" s="56"/>
      <c r="Z110" s="55"/>
      <c r="AA110" s="55"/>
      <c r="AB110" s="55"/>
      <c r="AC110" s="56"/>
      <c r="AD110" s="56"/>
      <c r="AE110" s="56"/>
      <c r="AF110" s="59"/>
      <c r="AG110" s="109"/>
      <c r="AH110" s="59"/>
      <c r="AI110" s="56"/>
      <c r="AJ110" s="56"/>
      <c r="AK110" s="56"/>
      <c r="AL110" s="56"/>
      <c r="AM110" s="56"/>
      <c r="AN110" s="56"/>
      <c r="AO110" s="56"/>
      <c r="AP110" s="109">
        <f t="shared" si="3"/>
        <v>0</v>
      </c>
      <c r="AQ110" s="81"/>
      <c r="AR110" s="81"/>
      <c r="AS110" s="81">
        <v>1</v>
      </c>
      <c r="AT110" s="81"/>
      <c r="AU110" s="81"/>
      <c r="AV110" s="96"/>
      <c r="AW110" s="55"/>
      <c r="AX110" s="56"/>
      <c r="AY110" s="56"/>
      <c r="AZ110" s="56"/>
      <c r="BA110" s="56"/>
      <c r="BB110" s="56"/>
      <c r="BC110" s="56"/>
      <c r="BD110" s="55"/>
      <c r="BE110" s="55"/>
      <c r="BF110" s="56"/>
      <c r="BG110" s="56"/>
      <c r="BH110" s="55"/>
      <c r="BI110" s="56"/>
      <c r="BJ110" s="56"/>
      <c r="BK110" s="56"/>
      <c r="BL110" s="56"/>
      <c r="BM110" s="56"/>
      <c r="BN110" s="94"/>
      <c r="BO110" s="115"/>
      <c r="BP110" s="26"/>
      <c r="BQ110" s="26"/>
      <c r="BR110" s="26"/>
      <c r="BS110" s="26"/>
      <c r="BT110" s="26"/>
      <c r="BU110" s="26"/>
      <c r="BV110" s="26"/>
      <c r="BW110" s="27"/>
      <c r="BX110" s="220"/>
      <c r="BY110" s="55"/>
      <c r="BZ110" s="56"/>
      <c r="CA110" s="56"/>
      <c r="CB110" s="56"/>
      <c r="CC110" s="56"/>
      <c r="CD110" s="56"/>
      <c r="CE110" s="56"/>
      <c r="CF110" s="55"/>
      <c r="CG110" s="55"/>
      <c r="CH110" s="56"/>
      <c r="CI110" s="56"/>
      <c r="CJ110" s="55"/>
      <c r="CK110" s="56"/>
      <c r="CL110" s="56"/>
      <c r="CM110" s="56"/>
      <c r="CN110" s="56"/>
      <c r="CO110" s="56"/>
      <c r="CP110" s="59"/>
    </row>
    <row r="111" spans="1:94" ht="13.5" customHeight="1" x14ac:dyDescent="0.25">
      <c r="A111" s="35" t="s">
        <v>266</v>
      </c>
      <c r="B111" s="59"/>
      <c r="C111" s="56">
        <v>1</v>
      </c>
      <c r="D111" s="56"/>
      <c r="E111" s="56"/>
      <c r="F111" s="56"/>
      <c r="G111" s="56"/>
      <c r="H111" s="56"/>
      <c r="I111" s="56"/>
      <c r="J111" s="56"/>
      <c r="K111" s="56"/>
      <c r="L111" s="55"/>
      <c r="M111" s="56"/>
      <c r="N111" s="56"/>
      <c r="O111" s="56"/>
      <c r="P111" s="56"/>
      <c r="Q111" s="56"/>
      <c r="R111" s="56"/>
      <c r="S111" s="56"/>
      <c r="T111" s="59"/>
      <c r="U111" s="109"/>
      <c r="V111" s="56">
        <v>1</v>
      </c>
      <c r="W111" s="56"/>
      <c r="X111" s="56"/>
      <c r="Y111" s="56"/>
      <c r="Z111" s="56"/>
      <c r="AA111" s="56"/>
      <c r="AB111" s="56"/>
      <c r="AC111" s="56"/>
      <c r="AD111" s="56"/>
      <c r="AE111" s="56"/>
      <c r="AF111" s="59"/>
      <c r="AG111" s="109"/>
      <c r="AH111" s="59"/>
      <c r="AI111" s="56"/>
      <c r="AJ111" s="56"/>
      <c r="AK111" s="56"/>
      <c r="AL111" s="55"/>
      <c r="AM111" s="56"/>
      <c r="AN111" s="56"/>
      <c r="AO111" s="56"/>
      <c r="AP111" s="109">
        <f t="shared" si="3"/>
        <v>0</v>
      </c>
      <c r="AQ111" s="81"/>
      <c r="AR111" s="23"/>
      <c r="AS111" s="81"/>
      <c r="AT111" s="81"/>
      <c r="AU111" s="81"/>
      <c r="AV111" s="96"/>
      <c r="AW111" s="56">
        <v>0</v>
      </c>
      <c r="AX111" s="56"/>
      <c r="AY111" s="56"/>
      <c r="AZ111" s="56"/>
      <c r="BA111" s="56"/>
      <c r="BB111" s="56"/>
      <c r="BC111" s="56"/>
      <c r="BD111" s="56"/>
      <c r="BE111" s="56"/>
      <c r="BF111" s="55"/>
      <c r="BG111" s="56"/>
      <c r="BH111" s="56"/>
      <c r="BI111" s="56"/>
      <c r="BJ111" s="56"/>
      <c r="BK111" s="56"/>
      <c r="BL111" s="56"/>
      <c r="BM111" s="56"/>
      <c r="BN111" s="94"/>
      <c r="BO111" s="115"/>
      <c r="BP111" s="31"/>
      <c r="BQ111" s="32"/>
      <c r="BR111" s="32"/>
      <c r="BS111" s="32"/>
      <c r="BT111" s="32"/>
      <c r="BU111" s="33">
        <v>1</v>
      </c>
      <c r="BV111" s="32"/>
      <c r="BW111" s="34"/>
      <c r="BX111" s="220"/>
      <c r="BY111" s="56">
        <v>1</v>
      </c>
      <c r="BZ111" s="56"/>
      <c r="CA111" s="56"/>
      <c r="CB111" s="56"/>
      <c r="CC111" s="56"/>
      <c r="CD111" s="56"/>
      <c r="CE111" s="56"/>
      <c r="CF111" s="56"/>
      <c r="CG111" s="56"/>
      <c r="CH111" s="55"/>
      <c r="CI111" s="56"/>
      <c r="CJ111" s="56"/>
      <c r="CK111" s="56"/>
      <c r="CL111" s="56"/>
      <c r="CM111" s="56"/>
      <c r="CN111" s="56"/>
      <c r="CO111" s="56"/>
      <c r="CP111" s="59"/>
    </row>
    <row r="112" spans="1:94" ht="13.5" customHeight="1" thickBot="1" x14ac:dyDescent="0.3">
      <c r="A112" s="35" t="s">
        <v>267</v>
      </c>
      <c r="B112" s="59"/>
      <c r="C112" s="56">
        <v>1</v>
      </c>
      <c r="D112" s="56"/>
      <c r="E112" s="56"/>
      <c r="F112" s="55"/>
      <c r="G112" s="56"/>
      <c r="H112" s="56"/>
      <c r="I112" s="56"/>
      <c r="J112" s="56"/>
      <c r="K112" s="56"/>
      <c r="L112" s="56"/>
      <c r="M112" s="56"/>
      <c r="N112" s="56"/>
      <c r="O112" s="56"/>
      <c r="P112" s="56"/>
      <c r="Q112" s="56"/>
      <c r="R112" s="56"/>
      <c r="S112" s="56"/>
      <c r="T112" s="59"/>
      <c r="U112" s="109"/>
      <c r="V112" s="56">
        <v>1</v>
      </c>
      <c r="W112" s="56"/>
      <c r="X112" s="55"/>
      <c r="Y112" s="56"/>
      <c r="Z112" s="56"/>
      <c r="AA112" s="56"/>
      <c r="AB112" s="56"/>
      <c r="AC112" s="56"/>
      <c r="AD112" s="56"/>
      <c r="AE112" s="56"/>
      <c r="AF112" s="59"/>
      <c r="AG112" s="109"/>
      <c r="AH112" s="59"/>
      <c r="AI112" s="56"/>
      <c r="AJ112" s="56"/>
      <c r="AK112" s="56"/>
      <c r="AL112" s="56"/>
      <c r="AM112" s="56"/>
      <c r="AN112" s="56"/>
      <c r="AO112" s="56"/>
      <c r="AP112" s="109">
        <f t="shared" si="3"/>
        <v>0</v>
      </c>
      <c r="AQ112" s="81"/>
      <c r="AR112" s="81">
        <v>1</v>
      </c>
      <c r="AS112" s="81">
        <v>1</v>
      </c>
      <c r="AT112" s="81"/>
      <c r="AU112" s="81"/>
      <c r="AV112" s="96"/>
      <c r="AW112" s="56">
        <v>1</v>
      </c>
      <c r="AX112" s="56"/>
      <c r="AY112" s="56"/>
      <c r="AZ112" s="55"/>
      <c r="BA112" s="56"/>
      <c r="BB112" s="56"/>
      <c r="BC112" s="56"/>
      <c r="BD112" s="56"/>
      <c r="BE112" s="56"/>
      <c r="BF112" s="56"/>
      <c r="BG112" s="56"/>
      <c r="BH112" s="56"/>
      <c r="BI112" s="56"/>
      <c r="BJ112" s="56"/>
      <c r="BK112" s="56"/>
      <c r="BL112" s="56"/>
      <c r="BM112" s="56"/>
      <c r="BN112" s="94"/>
      <c r="BO112" s="115"/>
      <c r="BP112" s="31"/>
      <c r="BQ112" s="32"/>
      <c r="BR112" s="32"/>
      <c r="BS112" s="31"/>
      <c r="BT112" s="32"/>
      <c r="BU112" s="33">
        <v>1</v>
      </c>
      <c r="BV112" s="32"/>
      <c r="BW112" s="34"/>
      <c r="BX112" s="220"/>
      <c r="BY112" s="56">
        <v>1</v>
      </c>
      <c r="BZ112" s="56"/>
      <c r="CA112" s="56"/>
      <c r="CB112" s="55"/>
      <c r="CC112" s="56"/>
      <c r="CD112" s="56"/>
      <c r="CE112" s="56"/>
      <c r="CF112" s="56"/>
      <c r="CG112" s="56"/>
      <c r="CH112" s="56"/>
      <c r="CI112" s="56"/>
      <c r="CJ112" s="56"/>
      <c r="CK112" s="56"/>
      <c r="CL112" s="56"/>
      <c r="CM112" s="56"/>
      <c r="CN112" s="56"/>
      <c r="CO112" s="56"/>
      <c r="CP112" s="59"/>
    </row>
    <row r="113" spans="1:94" ht="13.5" customHeight="1" thickBot="1" x14ac:dyDescent="0.3">
      <c r="A113" s="35" t="s">
        <v>268</v>
      </c>
      <c r="B113" s="59"/>
      <c r="C113" s="66">
        <v>1</v>
      </c>
      <c r="D113" s="56"/>
      <c r="E113" s="56"/>
      <c r="F113" s="56"/>
      <c r="G113" s="56"/>
      <c r="H113" s="56"/>
      <c r="I113" s="56"/>
      <c r="J113" s="56"/>
      <c r="K113" s="56"/>
      <c r="L113" s="55"/>
      <c r="M113" s="58"/>
      <c r="N113" s="56"/>
      <c r="O113" s="56"/>
      <c r="P113" s="56"/>
      <c r="Q113" s="56"/>
      <c r="R113" s="56"/>
      <c r="S113" s="56"/>
      <c r="T113" s="59"/>
      <c r="U113" s="109"/>
      <c r="V113" s="66">
        <v>1</v>
      </c>
      <c r="W113" s="56"/>
      <c r="X113" s="56"/>
      <c r="Y113" s="56"/>
      <c r="Z113" s="56"/>
      <c r="AA113" s="56"/>
      <c r="AB113" s="56"/>
      <c r="AC113" s="56"/>
      <c r="AD113" s="56"/>
      <c r="AE113" s="56"/>
      <c r="AF113" s="59"/>
      <c r="AG113" s="109"/>
      <c r="AH113" s="59"/>
      <c r="AI113" s="56"/>
      <c r="AJ113" s="56"/>
      <c r="AK113" s="56"/>
      <c r="AL113" s="55"/>
      <c r="AM113" s="58"/>
      <c r="AN113" s="56"/>
      <c r="AO113" s="56"/>
      <c r="AP113" s="109">
        <f t="shared" si="3"/>
        <v>0</v>
      </c>
      <c r="AQ113" s="81"/>
      <c r="AR113" s="23"/>
      <c r="AS113" s="81"/>
      <c r="AT113" s="81"/>
      <c r="AU113" s="81"/>
      <c r="AV113" s="96"/>
      <c r="AW113" s="66">
        <v>0</v>
      </c>
      <c r="AX113" s="56"/>
      <c r="AY113" s="56"/>
      <c r="AZ113" s="56"/>
      <c r="BA113" s="56"/>
      <c r="BB113" s="56"/>
      <c r="BC113" s="56"/>
      <c r="BD113" s="56"/>
      <c r="BE113" s="56"/>
      <c r="BF113" s="55"/>
      <c r="BG113" s="58"/>
      <c r="BH113" s="56"/>
      <c r="BI113" s="56"/>
      <c r="BJ113" s="56"/>
      <c r="BK113" s="56"/>
      <c r="BL113" s="56"/>
      <c r="BM113" s="56"/>
      <c r="BN113" s="94"/>
      <c r="BO113" s="115"/>
      <c r="BP113" s="31"/>
      <c r="BQ113" s="32"/>
      <c r="BR113" s="32"/>
      <c r="BS113" s="32"/>
      <c r="BT113" s="32"/>
      <c r="BU113" s="33">
        <v>1</v>
      </c>
      <c r="BV113" s="32"/>
      <c r="BW113" s="34"/>
      <c r="BX113" s="220"/>
      <c r="BY113" s="66">
        <v>1</v>
      </c>
      <c r="BZ113" s="56"/>
      <c r="CA113" s="56"/>
      <c r="CB113" s="56"/>
      <c r="CC113" s="56"/>
      <c r="CD113" s="56"/>
      <c r="CE113" s="56"/>
      <c r="CF113" s="56"/>
      <c r="CG113" s="56"/>
      <c r="CH113" s="55"/>
      <c r="CI113" s="58"/>
      <c r="CJ113" s="56"/>
      <c r="CK113" s="56"/>
      <c r="CL113" s="56"/>
      <c r="CM113" s="56"/>
      <c r="CN113" s="56"/>
      <c r="CO113" s="56"/>
      <c r="CP113" s="59"/>
    </row>
    <row r="114" spans="1:94" ht="13.5" customHeight="1" thickBot="1" x14ac:dyDescent="0.3">
      <c r="A114" s="157" t="s">
        <v>101</v>
      </c>
      <c r="B114" s="59"/>
      <c r="C114" s="56"/>
      <c r="D114" s="56"/>
      <c r="E114" s="56"/>
      <c r="F114" s="56"/>
      <c r="G114" s="56"/>
      <c r="H114" s="56"/>
      <c r="I114" s="56"/>
      <c r="J114" s="56"/>
      <c r="K114" s="56"/>
      <c r="L114" s="61"/>
      <c r="M114" s="66">
        <v>1</v>
      </c>
      <c r="N114" s="56"/>
      <c r="O114" s="56"/>
      <c r="P114" s="56"/>
      <c r="Q114" s="156">
        <v>0</v>
      </c>
      <c r="R114" s="56"/>
      <c r="S114" s="56"/>
      <c r="T114" s="59"/>
      <c r="U114" s="109"/>
      <c r="V114" s="56"/>
      <c r="W114" s="56"/>
      <c r="X114" s="56"/>
      <c r="Y114" s="56"/>
      <c r="Z114" s="56"/>
      <c r="AA114" s="56"/>
      <c r="AB114" s="56"/>
      <c r="AC114" s="56"/>
      <c r="AD114" s="56"/>
      <c r="AE114" s="56"/>
      <c r="AF114" s="59"/>
      <c r="AG114" s="109"/>
      <c r="AH114" s="59"/>
      <c r="AI114" s="56"/>
      <c r="AJ114" s="56"/>
      <c r="AK114" s="56"/>
      <c r="AL114" s="61"/>
      <c r="AM114" s="66">
        <v>1</v>
      </c>
      <c r="AN114" s="56"/>
      <c r="AO114" s="156">
        <v>0</v>
      </c>
      <c r="AP114" s="109">
        <f t="shared" si="3"/>
        <v>2</v>
      </c>
      <c r="AQ114" s="81"/>
      <c r="AR114" s="23"/>
      <c r="AS114" s="81"/>
      <c r="AT114" s="81"/>
      <c r="AU114" s="81"/>
      <c r="AV114" s="96"/>
      <c r="AW114" s="56"/>
      <c r="AX114" s="56"/>
      <c r="AY114" s="56"/>
      <c r="AZ114" s="56"/>
      <c r="BA114" s="56"/>
      <c r="BB114" s="56"/>
      <c r="BC114" s="56"/>
      <c r="BD114" s="56"/>
      <c r="BE114" s="56"/>
      <c r="BF114" s="61"/>
      <c r="BG114" s="66">
        <v>0</v>
      </c>
      <c r="BH114" s="56"/>
      <c r="BI114" s="56"/>
      <c r="BJ114" s="56"/>
      <c r="BK114" s="56">
        <v>0</v>
      </c>
      <c r="BL114" s="56"/>
      <c r="BM114" s="56"/>
      <c r="BN114" s="94"/>
      <c r="BO114" s="115"/>
      <c r="BP114" s="31"/>
      <c r="BQ114" s="32"/>
      <c r="BR114" s="32"/>
      <c r="BS114" s="32"/>
      <c r="BT114" s="32"/>
      <c r="BU114" s="33"/>
      <c r="BV114" s="248"/>
      <c r="BW114" s="34"/>
      <c r="BX114" s="220"/>
      <c r="BY114" s="56"/>
      <c r="BZ114" s="56"/>
      <c r="CA114" s="56"/>
      <c r="CB114" s="56"/>
      <c r="CC114" s="56"/>
      <c r="CD114" s="56"/>
      <c r="CE114" s="56"/>
      <c r="CF114" s="56"/>
      <c r="CG114" s="56"/>
      <c r="CH114" s="61"/>
      <c r="CI114" s="66">
        <v>0</v>
      </c>
      <c r="CJ114" s="56"/>
      <c r="CK114" s="56"/>
      <c r="CL114" s="56"/>
      <c r="CM114" s="56">
        <v>0</v>
      </c>
      <c r="CN114" s="56"/>
      <c r="CO114" s="56"/>
      <c r="CP114" s="59"/>
    </row>
    <row r="115" spans="1:94" ht="13.5" customHeight="1" thickBot="1" x14ac:dyDescent="0.3">
      <c r="A115" s="35" t="s">
        <v>307</v>
      </c>
      <c r="B115" s="59"/>
      <c r="C115" s="56"/>
      <c r="D115" s="56">
        <v>1</v>
      </c>
      <c r="E115" s="56"/>
      <c r="F115" s="56"/>
      <c r="G115" s="56"/>
      <c r="H115" s="56"/>
      <c r="I115" s="56"/>
      <c r="J115" s="56"/>
      <c r="K115" s="56"/>
      <c r="L115" s="55"/>
      <c r="M115" s="60"/>
      <c r="N115" s="56"/>
      <c r="O115" s="56"/>
      <c r="P115" s="56"/>
      <c r="Q115" s="56"/>
      <c r="R115" s="56"/>
      <c r="S115" s="56"/>
      <c r="T115" s="59"/>
      <c r="U115" s="109"/>
      <c r="V115" s="56"/>
      <c r="W115" s="56"/>
      <c r="X115" s="56"/>
      <c r="Y115" s="56"/>
      <c r="Z115" s="56"/>
      <c r="AA115" s="56"/>
      <c r="AB115" s="56"/>
      <c r="AC115" s="56"/>
      <c r="AD115" s="56"/>
      <c r="AE115" s="56"/>
      <c r="AF115" s="59"/>
      <c r="AG115" s="109"/>
      <c r="AH115" s="59"/>
      <c r="AI115" s="56">
        <v>1</v>
      </c>
      <c r="AJ115" s="56"/>
      <c r="AK115" s="56"/>
      <c r="AL115" s="55"/>
      <c r="AM115" s="60"/>
      <c r="AN115" s="56"/>
      <c r="AO115" s="56"/>
      <c r="AP115" s="109">
        <f t="shared" si="3"/>
        <v>1</v>
      </c>
      <c r="AQ115" s="81"/>
      <c r="AR115" s="23"/>
      <c r="AS115" s="81"/>
      <c r="AT115" s="81"/>
      <c r="AU115" s="81"/>
      <c r="AV115" s="96"/>
      <c r="AW115" s="56"/>
      <c r="AX115" s="56">
        <v>0</v>
      </c>
      <c r="AY115" s="56"/>
      <c r="AZ115" s="56"/>
      <c r="BA115" s="56"/>
      <c r="BB115" s="56"/>
      <c r="BC115" s="56"/>
      <c r="BD115" s="56"/>
      <c r="BE115" s="56"/>
      <c r="BF115" s="55"/>
      <c r="BG115" s="60"/>
      <c r="BH115" s="56"/>
      <c r="BI115" s="56"/>
      <c r="BJ115" s="56"/>
      <c r="BK115" s="56"/>
      <c r="BL115" s="56"/>
      <c r="BM115" s="56"/>
      <c r="BN115" s="94"/>
      <c r="BO115" s="115"/>
      <c r="BP115" s="31"/>
      <c r="BQ115" s="32"/>
      <c r="BR115" s="32"/>
      <c r="BS115" s="32"/>
      <c r="BT115" s="32"/>
      <c r="BU115" s="33"/>
      <c r="BV115" s="248"/>
      <c r="BW115" s="34"/>
      <c r="BX115" s="220"/>
      <c r="BY115" s="56"/>
      <c r="BZ115" s="56">
        <v>0</v>
      </c>
      <c r="CA115" s="56"/>
      <c r="CB115" s="56"/>
      <c r="CC115" s="56"/>
      <c r="CD115" s="56"/>
      <c r="CE115" s="56"/>
      <c r="CF115" s="56"/>
      <c r="CG115" s="56"/>
      <c r="CH115" s="55"/>
      <c r="CI115" s="60"/>
      <c r="CJ115" s="56"/>
      <c r="CK115" s="56"/>
      <c r="CL115" s="56"/>
      <c r="CM115" s="56"/>
      <c r="CN115" s="56"/>
      <c r="CO115" s="56"/>
      <c r="CP115" s="59"/>
    </row>
    <row r="116" spans="1:94" ht="13.5" customHeight="1" thickBot="1" x14ac:dyDescent="0.3">
      <c r="A116" s="35" t="s">
        <v>269</v>
      </c>
      <c r="B116" s="61"/>
      <c r="C116" s="56"/>
      <c r="D116" s="56"/>
      <c r="E116" s="56"/>
      <c r="F116" s="56">
        <v>1</v>
      </c>
      <c r="G116" s="56"/>
      <c r="H116" s="56"/>
      <c r="I116" s="56"/>
      <c r="J116" s="56"/>
      <c r="K116" s="56"/>
      <c r="L116" s="56"/>
      <c r="M116" s="55"/>
      <c r="N116" s="56"/>
      <c r="O116" s="55"/>
      <c r="P116" s="55"/>
      <c r="Q116" s="55"/>
      <c r="R116" s="56"/>
      <c r="S116" s="55"/>
      <c r="T116" s="61"/>
      <c r="U116" s="110"/>
      <c r="V116" s="56"/>
      <c r="W116" s="56"/>
      <c r="X116" s="56">
        <v>1</v>
      </c>
      <c r="Y116" s="56"/>
      <c r="Z116" s="56"/>
      <c r="AA116" s="56"/>
      <c r="AB116" s="56"/>
      <c r="AC116" s="55"/>
      <c r="AD116" s="56"/>
      <c r="AE116" s="55"/>
      <c r="AF116" s="61"/>
      <c r="AG116" s="109"/>
      <c r="AH116" s="61"/>
      <c r="AI116" s="56"/>
      <c r="AJ116" s="56"/>
      <c r="AK116" s="56"/>
      <c r="AL116" s="56"/>
      <c r="AM116" s="55"/>
      <c r="AN116" s="55"/>
      <c r="AO116" s="55"/>
      <c r="AP116" s="109">
        <f t="shared" si="3"/>
        <v>0</v>
      </c>
      <c r="AQ116" s="81"/>
      <c r="AR116" s="81">
        <v>1</v>
      </c>
      <c r="AS116" s="23"/>
      <c r="AT116" s="81">
        <v>1</v>
      </c>
      <c r="AU116" s="81">
        <v>1</v>
      </c>
      <c r="AV116" s="99"/>
      <c r="AW116" s="56"/>
      <c r="AX116" s="56"/>
      <c r="AY116" s="56"/>
      <c r="AZ116" s="56">
        <v>1</v>
      </c>
      <c r="BA116" s="56"/>
      <c r="BB116" s="56"/>
      <c r="BC116" s="56"/>
      <c r="BD116" s="56"/>
      <c r="BE116" s="56"/>
      <c r="BF116" s="56"/>
      <c r="BG116" s="55"/>
      <c r="BH116" s="56"/>
      <c r="BI116" s="55"/>
      <c r="BJ116" s="55"/>
      <c r="BK116" s="55"/>
      <c r="BL116" s="56"/>
      <c r="BM116" s="55"/>
      <c r="BN116" s="97"/>
      <c r="BO116" s="28"/>
      <c r="BP116" s="26">
        <v>1</v>
      </c>
      <c r="BQ116" s="32"/>
      <c r="BR116" s="32"/>
      <c r="BS116" s="32"/>
      <c r="BT116" s="32"/>
      <c r="BU116" s="32"/>
      <c r="BV116" s="40">
        <v>1</v>
      </c>
      <c r="BW116" s="34"/>
      <c r="BX116" s="221"/>
      <c r="BY116" s="56"/>
      <c r="BZ116" s="56"/>
      <c r="CA116" s="56"/>
      <c r="CB116" s="56">
        <v>1</v>
      </c>
      <c r="CC116" s="56"/>
      <c r="CD116" s="56"/>
      <c r="CE116" s="56"/>
      <c r="CF116" s="56"/>
      <c r="CG116" s="56"/>
      <c r="CH116" s="56"/>
      <c r="CI116" s="55"/>
      <c r="CJ116" s="56"/>
      <c r="CK116" s="55"/>
      <c r="CL116" s="55"/>
      <c r="CM116" s="55"/>
      <c r="CN116" s="56"/>
      <c r="CO116" s="55"/>
      <c r="CP116" s="61"/>
    </row>
    <row r="117" spans="1:94" ht="13.5" customHeight="1" x14ac:dyDescent="0.25">
      <c r="A117" s="29" t="s">
        <v>988</v>
      </c>
      <c r="B117" s="59"/>
      <c r="C117" s="56"/>
      <c r="D117" s="56"/>
      <c r="E117" s="56"/>
      <c r="F117" s="56"/>
      <c r="G117" s="56"/>
      <c r="H117" s="56"/>
      <c r="I117" s="56"/>
      <c r="J117" s="56"/>
      <c r="K117" s="56"/>
      <c r="L117" s="56"/>
      <c r="M117" s="56"/>
      <c r="N117" s="56"/>
      <c r="O117" s="56"/>
      <c r="P117" s="56"/>
      <c r="Q117" s="56"/>
      <c r="R117" s="56"/>
      <c r="S117" s="56"/>
      <c r="T117" s="84">
        <v>1</v>
      </c>
      <c r="U117" s="109"/>
      <c r="V117" s="56"/>
      <c r="W117" s="56"/>
      <c r="X117" s="56"/>
      <c r="Y117" s="56"/>
      <c r="Z117" s="56"/>
      <c r="AA117" s="56"/>
      <c r="AB117" s="56"/>
      <c r="AC117" s="56"/>
      <c r="AD117" s="56"/>
      <c r="AE117" s="56"/>
      <c r="AF117" s="86">
        <v>1</v>
      </c>
      <c r="AG117" s="109"/>
      <c r="AH117" s="59"/>
      <c r="AI117" s="56"/>
      <c r="AJ117" s="56"/>
      <c r="AK117" s="56"/>
      <c r="AL117" s="56"/>
      <c r="AM117" s="56"/>
      <c r="AN117" s="56"/>
      <c r="AO117" s="56"/>
      <c r="AP117" s="109">
        <f t="shared" si="3"/>
        <v>0</v>
      </c>
      <c r="AQ117" s="81"/>
      <c r="AR117" s="81"/>
      <c r="AS117" s="81"/>
      <c r="AT117" s="81"/>
      <c r="AU117" s="81"/>
      <c r="AV117" s="96"/>
      <c r="AW117" s="56"/>
      <c r="AX117" s="56"/>
      <c r="AY117" s="56"/>
      <c r="AZ117" s="56"/>
      <c r="BA117" s="56"/>
      <c r="BB117" s="56"/>
      <c r="BC117" s="56"/>
      <c r="BD117" s="56"/>
      <c r="BE117" s="56"/>
      <c r="BF117" s="56"/>
      <c r="BG117" s="56"/>
      <c r="BH117" s="56"/>
      <c r="BI117" s="56"/>
      <c r="BJ117" s="56"/>
      <c r="BK117" s="56"/>
      <c r="BL117" s="56"/>
      <c r="BM117" s="56"/>
      <c r="BN117" s="102">
        <v>0</v>
      </c>
      <c r="BO117" s="115"/>
      <c r="BP117" s="31"/>
      <c r="BQ117" s="32"/>
      <c r="BR117" s="32"/>
      <c r="BS117" s="32"/>
      <c r="BT117" s="33"/>
      <c r="BU117" s="32"/>
      <c r="BV117" s="248"/>
      <c r="BW117" s="34"/>
      <c r="BX117" s="220"/>
      <c r="BY117" s="56"/>
      <c r="BZ117" s="56"/>
      <c r="CA117" s="56"/>
      <c r="CB117" s="56"/>
      <c r="CC117" s="56"/>
      <c r="CD117" s="56"/>
      <c r="CE117" s="56"/>
      <c r="CF117" s="56"/>
      <c r="CG117" s="56"/>
      <c r="CH117" s="56"/>
      <c r="CI117" s="56"/>
      <c r="CJ117" s="56"/>
      <c r="CK117" s="56"/>
      <c r="CL117" s="56"/>
      <c r="CM117" s="56"/>
      <c r="CN117" s="56"/>
      <c r="CO117" s="56"/>
      <c r="CP117" s="86">
        <v>0</v>
      </c>
    </row>
    <row r="118" spans="1:94" ht="18" customHeight="1" x14ac:dyDescent="0.25">
      <c r="A118" s="35" t="s">
        <v>270</v>
      </c>
      <c r="B118" s="59"/>
      <c r="C118" s="56"/>
      <c r="D118" s="56"/>
      <c r="E118" s="56"/>
      <c r="F118" s="56"/>
      <c r="G118" s="56"/>
      <c r="H118" s="56"/>
      <c r="I118" s="56"/>
      <c r="J118" s="56"/>
      <c r="K118" s="56"/>
      <c r="L118" s="56"/>
      <c r="M118" s="56"/>
      <c r="N118" s="56"/>
      <c r="O118" s="56"/>
      <c r="P118" s="56"/>
      <c r="Q118" s="56"/>
      <c r="R118" s="56">
        <v>1</v>
      </c>
      <c r="S118" s="56"/>
      <c r="T118" s="59"/>
      <c r="U118" s="109"/>
      <c r="V118" s="56"/>
      <c r="W118" s="56"/>
      <c r="X118" s="56"/>
      <c r="Y118" s="56"/>
      <c r="Z118" s="56"/>
      <c r="AA118" s="56"/>
      <c r="AB118" s="56"/>
      <c r="AC118" s="56"/>
      <c r="AD118" s="56">
        <v>1</v>
      </c>
      <c r="AE118" s="56"/>
      <c r="AF118" s="59"/>
      <c r="AG118" s="109"/>
      <c r="AH118" s="59"/>
      <c r="AI118" s="56"/>
      <c r="AJ118" s="56"/>
      <c r="AK118" s="56"/>
      <c r="AL118" s="56"/>
      <c r="AM118" s="56"/>
      <c r="AN118" s="56"/>
      <c r="AO118" s="56"/>
      <c r="AP118" s="109">
        <f t="shared" si="3"/>
        <v>0</v>
      </c>
      <c r="AQ118" s="81"/>
      <c r="AR118" s="81"/>
      <c r="AS118" s="81"/>
      <c r="AT118" s="81">
        <v>1</v>
      </c>
      <c r="AU118" s="81">
        <v>1</v>
      </c>
      <c r="AV118" s="96"/>
      <c r="AW118" s="56"/>
      <c r="AX118" s="56"/>
      <c r="AY118" s="56"/>
      <c r="AZ118" s="56"/>
      <c r="BA118" s="56"/>
      <c r="BB118" s="56"/>
      <c r="BC118" s="56"/>
      <c r="BD118" s="56"/>
      <c r="BE118" s="56"/>
      <c r="BF118" s="56"/>
      <c r="BG118" s="56"/>
      <c r="BH118" s="56"/>
      <c r="BI118" s="56"/>
      <c r="BJ118" s="56"/>
      <c r="BK118" s="56"/>
      <c r="BL118" s="56">
        <v>1</v>
      </c>
      <c r="BM118" s="56"/>
      <c r="BN118" s="94"/>
      <c r="BO118" s="115"/>
      <c r="BP118" s="31"/>
      <c r="BQ118" s="32"/>
      <c r="BR118" s="32"/>
      <c r="BS118" s="32"/>
      <c r="BT118" s="32"/>
      <c r="BU118" s="32"/>
      <c r="BV118" s="32"/>
      <c r="BW118" s="27">
        <v>1</v>
      </c>
      <c r="BX118" s="220"/>
      <c r="BY118" s="56"/>
      <c r="BZ118" s="56"/>
      <c r="CA118" s="56"/>
      <c r="CB118" s="56"/>
      <c r="CC118" s="56"/>
      <c r="CD118" s="56"/>
      <c r="CE118" s="56"/>
      <c r="CF118" s="56"/>
      <c r="CG118" s="56"/>
      <c r="CH118" s="56"/>
      <c r="CI118" s="56"/>
      <c r="CJ118" s="56"/>
      <c r="CK118" s="56"/>
      <c r="CL118" s="56"/>
      <c r="CM118" s="56"/>
      <c r="CN118" s="56">
        <v>1</v>
      </c>
      <c r="CO118" s="56"/>
      <c r="CP118" s="59"/>
    </row>
    <row r="119" spans="1:94" ht="12.75" customHeight="1" x14ac:dyDescent="0.25">
      <c r="A119" s="35" t="s">
        <v>271</v>
      </c>
      <c r="B119" s="59"/>
      <c r="C119" s="56"/>
      <c r="D119" s="56"/>
      <c r="E119" s="56"/>
      <c r="F119" s="56"/>
      <c r="G119" s="56"/>
      <c r="H119" s="56"/>
      <c r="I119" s="56"/>
      <c r="J119" s="56"/>
      <c r="K119" s="56"/>
      <c r="L119" s="56"/>
      <c r="M119" s="56"/>
      <c r="N119" s="56"/>
      <c r="O119" s="56"/>
      <c r="P119" s="56"/>
      <c r="Q119" s="56"/>
      <c r="R119" s="56"/>
      <c r="S119" s="56"/>
      <c r="T119" s="59"/>
      <c r="U119" s="109"/>
      <c r="V119" s="56"/>
      <c r="W119" s="56"/>
      <c r="X119" s="56"/>
      <c r="Y119" s="56"/>
      <c r="Z119" s="56"/>
      <c r="AA119" s="56"/>
      <c r="AB119" s="56"/>
      <c r="AC119" s="56"/>
      <c r="AD119" s="56"/>
      <c r="AE119" s="56"/>
      <c r="AF119" s="59"/>
      <c r="AG119" s="109"/>
      <c r="AH119" s="59"/>
      <c r="AI119" s="56"/>
      <c r="AJ119" s="56"/>
      <c r="AK119" s="56"/>
      <c r="AL119" s="56"/>
      <c r="AM119" s="56"/>
      <c r="AN119" s="56"/>
      <c r="AO119" s="56"/>
      <c r="AP119" s="109">
        <f t="shared" si="3"/>
        <v>0</v>
      </c>
      <c r="AQ119" s="81"/>
      <c r="AR119" s="81"/>
      <c r="AS119" s="81">
        <v>1</v>
      </c>
      <c r="AT119" s="81"/>
      <c r="AU119" s="81"/>
      <c r="AV119" s="96"/>
      <c r="AW119" s="56"/>
      <c r="AX119" s="56"/>
      <c r="AY119" s="56"/>
      <c r="AZ119" s="56"/>
      <c r="BA119" s="56"/>
      <c r="BB119" s="56"/>
      <c r="BC119" s="56"/>
      <c r="BD119" s="56"/>
      <c r="BE119" s="56"/>
      <c r="BF119" s="56"/>
      <c r="BG119" s="56"/>
      <c r="BH119" s="56"/>
      <c r="BI119" s="56"/>
      <c r="BJ119" s="56"/>
      <c r="BK119" s="56"/>
      <c r="BL119" s="56"/>
      <c r="BM119" s="56"/>
      <c r="BN119" s="94"/>
      <c r="BO119" s="115"/>
      <c r="BP119" s="26"/>
      <c r="BQ119" s="26"/>
      <c r="BR119" s="26"/>
      <c r="BS119" s="26"/>
      <c r="BT119" s="26"/>
      <c r="BU119" s="26"/>
      <c r="BV119" s="26"/>
      <c r="BW119" s="27"/>
      <c r="BX119" s="220"/>
      <c r="BY119" s="56"/>
      <c r="BZ119" s="56"/>
      <c r="CA119" s="56"/>
      <c r="CB119" s="56"/>
      <c r="CC119" s="56"/>
      <c r="CD119" s="56"/>
      <c r="CE119" s="56"/>
      <c r="CF119" s="56"/>
      <c r="CG119" s="56"/>
      <c r="CH119" s="56"/>
      <c r="CI119" s="56"/>
      <c r="CJ119" s="56"/>
      <c r="CK119" s="56"/>
      <c r="CL119" s="56"/>
      <c r="CM119" s="56"/>
      <c r="CN119" s="56"/>
      <c r="CO119" s="56"/>
      <c r="CP119" s="59"/>
    </row>
    <row r="120" spans="1:94" ht="11.4" customHeight="1" x14ac:dyDescent="0.25">
      <c r="A120" s="35" t="s">
        <v>272</v>
      </c>
      <c r="B120" s="59"/>
      <c r="C120" s="56"/>
      <c r="D120" s="56">
        <v>1</v>
      </c>
      <c r="E120" s="56"/>
      <c r="F120" s="56"/>
      <c r="G120" s="56"/>
      <c r="H120" s="56"/>
      <c r="I120" s="56"/>
      <c r="J120" s="56"/>
      <c r="K120" s="56"/>
      <c r="L120" s="56"/>
      <c r="M120" s="56"/>
      <c r="N120" s="56"/>
      <c r="O120" s="56"/>
      <c r="P120" s="56"/>
      <c r="Q120" s="56"/>
      <c r="R120" s="56"/>
      <c r="S120" s="56"/>
      <c r="T120" s="59"/>
      <c r="U120" s="109"/>
      <c r="V120" s="56"/>
      <c r="W120" s="56"/>
      <c r="X120" s="56"/>
      <c r="Y120" s="56"/>
      <c r="Z120" s="56"/>
      <c r="AA120" s="56"/>
      <c r="AB120" s="56"/>
      <c r="AC120" s="56"/>
      <c r="AD120" s="56"/>
      <c r="AE120" s="56"/>
      <c r="AF120" s="59"/>
      <c r="AG120" s="109"/>
      <c r="AH120" s="59"/>
      <c r="AI120" s="56">
        <v>1</v>
      </c>
      <c r="AJ120" s="56"/>
      <c r="AK120" s="56"/>
      <c r="AL120" s="56"/>
      <c r="AM120" s="56"/>
      <c r="AN120" s="56"/>
      <c r="AO120" s="56"/>
      <c r="AP120" s="109">
        <f t="shared" si="3"/>
        <v>1</v>
      </c>
      <c r="AQ120" s="81"/>
      <c r="AR120" s="81"/>
      <c r="AS120" s="81">
        <v>1</v>
      </c>
      <c r="AT120" s="81"/>
      <c r="AU120" s="81"/>
      <c r="AV120" s="96"/>
      <c r="AW120" s="56"/>
      <c r="AX120" s="56">
        <v>1</v>
      </c>
      <c r="AY120" s="56"/>
      <c r="AZ120" s="56"/>
      <c r="BA120" s="56"/>
      <c r="BB120" s="56"/>
      <c r="BC120" s="56"/>
      <c r="BD120" s="56"/>
      <c r="BE120" s="56"/>
      <c r="BF120" s="56"/>
      <c r="BG120" s="56"/>
      <c r="BH120" s="56"/>
      <c r="BI120" s="56"/>
      <c r="BJ120" s="56"/>
      <c r="BK120" s="56"/>
      <c r="BL120" s="56"/>
      <c r="BM120" s="56"/>
      <c r="BN120" s="94"/>
      <c r="BO120" s="115"/>
      <c r="BP120" s="26"/>
      <c r="BQ120" s="26"/>
      <c r="BR120" s="26"/>
      <c r="BS120" s="26"/>
      <c r="BT120" s="26"/>
      <c r="BU120" s="26"/>
      <c r="BV120" s="26"/>
      <c r="BW120" s="27"/>
      <c r="BX120" s="220"/>
      <c r="BY120" s="56"/>
      <c r="BZ120" s="56">
        <v>0</v>
      </c>
      <c r="CA120" s="56"/>
      <c r="CB120" s="56"/>
      <c r="CC120" s="56"/>
      <c r="CD120" s="56"/>
      <c r="CE120" s="56"/>
      <c r="CF120" s="56"/>
      <c r="CG120" s="56"/>
      <c r="CH120" s="56"/>
      <c r="CI120" s="56"/>
      <c r="CJ120" s="56"/>
      <c r="CK120" s="56"/>
      <c r="CL120" s="56"/>
      <c r="CM120" s="56"/>
      <c r="CN120" s="56"/>
      <c r="CO120" s="56"/>
      <c r="CP120" s="59"/>
    </row>
    <row r="121" spans="1:94" ht="12.75" customHeight="1" x14ac:dyDescent="0.25">
      <c r="A121" s="35" t="s">
        <v>273</v>
      </c>
      <c r="B121" s="59"/>
      <c r="C121" s="56"/>
      <c r="D121" s="56"/>
      <c r="E121" s="56"/>
      <c r="F121" s="56"/>
      <c r="G121" s="56"/>
      <c r="H121" s="56"/>
      <c r="I121" s="56"/>
      <c r="J121" s="56"/>
      <c r="K121" s="56"/>
      <c r="L121" s="56"/>
      <c r="M121" s="56"/>
      <c r="N121" s="56"/>
      <c r="O121" s="56"/>
      <c r="P121" s="56"/>
      <c r="Q121" s="56"/>
      <c r="R121" s="56"/>
      <c r="S121" s="56"/>
      <c r="T121" s="59"/>
      <c r="U121" s="109"/>
      <c r="V121" s="56"/>
      <c r="W121" s="56"/>
      <c r="X121" s="56"/>
      <c r="Y121" s="56"/>
      <c r="Z121" s="56"/>
      <c r="AA121" s="56"/>
      <c r="AB121" s="56"/>
      <c r="AC121" s="56"/>
      <c r="AD121" s="56"/>
      <c r="AE121" s="56"/>
      <c r="AF121" s="59"/>
      <c r="AG121" s="109"/>
      <c r="AH121" s="59"/>
      <c r="AI121" s="56"/>
      <c r="AJ121" s="56"/>
      <c r="AK121" s="56"/>
      <c r="AL121" s="56"/>
      <c r="AM121" s="56"/>
      <c r="AN121" s="56"/>
      <c r="AO121" s="56"/>
      <c r="AP121" s="109">
        <f t="shared" si="3"/>
        <v>0</v>
      </c>
      <c r="AQ121" s="81"/>
      <c r="AR121" s="81"/>
      <c r="AS121" s="81"/>
      <c r="AT121" s="81"/>
      <c r="AU121" s="81"/>
      <c r="AV121" s="96"/>
      <c r="AW121" s="56"/>
      <c r="AX121" s="56"/>
      <c r="AY121" s="56"/>
      <c r="AZ121" s="56"/>
      <c r="BA121" s="56"/>
      <c r="BB121" s="56"/>
      <c r="BC121" s="56"/>
      <c r="BD121" s="56"/>
      <c r="BE121" s="56"/>
      <c r="BF121" s="56"/>
      <c r="BG121" s="56"/>
      <c r="BH121" s="56"/>
      <c r="BI121" s="56"/>
      <c r="BJ121" s="56"/>
      <c r="BK121" s="56"/>
      <c r="BL121" s="56"/>
      <c r="BM121" s="56"/>
      <c r="BN121" s="94"/>
      <c r="BO121" s="115"/>
      <c r="BP121" s="26"/>
      <c r="BQ121" s="26"/>
      <c r="BR121" s="26"/>
      <c r="BS121" s="26"/>
      <c r="BT121" s="26"/>
      <c r="BU121" s="26"/>
      <c r="BV121" s="26"/>
      <c r="BW121" s="27"/>
      <c r="BX121" s="220"/>
      <c r="BY121" s="56"/>
      <c r="BZ121" s="56"/>
      <c r="CA121" s="56"/>
      <c r="CB121" s="56"/>
      <c r="CC121" s="56"/>
      <c r="CD121" s="56"/>
      <c r="CE121" s="56"/>
      <c r="CF121" s="56"/>
      <c r="CG121" s="56"/>
      <c r="CH121" s="56"/>
      <c r="CI121" s="56"/>
      <c r="CJ121" s="56"/>
      <c r="CK121" s="56"/>
      <c r="CL121" s="56"/>
      <c r="CM121" s="56"/>
      <c r="CN121" s="56"/>
      <c r="CO121" s="56"/>
      <c r="CP121" s="59"/>
    </row>
    <row r="122" spans="1:94" ht="12.75" customHeight="1" x14ac:dyDescent="0.25">
      <c r="A122" s="35" t="s">
        <v>938</v>
      </c>
      <c r="B122" s="59"/>
      <c r="C122" s="56"/>
      <c r="D122" s="56"/>
      <c r="E122" s="56"/>
      <c r="F122" s="56"/>
      <c r="G122" s="56"/>
      <c r="H122" s="56"/>
      <c r="I122" s="56"/>
      <c r="J122" s="56">
        <v>1</v>
      </c>
      <c r="K122" s="187" t="s">
        <v>207</v>
      </c>
      <c r="L122" s="56"/>
      <c r="M122" s="56"/>
      <c r="N122" s="187" t="s">
        <v>207</v>
      </c>
      <c r="O122" s="56"/>
      <c r="P122" s="56"/>
      <c r="Q122" s="56"/>
      <c r="R122" s="56"/>
      <c r="S122" s="56"/>
      <c r="T122" s="59"/>
      <c r="U122" s="109"/>
      <c r="V122" s="56"/>
      <c r="W122" s="56"/>
      <c r="X122" s="56"/>
      <c r="Y122" s="56"/>
      <c r="Z122" s="56">
        <v>1</v>
      </c>
      <c r="AA122" s="56">
        <v>1</v>
      </c>
      <c r="AB122" s="56">
        <v>1</v>
      </c>
      <c r="AC122" s="56"/>
      <c r="AD122" s="56"/>
      <c r="AE122" s="56"/>
      <c r="AF122" s="59"/>
      <c r="AG122" s="109"/>
      <c r="AH122" s="59"/>
      <c r="AI122" s="56"/>
      <c r="AJ122" s="56"/>
      <c r="AK122" s="56"/>
      <c r="AL122" s="56"/>
      <c r="AM122" s="56"/>
      <c r="AN122" s="56"/>
      <c r="AO122" s="56"/>
      <c r="AP122" s="109">
        <f t="shared" si="3"/>
        <v>0</v>
      </c>
      <c r="AQ122" s="81"/>
      <c r="AR122" s="81"/>
      <c r="AS122" s="81"/>
      <c r="AT122" s="81"/>
      <c r="AU122" s="81"/>
      <c r="AV122" s="96"/>
      <c r="AW122" s="56"/>
      <c r="AX122" s="56"/>
      <c r="AY122" s="56"/>
      <c r="AZ122" s="56"/>
      <c r="BA122" s="56"/>
      <c r="BB122" s="56"/>
      <c r="BC122" s="56"/>
      <c r="BD122" s="56">
        <v>0</v>
      </c>
      <c r="BE122" s="56">
        <v>0</v>
      </c>
      <c r="BF122" s="56"/>
      <c r="BG122" s="56"/>
      <c r="BH122" s="56">
        <v>0</v>
      </c>
      <c r="BI122" s="56"/>
      <c r="BJ122" s="56"/>
      <c r="BK122" s="56"/>
      <c r="BL122" s="56"/>
      <c r="BM122" s="56"/>
      <c r="BN122" s="94"/>
      <c r="BO122" s="115"/>
      <c r="BP122" s="26"/>
      <c r="BQ122" s="26"/>
      <c r="BR122" s="26"/>
      <c r="BS122" s="26"/>
      <c r="BT122" s="26"/>
      <c r="BU122" s="26"/>
      <c r="BV122" s="26"/>
      <c r="BW122" s="27"/>
      <c r="BX122" s="220"/>
      <c r="BY122" s="56"/>
      <c r="BZ122" s="56"/>
      <c r="CA122" s="56"/>
      <c r="CB122" s="56"/>
      <c r="CC122" s="56"/>
      <c r="CD122" s="56"/>
      <c r="CE122" s="56"/>
      <c r="CF122" s="56">
        <v>0</v>
      </c>
      <c r="CG122" s="56">
        <v>0</v>
      </c>
      <c r="CH122" s="56"/>
      <c r="CI122" s="56"/>
      <c r="CJ122" s="56">
        <v>0</v>
      </c>
      <c r="CK122" s="56"/>
      <c r="CL122" s="56"/>
      <c r="CM122" s="56"/>
      <c r="CN122" s="56"/>
      <c r="CO122" s="56"/>
      <c r="CP122" s="59"/>
    </row>
    <row r="123" spans="1:94" ht="12.75" customHeight="1" x14ac:dyDescent="0.25">
      <c r="A123" s="35" t="s">
        <v>274</v>
      </c>
      <c r="B123" s="59"/>
      <c r="C123" s="56"/>
      <c r="D123" s="56"/>
      <c r="E123" s="56"/>
      <c r="F123" s="56"/>
      <c r="G123" s="56"/>
      <c r="H123" s="56"/>
      <c r="I123" s="56"/>
      <c r="J123" s="56"/>
      <c r="K123" s="56"/>
      <c r="L123" s="56"/>
      <c r="M123" s="56"/>
      <c r="N123" s="56"/>
      <c r="O123" s="56"/>
      <c r="P123" s="56"/>
      <c r="Q123" s="56"/>
      <c r="R123" s="56"/>
      <c r="S123" s="56"/>
      <c r="T123" s="59"/>
      <c r="U123" s="109"/>
      <c r="V123" s="56"/>
      <c r="W123" s="56"/>
      <c r="X123" s="56"/>
      <c r="Y123" s="56"/>
      <c r="Z123" s="56"/>
      <c r="AA123" s="56"/>
      <c r="AB123" s="56"/>
      <c r="AC123" s="56"/>
      <c r="AD123" s="56"/>
      <c r="AE123" s="56"/>
      <c r="AF123" s="59"/>
      <c r="AG123" s="109"/>
      <c r="AH123" s="59"/>
      <c r="AI123" s="56"/>
      <c r="AJ123" s="56"/>
      <c r="AK123" s="56"/>
      <c r="AL123" s="56"/>
      <c r="AM123" s="56"/>
      <c r="AN123" s="56"/>
      <c r="AO123" s="56"/>
      <c r="AP123" s="109">
        <f t="shared" si="3"/>
        <v>0</v>
      </c>
      <c r="AQ123" s="81"/>
      <c r="AR123" s="81"/>
      <c r="AS123" s="81"/>
      <c r="AT123" s="81"/>
      <c r="AU123" s="81"/>
      <c r="AV123" s="96"/>
      <c r="AW123" s="56"/>
      <c r="AX123" s="56"/>
      <c r="AY123" s="56"/>
      <c r="AZ123" s="56"/>
      <c r="BA123" s="56"/>
      <c r="BB123" s="56"/>
      <c r="BC123" s="56"/>
      <c r="BD123" s="56"/>
      <c r="BE123" s="56"/>
      <c r="BF123" s="56"/>
      <c r="BG123" s="56"/>
      <c r="BH123" s="56"/>
      <c r="BI123" s="56"/>
      <c r="BJ123" s="56"/>
      <c r="BK123" s="56"/>
      <c r="BL123" s="56"/>
      <c r="BM123" s="56"/>
      <c r="BN123" s="94"/>
      <c r="BO123" s="115"/>
      <c r="BP123" s="26"/>
      <c r="BQ123" s="26"/>
      <c r="BR123" s="26"/>
      <c r="BS123" s="26"/>
      <c r="BT123" s="26"/>
      <c r="BU123" s="26"/>
      <c r="BV123" s="26"/>
      <c r="BW123" s="27"/>
      <c r="BX123" s="220"/>
      <c r="BY123" s="56"/>
      <c r="BZ123" s="56"/>
      <c r="CA123" s="56"/>
      <c r="CB123" s="56"/>
      <c r="CC123" s="56"/>
      <c r="CD123" s="56"/>
      <c r="CE123" s="56"/>
      <c r="CF123" s="56"/>
      <c r="CG123" s="56"/>
      <c r="CH123" s="56"/>
      <c r="CI123" s="56"/>
      <c r="CJ123" s="56"/>
      <c r="CK123" s="56"/>
      <c r="CL123" s="56"/>
      <c r="CM123" s="56"/>
      <c r="CN123" s="56"/>
      <c r="CO123" s="56"/>
      <c r="CP123" s="59"/>
    </row>
    <row r="124" spans="1:94" ht="12.75" customHeight="1" x14ac:dyDescent="0.25">
      <c r="A124" s="35" t="s">
        <v>322</v>
      </c>
      <c r="B124" s="59"/>
      <c r="C124" s="56"/>
      <c r="D124" s="56"/>
      <c r="E124" s="56"/>
      <c r="F124" s="56"/>
      <c r="G124" s="56"/>
      <c r="H124" s="56"/>
      <c r="I124" s="56">
        <v>1</v>
      </c>
      <c r="J124" s="56"/>
      <c r="K124" s="56"/>
      <c r="L124" s="56"/>
      <c r="M124" s="56"/>
      <c r="N124" s="56"/>
      <c r="O124" s="56"/>
      <c r="P124" s="56"/>
      <c r="Q124" s="56"/>
      <c r="R124" s="56"/>
      <c r="S124" s="56"/>
      <c r="T124" s="59"/>
      <c r="U124" s="109"/>
      <c r="V124" s="56"/>
      <c r="W124" s="56"/>
      <c r="X124" s="56"/>
      <c r="Y124" s="56">
        <v>1</v>
      </c>
      <c r="Z124" s="56"/>
      <c r="AA124" s="56"/>
      <c r="AB124" s="56"/>
      <c r="AC124" s="56"/>
      <c r="AD124" s="56"/>
      <c r="AE124" s="56"/>
      <c r="AF124" s="59"/>
      <c r="AG124" s="109"/>
      <c r="AH124" s="59"/>
      <c r="AI124" s="56"/>
      <c r="AJ124" s="56"/>
      <c r="AK124" s="56"/>
      <c r="AL124" s="56"/>
      <c r="AM124" s="56"/>
      <c r="AN124" s="56"/>
      <c r="AO124" s="56"/>
      <c r="AP124" s="109">
        <f t="shared" si="3"/>
        <v>0</v>
      </c>
      <c r="AQ124" s="81"/>
      <c r="AR124" s="81"/>
      <c r="AS124" s="81"/>
      <c r="AT124" s="81"/>
      <c r="AU124" s="81"/>
      <c r="AV124" s="96"/>
      <c r="AW124" s="56"/>
      <c r="AX124" s="56"/>
      <c r="AY124" s="56"/>
      <c r="AZ124" s="56"/>
      <c r="BA124" s="56"/>
      <c r="BB124" s="56"/>
      <c r="BC124" s="56">
        <v>0</v>
      </c>
      <c r="BD124" s="56"/>
      <c r="BE124" s="56"/>
      <c r="BF124" s="56"/>
      <c r="BG124" s="56"/>
      <c r="BH124" s="56"/>
      <c r="BI124" s="56"/>
      <c r="BJ124" s="56"/>
      <c r="BK124" s="56"/>
      <c r="BL124" s="56"/>
      <c r="BM124" s="56"/>
      <c r="BN124" s="94"/>
      <c r="BO124" s="115"/>
      <c r="BP124" s="26"/>
      <c r="BQ124" s="26"/>
      <c r="BR124" s="26"/>
      <c r="BS124" s="26"/>
      <c r="BT124" s="26"/>
      <c r="BU124" s="26"/>
      <c r="BV124" s="26"/>
      <c r="BW124" s="27"/>
      <c r="BX124" s="220"/>
      <c r="BY124" s="56"/>
      <c r="BZ124" s="56"/>
      <c r="CA124" s="56"/>
      <c r="CB124" s="56"/>
      <c r="CC124" s="56"/>
      <c r="CD124" s="56"/>
      <c r="CE124" s="56">
        <v>0</v>
      </c>
      <c r="CF124" s="56"/>
      <c r="CG124" s="56"/>
      <c r="CH124" s="56"/>
      <c r="CI124" s="56"/>
      <c r="CJ124" s="56"/>
      <c r="CK124" s="56"/>
      <c r="CL124" s="56"/>
      <c r="CM124" s="56"/>
      <c r="CN124" s="56"/>
      <c r="CO124" s="56"/>
      <c r="CP124" s="59"/>
    </row>
    <row r="125" spans="1:94" ht="12.75" customHeight="1" x14ac:dyDescent="0.25">
      <c r="A125" s="29" t="s">
        <v>372</v>
      </c>
      <c r="B125" s="59"/>
      <c r="C125" s="56"/>
      <c r="D125" s="56"/>
      <c r="E125" s="56"/>
      <c r="F125" s="56"/>
      <c r="G125" s="56"/>
      <c r="H125" s="56"/>
      <c r="I125" s="56"/>
      <c r="J125" s="56"/>
      <c r="K125" s="56"/>
      <c r="L125" s="56"/>
      <c r="M125" s="56"/>
      <c r="N125" s="56"/>
      <c r="O125" s="56"/>
      <c r="P125" s="56"/>
      <c r="Q125" s="56"/>
      <c r="R125" s="56"/>
      <c r="S125" s="56"/>
      <c r="T125" s="84">
        <v>1</v>
      </c>
      <c r="U125" s="109"/>
      <c r="V125" s="56"/>
      <c r="W125" s="56"/>
      <c r="X125" s="56"/>
      <c r="Y125" s="56"/>
      <c r="Z125" s="56"/>
      <c r="AA125" s="56"/>
      <c r="AB125" s="56"/>
      <c r="AC125" s="56"/>
      <c r="AD125" s="56"/>
      <c r="AE125" s="56"/>
      <c r="AF125" s="84">
        <v>1</v>
      </c>
      <c r="AG125" s="109"/>
      <c r="AH125" s="59"/>
      <c r="AI125" s="56"/>
      <c r="AJ125" s="56"/>
      <c r="AK125" s="56"/>
      <c r="AL125" s="56"/>
      <c r="AM125" s="56"/>
      <c r="AN125" s="56"/>
      <c r="AO125" s="56"/>
      <c r="AP125" s="109">
        <f t="shared" si="3"/>
        <v>0</v>
      </c>
      <c r="AQ125" s="81"/>
      <c r="AR125" s="81"/>
      <c r="AS125" s="81"/>
      <c r="AT125" s="81"/>
      <c r="AU125" s="81"/>
      <c r="AV125" s="96"/>
      <c r="AW125" s="56"/>
      <c r="AX125" s="56"/>
      <c r="AY125" s="56"/>
      <c r="AZ125" s="56"/>
      <c r="BA125" s="56"/>
      <c r="BB125" s="56"/>
      <c r="BC125" s="56"/>
      <c r="BD125" s="56"/>
      <c r="BE125" s="56"/>
      <c r="BF125" s="56"/>
      <c r="BG125" s="56"/>
      <c r="BH125" s="56"/>
      <c r="BI125" s="56"/>
      <c r="BJ125" s="56"/>
      <c r="BK125" s="56"/>
      <c r="BL125" s="56"/>
      <c r="BM125" s="56"/>
      <c r="BN125" s="95">
        <v>0</v>
      </c>
      <c r="BO125" s="115"/>
      <c r="BP125" s="31"/>
      <c r="BQ125" s="31"/>
      <c r="BR125" s="31"/>
      <c r="BS125" s="31"/>
      <c r="BT125" s="26"/>
      <c r="BU125" s="31"/>
      <c r="BV125" s="31"/>
      <c r="BW125" s="34"/>
      <c r="BX125" s="220"/>
      <c r="BY125" s="56"/>
      <c r="BZ125" s="56"/>
      <c r="CA125" s="56"/>
      <c r="CB125" s="56"/>
      <c r="CC125" s="56"/>
      <c r="CD125" s="56"/>
      <c r="CE125" s="56"/>
      <c r="CF125" s="56"/>
      <c r="CG125" s="56"/>
      <c r="CH125" s="56"/>
      <c r="CI125" s="56"/>
      <c r="CJ125" s="56"/>
      <c r="CK125" s="56"/>
      <c r="CL125" s="56"/>
      <c r="CM125" s="56"/>
      <c r="CN125" s="56"/>
      <c r="CO125" s="56"/>
      <c r="CP125" s="84">
        <v>0</v>
      </c>
    </row>
    <row r="126" spans="1:94" ht="12.75" customHeight="1" x14ac:dyDescent="0.25">
      <c r="A126" s="35" t="s">
        <v>275</v>
      </c>
      <c r="B126" s="59"/>
      <c r="C126" s="56"/>
      <c r="D126" s="56"/>
      <c r="E126" s="56"/>
      <c r="F126" s="56"/>
      <c r="G126" s="56"/>
      <c r="H126" s="56"/>
      <c r="I126" s="56"/>
      <c r="J126" s="56"/>
      <c r="K126" s="56"/>
      <c r="L126" s="56"/>
      <c r="M126" s="56"/>
      <c r="N126" s="56"/>
      <c r="O126" s="56">
        <v>1</v>
      </c>
      <c r="P126" s="56"/>
      <c r="Q126" s="56"/>
      <c r="R126" s="56"/>
      <c r="S126" s="56"/>
      <c r="T126" s="59"/>
      <c r="U126" s="109"/>
      <c r="V126" s="56"/>
      <c r="W126" s="56"/>
      <c r="X126" s="56"/>
      <c r="Y126" s="56"/>
      <c r="Z126" s="56"/>
      <c r="AA126" s="56"/>
      <c r="AB126" s="56"/>
      <c r="AC126" s="56">
        <v>1</v>
      </c>
      <c r="AD126" s="56"/>
      <c r="AE126" s="56"/>
      <c r="AF126" s="59"/>
      <c r="AG126" s="109"/>
      <c r="AH126" s="59"/>
      <c r="AI126" s="56"/>
      <c r="AJ126" s="56"/>
      <c r="AK126" s="56"/>
      <c r="AL126" s="56"/>
      <c r="AM126" s="56"/>
      <c r="AN126" s="56"/>
      <c r="AO126" s="56"/>
      <c r="AP126" s="109">
        <f t="shared" si="3"/>
        <v>0</v>
      </c>
      <c r="AQ126" s="81"/>
      <c r="AR126" s="81"/>
      <c r="AS126" s="81">
        <v>1</v>
      </c>
      <c r="AT126" s="81"/>
      <c r="AU126" s="81"/>
      <c r="AV126" s="96"/>
      <c r="AW126" s="56"/>
      <c r="AX126" s="56"/>
      <c r="AY126" s="56"/>
      <c r="AZ126" s="56"/>
      <c r="BA126" s="56"/>
      <c r="BB126" s="56"/>
      <c r="BC126" s="56"/>
      <c r="BD126" s="56"/>
      <c r="BE126" s="56"/>
      <c r="BF126" s="56"/>
      <c r="BG126" s="56"/>
      <c r="BH126" s="56"/>
      <c r="BI126" s="56">
        <v>1</v>
      </c>
      <c r="BJ126" s="56"/>
      <c r="BK126" s="56"/>
      <c r="BL126" s="56"/>
      <c r="BM126" s="56"/>
      <c r="BN126" s="94"/>
      <c r="BO126" s="115"/>
      <c r="BP126" s="26"/>
      <c r="BQ126" s="26"/>
      <c r="BR126" s="26"/>
      <c r="BS126" s="26"/>
      <c r="BT126" s="26"/>
      <c r="BU126" s="26"/>
      <c r="BV126" s="26"/>
      <c r="BW126" s="27"/>
      <c r="BX126" s="220"/>
      <c r="BY126" s="56"/>
      <c r="BZ126" s="56"/>
      <c r="CA126" s="56"/>
      <c r="CB126" s="56"/>
      <c r="CC126" s="56"/>
      <c r="CD126" s="56"/>
      <c r="CE126" s="56"/>
      <c r="CF126" s="56"/>
      <c r="CG126" s="56"/>
      <c r="CH126" s="56"/>
      <c r="CI126" s="56"/>
      <c r="CJ126" s="56"/>
      <c r="CK126" s="56">
        <v>0</v>
      </c>
      <c r="CL126" s="56"/>
      <c r="CM126" s="56"/>
      <c r="CN126" s="56"/>
      <c r="CO126" s="56"/>
      <c r="CP126" s="59"/>
    </row>
    <row r="127" spans="1:94" ht="12.75" customHeight="1" x14ac:dyDescent="0.25">
      <c r="A127" s="35" t="s">
        <v>276</v>
      </c>
      <c r="B127" s="59"/>
      <c r="C127" s="55"/>
      <c r="D127" s="56"/>
      <c r="E127" s="56">
        <v>1</v>
      </c>
      <c r="F127" s="56"/>
      <c r="G127" s="56"/>
      <c r="H127" s="56"/>
      <c r="I127" s="56"/>
      <c r="J127" s="56"/>
      <c r="K127" s="56"/>
      <c r="L127" s="56"/>
      <c r="M127" s="56"/>
      <c r="N127" s="56"/>
      <c r="O127" s="56"/>
      <c r="P127" s="56"/>
      <c r="Q127" s="56"/>
      <c r="R127" s="56"/>
      <c r="S127" s="56"/>
      <c r="T127" s="59"/>
      <c r="U127" s="109"/>
      <c r="V127" s="55"/>
      <c r="W127" s="56">
        <v>1</v>
      </c>
      <c r="X127" s="56"/>
      <c r="Y127" s="56"/>
      <c r="Z127" s="56"/>
      <c r="AA127" s="56"/>
      <c r="AB127" s="56"/>
      <c r="AC127" s="56"/>
      <c r="AD127" s="56"/>
      <c r="AE127" s="56"/>
      <c r="AF127" s="59"/>
      <c r="AG127" s="109"/>
      <c r="AH127" s="59"/>
      <c r="AI127" s="56"/>
      <c r="AJ127" s="56"/>
      <c r="AK127" s="56"/>
      <c r="AL127" s="56"/>
      <c r="AM127" s="56"/>
      <c r="AN127" s="56"/>
      <c r="AO127" s="56"/>
      <c r="AP127" s="109">
        <f t="shared" si="3"/>
        <v>0</v>
      </c>
      <c r="AQ127" s="81">
        <v>1</v>
      </c>
      <c r="AR127" s="81">
        <v>1</v>
      </c>
      <c r="AS127" s="81"/>
      <c r="AT127" s="81">
        <v>1</v>
      </c>
      <c r="AU127" s="81">
        <v>1</v>
      </c>
      <c r="AV127" s="96"/>
      <c r="AW127" s="55"/>
      <c r="AX127" s="56"/>
      <c r="AY127" s="56">
        <v>1</v>
      </c>
      <c r="AZ127" s="56"/>
      <c r="BA127" s="56"/>
      <c r="BB127" s="56"/>
      <c r="BC127" s="56"/>
      <c r="BD127" s="56"/>
      <c r="BE127" s="56"/>
      <c r="BF127" s="56"/>
      <c r="BG127" s="56"/>
      <c r="BH127" s="56"/>
      <c r="BI127" s="56"/>
      <c r="BJ127" s="56"/>
      <c r="BK127" s="56"/>
      <c r="BL127" s="56"/>
      <c r="BM127" s="56"/>
      <c r="BN127" s="94"/>
      <c r="BO127" s="115"/>
      <c r="BP127" s="31"/>
      <c r="BQ127" s="33">
        <v>1</v>
      </c>
      <c r="BR127" s="32"/>
      <c r="BS127" s="32"/>
      <c r="BT127" s="32"/>
      <c r="BU127" s="32"/>
      <c r="BV127" s="32"/>
      <c r="BW127" s="34"/>
      <c r="BX127" s="220"/>
      <c r="BY127" s="55"/>
      <c r="BZ127" s="56"/>
      <c r="CA127" s="56">
        <v>1</v>
      </c>
      <c r="CB127" s="56"/>
      <c r="CC127" s="56"/>
      <c r="CD127" s="56"/>
      <c r="CE127" s="56"/>
      <c r="CF127" s="56"/>
      <c r="CG127" s="56"/>
      <c r="CH127" s="56"/>
      <c r="CI127" s="56"/>
      <c r="CJ127" s="56"/>
      <c r="CK127" s="56"/>
      <c r="CL127" s="56"/>
      <c r="CM127" s="56"/>
      <c r="CN127" s="56"/>
      <c r="CO127" s="56"/>
      <c r="CP127" s="59"/>
    </row>
    <row r="128" spans="1:94" ht="12.75" customHeight="1" x14ac:dyDescent="0.25">
      <c r="A128" s="35" t="s">
        <v>277</v>
      </c>
      <c r="B128" s="59"/>
      <c r="C128" s="55"/>
      <c r="D128" s="56"/>
      <c r="E128" s="56"/>
      <c r="F128" s="56"/>
      <c r="G128" s="56"/>
      <c r="H128" s="56"/>
      <c r="I128" s="56"/>
      <c r="J128" s="56"/>
      <c r="K128" s="56"/>
      <c r="L128" s="56"/>
      <c r="M128" s="56"/>
      <c r="N128" s="56"/>
      <c r="O128" s="56"/>
      <c r="P128" s="56"/>
      <c r="Q128" s="56"/>
      <c r="R128" s="56"/>
      <c r="S128" s="56"/>
      <c r="T128" s="59"/>
      <c r="U128" s="109"/>
      <c r="V128" s="55"/>
      <c r="W128" s="56"/>
      <c r="X128" s="56"/>
      <c r="Y128" s="56"/>
      <c r="Z128" s="56"/>
      <c r="AA128" s="56"/>
      <c r="AB128" s="56"/>
      <c r="AC128" s="56"/>
      <c r="AD128" s="56"/>
      <c r="AE128" s="56"/>
      <c r="AF128" s="59"/>
      <c r="AG128" s="109"/>
      <c r="AH128" s="59"/>
      <c r="AI128" s="56"/>
      <c r="AJ128" s="56"/>
      <c r="AK128" s="56"/>
      <c r="AL128" s="56"/>
      <c r="AM128" s="56"/>
      <c r="AN128" s="56"/>
      <c r="AO128" s="56"/>
      <c r="AP128" s="109">
        <f t="shared" si="3"/>
        <v>0</v>
      </c>
      <c r="AQ128" s="81"/>
      <c r="AR128" s="81"/>
      <c r="AS128" s="81">
        <v>1</v>
      </c>
      <c r="AT128" s="81"/>
      <c r="AU128" s="81"/>
      <c r="AV128" s="96"/>
      <c r="AW128" s="55"/>
      <c r="AX128" s="56"/>
      <c r="AY128" s="56"/>
      <c r="AZ128" s="56"/>
      <c r="BA128" s="56"/>
      <c r="BB128" s="56"/>
      <c r="BC128" s="56"/>
      <c r="BD128" s="56"/>
      <c r="BE128" s="56"/>
      <c r="BF128" s="56"/>
      <c r="BG128" s="56"/>
      <c r="BH128" s="56"/>
      <c r="BI128" s="56"/>
      <c r="BJ128" s="56"/>
      <c r="BK128" s="56"/>
      <c r="BL128" s="56"/>
      <c r="BM128" s="56"/>
      <c r="BN128" s="94"/>
      <c r="BO128" s="115"/>
      <c r="BP128" s="26"/>
      <c r="BQ128" s="26"/>
      <c r="BR128" s="26"/>
      <c r="BS128" s="26"/>
      <c r="BT128" s="26"/>
      <c r="BU128" s="26"/>
      <c r="BV128" s="26"/>
      <c r="BW128" s="27"/>
      <c r="BX128" s="220"/>
      <c r="BY128" s="55"/>
      <c r="BZ128" s="56"/>
      <c r="CA128" s="56"/>
      <c r="CB128" s="56"/>
      <c r="CC128" s="56"/>
      <c r="CD128" s="56"/>
      <c r="CE128" s="56"/>
      <c r="CF128" s="56"/>
      <c r="CG128" s="56"/>
      <c r="CH128" s="56"/>
      <c r="CI128" s="56"/>
      <c r="CJ128" s="56"/>
      <c r="CK128" s="56"/>
      <c r="CL128" s="56"/>
      <c r="CM128" s="56"/>
      <c r="CN128" s="56"/>
      <c r="CO128" s="56"/>
      <c r="CP128" s="59"/>
    </row>
    <row r="129" spans="1:94" ht="12.75" customHeight="1" x14ac:dyDescent="0.25">
      <c r="A129" s="35" t="s">
        <v>278</v>
      </c>
      <c r="B129" s="59"/>
      <c r="C129" s="55"/>
      <c r="D129" s="56"/>
      <c r="E129" s="56"/>
      <c r="F129" s="56"/>
      <c r="G129" s="56"/>
      <c r="H129" s="56"/>
      <c r="I129" s="56"/>
      <c r="J129" s="56"/>
      <c r="K129" s="56"/>
      <c r="L129" s="56"/>
      <c r="M129" s="56"/>
      <c r="N129" s="56"/>
      <c r="O129" s="56"/>
      <c r="P129" s="56"/>
      <c r="Q129" s="56"/>
      <c r="R129" s="56"/>
      <c r="S129" s="56"/>
      <c r="T129" s="59"/>
      <c r="U129" s="109"/>
      <c r="V129" s="55"/>
      <c r="W129" s="56"/>
      <c r="X129" s="56"/>
      <c r="Y129" s="56"/>
      <c r="Z129" s="56"/>
      <c r="AA129" s="56"/>
      <c r="AB129" s="56"/>
      <c r="AC129" s="56"/>
      <c r="AD129" s="56"/>
      <c r="AE129" s="56"/>
      <c r="AF129" s="59"/>
      <c r="AG129" s="109"/>
      <c r="AH129" s="59"/>
      <c r="AI129" s="56"/>
      <c r="AJ129" s="56"/>
      <c r="AK129" s="56"/>
      <c r="AL129" s="56"/>
      <c r="AM129" s="56"/>
      <c r="AN129" s="56"/>
      <c r="AO129" s="56"/>
      <c r="AP129" s="109">
        <f t="shared" si="3"/>
        <v>0</v>
      </c>
      <c r="AQ129" s="81"/>
      <c r="AR129" s="81"/>
      <c r="AS129" s="81">
        <v>1</v>
      </c>
      <c r="AT129" s="81"/>
      <c r="AU129" s="81"/>
      <c r="AV129" s="96"/>
      <c r="AW129" s="55"/>
      <c r="AX129" s="56"/>
      <c r="AY129" s="56"/>
      <c r="AZ129" s="56"/>
      <c r="BA129" s="56"/>
      <c r="BB129" s="56"/>
      <c r="BC129" s="56"/>
      <c r="BD129" s="56"/>
      <c r="BE129" s="56"/>
      <c r="BF129" s="56"/>
      <c r="BG129" s="56"/>
      <c r="BH129" s="56"/>
      <c r="BI129" s="56"/>
      <c r="BJ129" s="56"/>
      <c r="BK129" s="56"/>
      <c r="BL129" s="56"/>
      <c r="BM129" s="56"/>
      <c r="BN129" s="94"/>
      <c r="BO129" s="115"/>
      <c r="BP129" s="26"/>
      <c r="BQ129" s="26"/>
      <c r="BR129" s="26"/>
      <c r="BS129" s="26"/>
      <c r="BT129" s="26"/>
      <c r="BU129" s="26"/>
      <c r="BV129" s="26"/>
      <c r="BW129" s="27"/>
      <c r="BX129" s="220"/>
      <c r="BY129" s="55"/>
      <c r="BZ129" s="56"/>
      <c r="CA129" s="56"/>
      <c r="CB129" s="56"/>
      <c r="CC129" s="56"/>
      <c r="CD129" s="56"/>
      <c r="CE129" s="56"/>
      <c r="CF129" s="56"/>
      <c r="CG129" s="56"/>
      <c r="CH129" s="56"/>
      <c r="CI129" s="56"/>
      <c r="CJ129" s="56"/>
      <c r="CK129" s="56"/>
      <c r="CL129" s="56"/>
      <c r="CM129" s="56"/>
      <c r="CN129" s="56"/>
      <c r="CO129" s="56"/>
      <c r="CP129" s="59"/>
    </row>
    <row r="130" spans="1:94" ht="12.75" customHeight="1" x14ac:dyDescent="0.25">
      <c r="A130" s="35" t="s">
        <v>336</v>
      </c>
      <c r="B130" s="59"/>
      <c r="C130" s="55"/>
      <c r="D130" s="56"/>
      <c r="E130" s="56"/>
      <c r="F130" s="56"/>
      <c r="G130" s="56"/>
      <c r="H130" s="56"/>
      <c r="I130" s="56"/>
      <c r="J130" s="56">
        <v>1</v>
      </c>
      <c r="K130" s="187" t="s">
        <v>207</v>
      </c>
      <c r="L130" s="56"/>
      <c r="M130" s="56"/>
      <c r="N130" s="187" t="s">
        <v>207</v>
      </c>
      <c r="O130" s="56"/>
      <c r="P130" s="56"/>
      <c r="Q130" s="56"/>
      <c r="R130" s="56"/>
      <c r="S130" s="56"/>
      <c r="T130" s="59"/>
      <c r="U130" s="109"/>
      <c r="V130" s="55"/>
      <c r="W130" s="56"/>
      <c r="X130" s="56"/>
      <c r="Y130" s="56"/>
      <c r="Z130" s="56">
        <v>1</v>
      </c>
      <c r="AA130" s="56">
        <v>1</v>
      </c>
      <c r="AB130" s="56">
        <v>1</v>
      </c>
      <c r="AC130" s="56"/>
      <c r="AD130" s="56"/>
      <c r="AE130" s="56"/>
      <c r="AF130" s="59"/>
      <c r="AG130" s="109"/>
      <c r="AH130" s="59"/>
      <c r="AI130" s="56"/>
      <c r="AJ130" s="56"/>
      <c r="AK130" s="56"/>
      <c r="AL130" s="56"/>
      <c r="AM130" s="56"/>
      <c r="AN130" s="56"/>
      <c r="AO130" s="56"/>
      <c r="AP130" s="109">
        <f t="shared" si="3"/>
        <v>0</v>
      </c>
      <c r="AQ130" s="81"/>
      <c r="AR130" s="81"/>
      <c r="AS130" s="81"/>
      <c r="AT130" s="81"/>
      <c r="AU130" s="81"/>
      <c r="AV130" s="96"/>
      <c r="AW130" s="55"/>
      <c r="AX130" s="56"/>
      <c r="AY130" s="56"/>
      <c r="AZ130" s="56"/>
      <c r="BA130" s="56"/>
      <c r="BB130" s="56"/>
      <c r="BC130" s="56"/>
      <c r="BD130" s="56">
        <v>0</v>
      </c>
      <c r="BE130" s="56">
        <v>0</v>
      </c>
      <c r="BF130" s="56"/>
      <c r="BG130" s="56"/>
      <c r="BH130" s="56">
        <v>0</v>
      </c>
      <c r="BI130" s="56"/>
      <c r="BJ130" s="56"/>
      <c r="BK130" s="56"/>
      <c r="BL130" s="56"/>
      <c r="BM130" s="56"/>
      <c r="BN130" s="94"/>
      <c r="BO130" s="115"/>
      <c r="BP130" s="26"/>
      <c r="BQ130" s="26"/>
      <c r="BR130" s="26"/>
      <c r="BS130" s="26"/>
      <c r="BT130" s="26"/>
      <c r="BU130" s="26"/>
      <c r="BV130" s="26"/>
      <c r="BW130" s="27"/>
      <c r="BX130" s="220"/>
      <c r="BY130" s="55"/>
      <c r="BZ130" s="56"/>
      <c r="CA130" s="56"/>
      <c r="CB130" s="56"/>
      <c r="CC130" s="56"/>
      <c r="CD130" s="56"/>
      <c r="CE130" s="56"/>
      <c r="CF130" s="56">
        <v>0</v>
      </c>
      <c r="CG130" s="56">
        <v>0</v>
      </c>
      <c r="CH130" s="56"/>
      <c r="CI130" s="56"/>
      <c r="CJ130" s="56">
        <v>0</v>
      </c>
      <c r="CK130" s="56"/>
      <c r="CL130" s="56"/>
      <c r="CM130" s="56"/>
      <c r="CN130" s="56"/>
      <c r="CO130" s="56"/>
      <c r="CP130" s="59"/>
    </row>
    <row r="131" spans="1:94" ht="12.75" customHeight="1" x14ac:dyDescent="0.25">
      <c r="A131" s="35" t="s">
        <v>308</v>
      </c>
      <c r="B131" s="59"/>
      <c r="C131" s="55"/>
      <c r="D131" s="56">
        <v>1</v>
      </c>
      <c r="E131" s="56"/>
      <c r="F131" s="56"/>
      <c r="G131" s="56"/>
      <c r="H131" s="56"/>
      <c r="I131" s="56"/>
      <c r="J131" s="56"/>
      <c r="K131" s="56"/>
      <c r="L131" s="56"/>
      <c r="M131" s="56"/>
      <c r="N131" s="56"/>
      <c r="O131" s="56"/>
      <c r="P131" s="56"/>
      <c r="Q131" s="56"/>
      <c r="R131" s="56"/>
      <c r="S131" s="56"/>
      <c r="T131" s="59"/>
      <c r="U131" s="109"/>
      <c r="V131" s="55"/>
      <c r="W131" s="56"/>
      <c r="X131" s="56"/>
      <c r="Y131" s="56"/>
      <c r="Z131" s="56"/>
      <c r="AA131" s="56"/>
      <c r="AB131" s="56"/>
      <c r="AC131" s="56"/>
      <c r="AD131" s="56"/>
      <c r="AE131" s="56"/>
      <c r="AF131" s="59"/>
      <c r="AG131" s="109"/>
      <c r="AH131" s="59"/>
      <c r="AI131" s="56">
        <v>1</v>
      </c>
      <c r="AJ131" s="56"/>
      <c r="AK131" s="56"/>
      <c r="AL131" s="56"/>
      <c r="AM131" s="56"/>
      <c r="AN131" s="56"/>
      <c r="AO131" s="56"/>
      <c r="AP131" s="109">
        <f t="shared" si="3"/>
        <v>1</v>
      </c>
      <c r="AQ131" s="81"/>
      <c r="AR131" s="81"/>
      <c r="AS131" s="81"/>
      <c r="AT131" s="81"/>
      <c r="AU131" s="81"/>
      <c r="AV131" s="96"/>
      <c r="AW131" s="55"/>
      <c r="AX131" s="56">
        <v>0</v>
      </c>
      <c r="AY131" s="56"/>
      <c r="AZ131" s="56"/>
      <c r="BA131" s="56"/>
      <c r="BB131" s="56"/>
      <c r="BC131" s="56"/>
      <c r="BD131" s="56"/>
      <c r="BE131" s="56"/>
      <c r="BF131" s="56"/>
      <c r="BG131" s="56"/>
      <c r="BH131" s="56"/>
      <c r="BI131" s="56"/>
      <c r="BJ131" s="56"/>
      <c r="BK131" s="56"/>
      <c r="BL131" s="56"/>
      <c r="BM131" s="56"/>
      <c r="BN131" s="94"/>
      <c r="BO131" s="115"/>
      <c r="BP131" s="26"/>
      <c r="BQ131" s="26"/>
      <c r="BR131" s="26"/>
      <c r="BS131" s="26"/>
      <c r="BT131" s="26"/>
      <c r="BU131" s="26"/>
      <c r="BV131" s="26"/>
      <c r="BW131" s="27"/>
      <c r="BX131" s="220"/>
      <c r="BY131" s="55"/>
      <c r="BZ131" s="56">
        <v>0</v>
      </c>
      <c r="CA131" s="56"/>
      <c r="CB131" s="56"/>
      <c r="CC131" s="56"/>
      <c r="CD131" s="56"/>
      <c r="CE131" s="56"/>
      <c r="CF131" s="56"/>
      <c r="CG131" s="56"/>
      <c r="CH131" s="56"/>
      <c r="CI131" s="56"/>
      <c r="CJ131" s="56"/>
      <c r="CK131" s="56"/>
      <c r="CL131" s="56"/>
      <c r="CM131" s="56"/>
      <c r="CN131" s="56"/>
      <c r="CO131" s="56"/>
      <c r="CP131" s="59"/>
    </row>
    <row r="132" spans="1:94" ht="12.75" customHeight="1" x14ac:dyDescent="0.25">
      <c r="A132" s="35" t="s">
        <v>337</v>
      </c>
      <c r="B132" s="59"/>
      <c r="C132" s="55"/>
      <c r="D132" s="56"/>
      <c r="E132" s="56"/>
      <c r="F132" s="56"/>
      <c r="G132" s="56"/>
      <c r="H132" s="56"/>
      <c r="I132" s="56"/>
      <c r="J132" s="56">
        <v>1</v>
      </c>
      <c r="K132" s="187" t="s">
        <v>207</v>
      </c>
      <c r="L132" s="56"/>
      <c r="M132" s="56"/>
      <c r="N132" s="187" t="s">
        <v>207</v>
      </c>
      <c r="O132" s="56"/>
      <c r="P132" s="56"/>
      <c r="Q132" s="56"/>
      <c r="R132" s="56"/>
      <c r="S132" s="56"/>
      <c r="T132" s="59"/>
      <c r="U132" s="109"/>
      <c r="V132" s="55"/>
      <c r="W132" s="56"/>
      <c r="X132" s="56"/>
      <c r="Y132" s="56"/>
      <c r="Z132" s="56">
        <v>1</v>
      </c>
      <c r="AA132" s="56">
        <v>1</v>
      </c>
      <c r="AB132" s="56">
        <v>1</v>
      </c>
      <c r="AC132" s="56"/>
      <c r="AD132" s="56"/>
      <c r="AE132" s="56"/>
      <c r="AF132" s="59"/>
      <c r="AG132" s="109"/>
      <c r="AH132" s="59"/>
      <c r="AI132" s="56"/>
      <c r="AJ132" s="56"/>
      <c r="AK132" s="56"/>
      <c r="AL132" s="56"/>
      <c r="AM132" s="56"/>
      <c r="AN132" s="56"/>
      <c r="AO132" s="56"/>
      <c r="AP132" s="109">
        <f t="shared" si="3"/>
        <v>0</v>
      </c>
      <c r="AQ132" s="81"/>
      <c r="AR132" s="81"/>
      <c r="AS132" s="81"/>
      <c r="AT132" s="81"/>
      <c r="AU132" s="81"/>
      <c r="AV132" s="96"/>
      <c r="AW132" s="55"/>
      <c r="AX132" s="56"/>
      <c r="AY132" s="56"/>
      <c r="AZ132" s="56"/>
      <c r="BA132" s="56"/>
      <c r="BB132" s="56"/>
      <c r="BC132" s="56"/>
      <c r="BD132" s="56">
        <v>0</v>
      </c>
      <c r="BE132" s="56">
        <v>0</v>
      </c>
      <c r="BF132" s="56"/>
      <c r="BG132" s="56"/>
      <c r="BH132" s="56">
        <v>0</v>
      </c>
      <c r="BI132" s="56"/>
      <c r="BJ132" s="56"/>
      <c r="BK132" s="56"/>
      <c r="BL132" s="56"/>
      <c r="BM132" s="56"/>
      <c r="BN132" s="94"/>
      <c r="BO132" s="115"/>
      <c r="BP132" s="26"/>
      <c r="BQ132" s="26"/>
      <c r="BR132" s="26"/>
      <c r="BS132" s="26"/>
      <c r="BT132" s="26"/>
      <c r="BU132" s="26"/>
      <c r="BV132" s="26"/>
      <c r="BW132" s="27"/>
      <c r="BX132" s="220"/>
      <c r="BY132" s="55"/>
      <c r="BZ132" s="56"/>
      <c r="CA132" s="56"/>
      <c r="CB132" s="56"/>
      <c r="CC132" s="56"/>
      <c r="CD132" s="56"/>
      <c r="CE132" s="56"/>
      <c r="CF132" s="56">
        <v>0</v>
      </c>
      <c r="CG132" s="56">
        <v>0</v>
      </c>
      <c r="CH132" s="56"/>
      <c r="CI132" s="56"/>
      <c r="CJ132" s="56">
        <v>0</v>
      </c>
      <c r="CK132" s="56"/>
      <c r="CL132" s="56"/>
      <c r="CM132" s="56"/>
      <c r="CN132" s="56"/>
      <c r="CO132" s="56"/>
      <c r="CP132" s="59"/>
    </row>
    <row r="133" spans="1:94" ht="12.75" customHeight="1" x14ac:dyDescent="0.25">
      <c r="A133" s="35" t="s">
        <v>279</v>
      </c>
      <c r="B133" s="59"/>
      <c r="C133" s="56"/>
      <c r="D133" s="56"/>
      <c r="E133" s="56"/>
      <c r="F133" s="56">
        <v>1</v>
      </c>
      <c r="G133" s="56"/>
      <c r="H133" s="55"/>
      <c r="I133" s="55"/>
      <c r="J133" s="56"/>
      <c r="K133" s="56"/>
      <c r="L133" s="56"/>
      <c r="M133" s="56"/>
      <c r="N133" s="56"/>
      <c r="O133" s="56"/>
      <c r="P133" s="56"/>
      <c r="Q133" s="56"/>
      <c r="R133" s="56"/>
      <c r="S133" s="56"/>
      <c r="T133" s="59"/>
      <c r="U133" s="109"/>
      <c r="V133" s="56"/>
      <c r="W133" s="56"/>
      <c r="X133" s="56">
        <v>1</v>
      </c>
      <c r="Y133" s="55"/>
      <c r="Z133" s="56"/>
      <c r="AA133" s="56"/>
      <c r="AB133" s="56"/>
      <c r="AC133" s="56"/>
      <c r="AD133" s="56"/>
      <c r="AE133" s="56"/>
      <c r="AF133" s="59"/>
      <c r="AG133" s="109"/>
      <c r="AH133" s="59"/>
      <c r="AI133" s="56"/>
      <c r="AJ133" s="56"/>
      <c r="AK133" s="55"/>
      <c r="AL133" s="56"/>
      <c r="AM133" s="56"/>
      <c r="AN133" s="56"/>
      <c r="AO133" s="56"/>
      <c r="AP133" s="109">
        <f t="shared" si="3"/>
        <v>0</v>
      </c>
      <c r="AQ133" s="81"/>
      <c r="AR133" s="81">
        <v>1</v>
      </c>
      <c r="AS133" s="81"/>
      <c r="AT133" s="81"/>
      <c r="AU133" s="81"/>
      <c r="AV133" s="96"/>
      <c r="AW133" s="56"/>
      <c r="AX133" s="56"/>
      <c r="AY133" s="56"/>
      <c r="AZ133" s="56">
        <v>1</v>
      </c>
      <c r="BA133" s="56"/>
      <c r="BB133" s="55"/>
      <c r="BC133" s="55"/>
      <c r="BD133" s="56"/>
      <c r="BE133" s="56"/>
      <c r="BF133" s="56"/>
      <c r="BG133" s="56"/>
      <c r="BH133" s="56"/>
      <c r="BI133" s="56"/>
      <c r="BJ133" s="56"/>
      <c r="BK133" s="56"/>
      <c r="BL133" s="56"/>
      <c r="BM133" s="56"/>
      <c r="BN133" s="94"/>
      <c r="BO133" s="115"/>
      <c r="BP133" s="26"/>
      <c r="BQ133" s="26"/>
      <c r="BR133" s="26"/>
      <c r="BS133" s="26"/>
      <c r="BT133" s="26"/>
      <c r="BU133" s="26"/>
      <c r="BV133" s="33"/>
      <c r="BW133" s="27"/>
      <c r="BX133" s="220"/>
      <c r="BY133" s="56"/>
      <c r="BZ133" s="56"/>
      <c r="CA133" s="56"/>
      <c r="CB133" s="56">
        <v>0</v>
      </c>
      <c r="CC133" s="56"/>
      <c r="CD133" s="55"/>
      <c r="CE133" s="55"/>
      <c r="CF133" s="56"/>
      <c r="CG133" s="56"/>
      <c r="CH133" s="56"/>
      <c r="CI133" s="56"/>
      <c r="CJ133" s="56"/>
      <c r="CK133" s="56"/>
      <c r="CL133" s="56"/>
      <c r="CM133" s="56"/>
      <c r="CN133" s="56"/>
      <c r="CO133" s="56"/>
      <c r="CP133" s="59"/>
    </row>
    <row r="134" spans="1:94" ht="12.75" customHeight="1" x14ac:dyDescent="0.25">
      <c r="A134" s="29" t="s">
        <v>989</v>
      </c>
      <c r="B134" s="59"/>
      <c r="C134" s="56"/>
      <c r="D134" s="56"/>
      <c r="E134" s="56"/>
      <c r="F134" s="56"/>
      <c r="G134" s="56"/>
      <c r="H134" s="56"/>
      <c r="I134" s="56"/>
      <c r="J134" s="56"/>
      <c r="K134" s="56"/>
      <c r="L134" s="56"/>
      <c r="M134" s="56"/>
      <c r="N134" s="56"/>
      <c r="O134" s="56"/>
      <c r="P134" s="56"/>
      <c r="Q134" s="56"/>
      <c r="R134" s="56"/>
      <c r="S134" s="30">
        <v>1</v>
      </c>
      <c r="T134" s="84">
        <v>1</v>
      </c>
      <c r="U134" s="109"/>
      <c r="V134" s="56"/>
      <c r="W134" s="56"/>
      <c r="X134" s="56"/>
      <c r="Y134" s="56"/>
      <c r="Z134" s="56"/>
      <c r="AA134" s="56"/>
      <c r="AB134" s="56"/>
      <c r="AC134" s="56"/>
      <c r="AD134" s="56"/>
      <c r="AE134" s="30">
        <v>1</v>
      </c>
      <c r="AF134" s="84">
        <v>1</v>
      </c>
      <c r="AG134" s="109"/>
      <c r="AH134" s="59"/>
      <c r="AI134" s="56"/>
      <c r="AJ134" s="56"/>
      <c r="AK134" s="56"/>
      <c r="AL134" s="56"/>
      <c r="AM134" s="56"/>
      <c r="AN134" s="56"/>
      <c r="AO134" s="56"/>
      <c r="AP134" s="109">
        <f t="shared" si="3"/>
        <v>0</v>
      </c>
      <c r="AQ134" s="81"/>
      <c r="AR134" s="81"/>
      <c r="AS134" s="81"/>
      <c r="AT134" s="81"/>
      <c r="AU134" s="81"/>
      <c r="AV134" s="96"/>
      <c r="AW134" s="56"/>
      <c r="AX134" s="56"/>
      <c r="AY134" s="56"/>
      <c r="AZ134" s="56"/>
      <c r="BA134" s="56"/>
      <c r="BB134" s="56"/>
      <c r="BC134" s="56"/>
      <c r="BD134" s="56"/>
      <c r="BE134" s="56"/>
      <c r="BF134" s="56"/>
      <c r="BG134" s="56"/>
      <c r="BH134" s="56"/>
      <c r="BI134" s="56"/>
      <c r="BJ134" s="56"/>
      <c r="BK134" s="56"/>
      <c r="BL134" s="56"/>
      <c r="BM134" s="30">
        <v>0</v>
      </c>
      <c r="BN134" s="95">
        <v>0</v>
      </c>
      <c r="BO134" s="115"/>
      <c r="BP134" s="31"/>
      <c r="BQ134" s="31"/>
      <c r="BR134" s="31"/>
      <c r="BS134" s="31"/>
      <c r="BT134" s="26"/>
      <c r="BU134" s="31"/>
      <c r="BV134" s="31"/>
      <c r="BW134" s="34"/>
      <c r="BX134" s="220"/>
      <c r="BY134" s="56"/>
      <c r="BZ134" s="56"/>
      <c r="CA134" s="56"/>
      <c r="CB134" s="56"/>
      <c r="CC134" s="56"/>
      <c r="CD134" s="56"/>
      <c r="CE134" s="56"/>
      <c r="CF134" s="56"/>
      <c r="CG134" s="56"/>
      <c r="CH134" s="56"/>
      <c r="CI134" s="56"/>
      <c r="CJ134" s="56"/>
      <c r="CK134" s="56"/>
      <c r="CL134" s="56"/>
      <c r="CM134" s="56"/>
      <c r="CN134" s="56"/>
      <c r="CO134" s="30">
        <v>0</v>
      </c>
      <c r="CP134" s="84">
        <v>0</v>
      </c>
    </row>
    <row r="135" spans="1:94" ht="12.75" customHeight="1" x14ac:dyDescent="0.25">
      <c r="A135" s="29" t="s">
        <v>939</v>
      </c>
      <c r="B135" s="59"/>
      <c r="C135" s="56"/>
      <c r="D135" s="56"/>
      <c r="E135" s="56"/>
      <c r="F135" s="56"/>
      <c r="G135" s="56"/>
      <c r="H135" s="55"/>
      <c r="I135" s="45">
        <v>1</v>
      </c>
      <c r="J135" s="56"/>
      <c r="K135" s="56"/>
      <c r="L135" s="56"/>
      <c r="M135" s="56"/>
      <c r="N135" s="56"/>
      <c r="O135" s="56"/>
      <c r="P135" s="56"/>
      <c r="Q135" s="56"/>
      <c r="R135" s="56"/>
      <c r="S135" s="56"/>
      <c r="T135" s="59"/>
      <c r="U135" s="109"/>
      <c r="V135" s="56"/>
      <c r="W135" s="56"/>
      <c r="X135" s="56"/>
      <c r="Y135" s="45">
        <v>1</v>
      </c>
      <c r="Z135" s="56"/>
      <c r="AA135" s="56"/>
      <c r="AB135" s="56"/>
      <c r="AC135" s="56"/>
      <c r="AD135" s="56"/>
      <c r="AE135" s="56"/>
      <c r="AF135" s="59"/>
      <c r="AG135" s="109"/>
      <c r="AH135" s="59"/>
      <c r="AI135" s="56"/>
      <c r="AJ135" s="56"/>
      <c r="AK135" s="55"/>
      <c r="AL135" s="56"/>
      <c r="AM135" s="56"/>
      <c r="AN135" s="56"/>
      <c r="AO135" s="56"/>
      <c r="AP135" s="109">
        <f t="shared" si="3"/>
        <v>0</v>
      </c>
      <c r="AQ135" s="81"/>
      <c r="AR135" s="81"/>
      <c r="AS135" s="81"/>
      <c r="AT135" s="81"/>
      <c r="AU135" s="81"/>
      <c r="AV135" s="96"/>
      <c r="AW135" s="56"/>
      <c r="AX135" s="56"/>
      <c r="AY135" s="56"/>
      <c r="AZ135" s="56"/>
      <c r="BA135" s="56"/>
      <c r="BB135" s="55"/>
      <c r="BC135" s="45">
        <v>0</v>
      </c>
      <c r="BD135" s="56"/>
      <c r="BE135" s="56"/>
      <c r="BF135" s="56"/>
      <c r="BG135" s="56"/>
      <c r="BH135" s="56"/>
      <c r="BI135" s="56"/>
      <c r="BJ135" s="56"/>
      <c r="BK135" s="56"/>
      <c r="BL135" s="56"/>
      <c r="BM135" s="56"/>
      <c r="BN135" s="94"/>
      <c r="BO135" s="115"/>
      <c r="BP135" s="26"/>
      <c r="BQ135" s="26"/>
      <c r="BR135" s="26"/>
      <c r="BS135" s="26"/>
      <c r="BT135" s="26"/>
      <c r="BU135" s="26"/>
      <c r="BV135" s="26"/>
      <c r="BW135" s="27"/>
      <c r="BX135" s="220"/>
      <c r="BY135" s="56"/>
      <c r="BZ135" s="56"/>
      <c r="CA135" s="56"/>
      <c r="CB135" s="56"/>
      <c r="CC135" s="56"/>
      <c r="CD135" s="55"/>
      <c r="CE135" s="45">
        <v>0</v>
      </c>
      <c r="CF135" s="56"/>
      <c r="CG135" s="56"/>
      <c r="CH135" s="56"/>
      <c r="CI135" s="56"/>
      <c r="CJ135" s="56"/>
      <c r="CK135" s="56"/>
      <c r="CL135" s="56"/>
      <c r="CM135" s="56"/>
      <c r="CN135" s="56"/>
      <c r="CO135" s="56"/>
      <c r="CP135" s="59"/>
    </row>
    <row r="136" spans="1:94" ht="12.75" customHeight="1" x14ac:dyDescent="0.25">
      <c r="A136" s="35" t="s">
        <v>280</v>
      </c>
      <c r="B136" s="59"/>
      <c r="C136" s="56"/>
      <c r="D136" s="56"/>
      <c r="E136" s="56"/>
      <c r="F136" s="56"/>
      <c r="G136" s="56"/>
      <c r="H136" s="55"/>
      <c r="I136" s="55"/>
      <c r="J136" s="56"/>
      <c r="K136" s="56"/>
      <c r="L136" s="55"/>
      <c r="M136" s="56"/>
      <c r="N136" s="56"/>
      <c r="O136" s="56"/>
      <c r="P136" s="56"/>
      <c r="Q136" s="56"/>
      <c r="R136" s="56"/>
      <c r="S136" s="56"/>
      <c r="T136" s="59"/>
      <c r="U136" s="109"/>
      <c r="V136" s="56"/>
      <c r="W136" s="56"/>
      <c r="X136" s="56"/>
      <c r="Y136" s="55"/>
      <c r="Z136" s="56"/>
      <c r="AA136" s="56"/>
      <c r="AB136" s="56"/>
      <c r="AC136" s="56"/>
      <c r="AD136" s="56"/>
      <c r="AE136" s="56"/>
      <c r="AF136" s="59"/>
      <c r="AG136" s="109"/>
      <c r="AH136" s="59"/>
      <c r="AI136" s="56"/>
      <c r="AJ136" s="56"/>
      <c r="AK136" s="55"/>
      <c r="AL136" s="55"/>
      <c r="AM136" s="56"/>
      <c r="AN136" s="56"/>
      <c r="AO136" s="56"/>
      <c r="AP136" s="109">
        <f t="shared" ref="AP136:AP138" si="4">COUNTA(AH136:AO136)</f>
        <v>0</v>
      </c>
      <c r="AQ136" s="81"/>
      <c r="AR136" s="23"/>
      <c r="AS136" s="81">
        <v>1</v>
      </c>
      <c r="AT136" s="81"/>
      <c r="AU136" s="81"/>
      <c r="AV136" s="96"/>
      <c r="AW136" s="56"/>
      <c r="AX136" s="56"/>
      <c r="AY136" s="56"/>
      <c r="AZ136" s="56"/>
      <c r="BA136" s="56"/>
      <c r="BB136" s="55"/>
      <c r="BC136" s="55"/>
      <c r="BD136" s="56"/>
      <c r="BE136" s="56"/>
      <c r="BF136" s="55"/>
      <c r="BG136" s="56"/>
      <c r="BH136" s="56"/>
      <c r="BI136" s="56"/>
      <c r="BJ136" s="56"/>
      <c r="BK136" s="56"/>
      <c r="BL136" s="56"/>
      <c r="BM136" s="56"/>
      <c r="BN136" s="94"/>
      <c r="BO136" s="115"/>
      <c r="BP136" s="26"/>
      <c r="BQ136" s="26"/>
      <c r="BR136" s="26"/>
      <c r="BS136" s="26"/>
      <c r="BT136" s="26"/>
      <c r="BU136" s="26"/>
      <c r="BV136" s="26"/>
      <c r="BW136" s="27"/>
      <c r="BX136" s="220"/>
      <c r="BY136" s="56"/>
      <c r="BZ136" s="56"/>
      <c r="CA136" s="56"/>
      <c r="CB136" s="56"/>
      <c r="CC136" s="56"/>
      <c r="CD136" s="55"/>
      <c r="CE136" s="55"/>
      <c r="CF136" s="56"/>
      <c r="CG136" s="56"/>
      <c r="CH136" s="55"/>
      <c r="CI136" s="56"/>
      <c r="CJ136" s="56"/>
      <c r="CK136" s="56"/>
      <c r="CL136" s="56"/>
      <c r="CM136" s="56"/>
      <c r="CN136" s="56"/>
      <c r="CO136" s="56"/>
      <c r="CP136" s="59"/>
    </row>
    <row r="137" spans="1:94" ht="12.75" customHeight="1" thickBot="1" x14ac:dyDescent="0.3">
      <c r="A137" s="35" t="s">
        <v>338</v>
      </c>
      <c r="B137" s="74"/>
      <c r="C137" s="56"/>
      <c r="D137" s="56"/>
      <c r="E137" s="56"/>
      <c r="F137" s="56"/>
      <c r="G137" s="56"/>
      <c r="H137" s="55"/>
      <c r="I137" s="55"/>
      <c r="J137" s="56">
        <v>1</v>
      </c>
      <c r="K137" s="187" t="s">
        <v>207</v>
      </c>
      <c r="L137" s="55"/>
      <c r="M137" s="56"/>
      <c r="N137" s="187" t="s">
        <v>207</v>
      </c>
      <c r="O137" s="56"/>
      <c r="P137" s="56"/>
      <c r="Q137" s="56"/>
      <c r="R137" s="56"/>
      <c r="S137" s="56"/>
      <c r="T137" s="59"/>
      <c r="U137" s="109"/>
      <c r="V137" s="56"/>
      <c r="W137" s="56"/>
      <c r="X137" s="56"/>
      <c r="Y137" s="55"/>
      <c r="Z137" s="56">
        <v>1</v>
      </c>
      <c r="AA137" s="56">
        <v>1</v>
      </c>
      <c r="AB137" s="56">
        <v>1</v>
      </c>
      <c r="AC137" s="56"/>
      <c r="AD137" s="56"/>
      <c r="AE137" s="56"/>
      <c r="AF137" s="59"/>
      <c r="AG137" s="109"/>
      <c r="AH137" s="74"/>
      <c r="AI137" s="56"/>
      <c r="AJ137" s="56"/>
      <c r="AK137" s="55"/>
      <c r="AL137" s="55"/>
      <c r="AM137" s="56"/>
      <c r="AN137" s="56"/>
      <c r="AO137" s="56"/>
      <c r="AP137" s="109">
        <f t="shared" si="4"/>
        <v>0</v>
      </c>
      <c r="AQ137" s="81"/>
      <c r="AR137" s="23"/>
      <c r="AS137" s="81"/>
      <c r="AT137" s="81"/>
      <c r="AU137" s="81"/>
      <c r="AV137" s="103"/>
      <c r="AW137" s="56"/>
      <c r="AX137" s="56"/>
      <c r="AY137" s="56"/>
      <c r="AZ137" s="56"/>
      <c r="BA137" s="56"/>
      <c r="BB137" s="55"/>
      <c r="BC137" s="55"/>
      <c r="BD137" s="56">
        <v>0</v>
      </c>
      <c r="BE137" s="56">
        <v>0</v>
      </c>
      <c r="BF137" s="55"/>
      <c r="BG137" s="56"/>
      <c r="BH137" s="56">
        <v>0</v>
      </c>
      <c r="BI137" s="56"/>
      <c r="BJ137" s="56"/>
      <c r="BK137" s="56"/>
      <c r="BL137" s="56"/>
      <c r="BM137" s="56"/>
      <c r="BN137" s="94"/>
      <c r="BO137" s="115"/>
      <c r="BP137" s="26"/>
      <c r="BQ137" s="26"/>
      <c r="BR137" s="26"/>
      <c r="BS137" s="26"/>
      <c r="BT137" s="26"/>
      <c r="BU137" s="26"/>
      <c r="BV137" s="26"/>
      <c r="BW137" s="27"/>
      <c r="BX137" s="74"/>
      <c r="BY137" s="56"/>
      <c r="BZ137" s="56"/>
      <c r="CA137" s="56"/>
      <c r="CB137" s="56"/>
      <c r="CC137" s="56"/>
      <c r="CD137" s="55"/>
      <c r="CE137" s="55"/>
      <c r="CF137" s="56">
        <v>0</v>
      </c>
      <c r="CG137" s="56">
        <v>0</v>
      </c>
      <c r="CH137" s="55"/>
      <c r="CI137" s="56"/>
      <c r="CJ137" s="56">
        <v>0</v>
      </c>
      <c r="CK137" s="56"/>
      <c r="CL137" s="56"/>
      <c r="CM137" s="56"/>
      <c r="CN137" s="56"/>
      <c r="CO137" s="56"/>
      <c r="CP137" s="59"/>
    </row>
    <row r="138" spans="1:94" ht="12.75" customHeight="1" thickBot="1" x14ac:dyDescent="0.3">
      <c r="A138" s="35" t="s">
        <v>20</v>
      </c>
      <c r="B138" s="66">
        <v>1</v>
      </c>
      <c r="C138" s="56"/>
      <c r="D138" s="56"/>
      <c r="E138" s="56"/>
      <c r="F138" s="56"/>
      <c r="G138" s="56"/>
      <c r="H138" s="56"/>
      <c r="I138" s="56"/>
      <c r="J138" s="55"/>
      <c r="K138" s="55"/>
      <c r="L138" s="56"/>
      <c r="M138" s="56"/>
      <c r="N138" s="55"/>
      <c r="O138" s="56"/>
      <c r="P138" s="56"/>
      <c r="Q138" s="56"/>
      <c r="R138" s="56"/>
      <c r="S138" s="56"/>
      <c r="T138" s="59"/>
      <c r="U138" s="109"/>
      <c r="V138" s="56"/>
      <c r="W138" s="56"/>
      <c r="X138" s="56"/>
      <c r="Y138" s="56"/>
      <c r="Z138" s="55"/>
      <c r="AA138" s="55"/>
      <c r="AB138" s="55"/>
      <c r="AC138" s="56"/>
      <c r="AD138" s="56"/>
      <c r="AE138" s="56"/>
      <c r="AF138" s="59"/>
      <c r="AG138" s="109"/>
      <c r="AH138" s="66">
        <v>1</v>
      </c>
      <c r="AI138" s="56"/>
      <c r="AJ138" s="56"/>
      <c r="AK138" s="56"/>
      <c r="AL138" s="56"/>
      <c r="AM138" s="56"/>
      <c r="AN138" s="56"/>
      <c r="AO138" s="56"/>
      <c r="AP138" s="109">
        <f t="shared" si="4"/>
        <v>1</v>
      </c>
      <c r="AQ138" s="81"/>
      <c r="AR138" s="81"/>
      <c r="AS138" s="81">
        <v>1</v>
      </c>
      <c r="AT138" s="81"/>
      <c r="AU138" s="81"/>
      <c r="AV138" s="66">
        <v>1</v>
      </c>
      <c r="AW138" s="56"/>
      <c r="AX138" s="56"/>
      <c r="AY138" s="56"/>
      <c r="AZ138" s="56"/>
      <c r="BA138" s="56"/>
      <c r="BB138" s="56"/>
      <c r="BC138" s="56"/>
      <c r="BD138" s="55"/>
      <c r="BE138" s="55"/>
      <c r="BF138" s="56"/>
      <c r="BG138" s="56"/>
      <c r="BH138" s="55"/>
      <c r="BI138" s="56"/>
      <c r="BJ138" s="56"/>
      <c r="BK138" s="56"/>
      <c r="BL138" s="56"/>
      <c r="BM138" s="56"/>
      <c r="BN138" s="94"/>
      <c r="BO138" s="115"/>
      <c r="BP138" s="26"/>
      <c r="BQ138" s="26"/>
      <c r="BR138" s="26"/>
      <c r="BS138" s="26"/>
      <c r="BT138" s="26"/>
      <c r="BU138" s="26"/>
      <c r="BV138" s="33"/>
      <c r="BW138" s="27"/>
      <c r="BX138" s="223">
        <v>0</v>
      </c>
      <c r="BY138" s="56"/>
      <c r="BZ138" s="56"/>
      <c r="CA138" s="56"/>
      <c r="CB138" s="56"/>
      <c r="CC138" s="56"/>
      <c r="CD138" s="56"/>
      <c r="CE138" s="56"/>
      <c r="CF138" s="55"/>
      <c r="CG138" s="55"/>
      <c r="CH138" s="56"/>
      <c r="CI138" s="56"/>
      <c r="CJ138" s="55"/>
      <c r="CK138" s="56"/>
      <c r="CL138" s="56"/>
      <c r="CM138" s="56"/>
      <c r="CN138" s="56"/>
      <c r="CO138" s="56"/>
      <c r="CP138" s="59"/>
    </row>
    <row r="139" spans="1:94" ht="12.75" customHeight="1" x14ac:dyDescent="0.25">
      <c r="A139" s="35" t="s">
        <v>975</v>
      </c>
      <c r="B139" s="56"/>
      <c r="C139" s="56"/>
      <c r="D139" s="56"/>
      <c r="E139" s="56"/>
      <c r="F139" s="56"/>
      <c r="G139" s="56"/>
      <c r="H139" s="56"/>
      <c r="I139" s="56"/>
      <c r="J139" s="55"/>
      <c r="K139" s="55"/>
      <c r="L139" s="56"/>
      <c r="M139" s="56"/>
      <c r="N139" s="55"/>
      <c r="O139" s="56"/>
      <c r="P139" s="56"/>
      <c r="Q139" s="56"/>
      <c r="R139" s="56"/>
      <c r="S139" s="56"/>
      <c r="T139" s="59"/>
      <c r="U139" s="109"/>
      <c r="V139" s="56"/>
      <c r="W139" s="56"/>
      <c r="X139" s="56"/>
      <c r="Y139" s="56"/>
      <c r="Z139" s="55"/>
      <c r="AA139" s="55"/>
      <c r="AB139" s="55"/>
      <c r="AC139" s="56"/>
      <c r="AD139" s="56"/>
      <c r="AE139" s="56"/>
      <c r="AF139" s="59"/>
      <c r="AG139" s="109"/>
      <c r="AH139" s="245"/>
      <c r="AI139" s="56"/>
      <c r="AJ139" s="56"/>
      <c r="AK139" s="56"/>
      <c r="AL139" s="56"/>
      <c r="AM139" s="56"/>
      <c r="AN139" s="56"/>
      <c r="AO139" s="56"/>
      <c r="AP139" s="109"/>
      <c r="AQ139" s="81"/>
      <c r="AR139" s="81"/>
      <c r="AS139" s="81"/>
      <c r="AT139" s="81"/>
      <c r="AU139" s="81"/>
      <c r="AV139" s="56"/>
      <c r="AW139" s="56"/>
      <c r="AX139" s="56"/>
      <c r="AY139" s="56"/>
      <c r="AZ139" s="56"/>
      <c r="BA139" s="56"/>
      <c r="BB139" s="56"/>
      <c r="BC139" s="56"/>
      <c r="BD139" s="55"/>
      <c r="BE139" s="55"/>
      <c r="BF139" s="56"/>
      <c r="BG139" s="56"/>
      <c r="BH139" s="55"/>
      <c r="BI139" s="56"/>
      <c r="BJ139" s="56"/>
      <c r="BK139" s="56"/>
      <c r="BL139" s="56"/>
      <c r="BM139" s="56"/>
      <c r="BN139" s="94"/>
      <c r="BO139" s="115"/>
      <c r="BP139" s="26">
        <v>1</v>
      </c>
      <c r="BQ139" s="26"/>
      <c r="BR139" s="26"/>
      <c r="BS139" s="26"/>
      <c r="BT139" s="26"/>
      <c r="BU139" s="26"/>
      <c r="BV139" s="26"/>
      <c r="BW139" s="27"/>
      <c r="BX139" s="224"/>
      <c r="BY139" s="56"/>
      <c r="BZ139" s="56"/>
      <c r="CA139" s="56"/>
      <c r="CB139" s="56"/>
      <c r="CC139" s="56"/>
      <c r="CD139" s="56"/>
      <c r="CE139" s="56"/>
      <c r="CF139" s="55"/>
      <c r="CG139" s="55"/>
      <c r="CH139" s="56"/>
      <c r="CI139" s="56"/>
      <c r="CJ139" s="55"/>
      <c r="CK139" s="56"/>
      <c r="CL139" s="56"/>
      <c r="CM139" s="56"/>
      <c r="CN139" s="56"/>
      <c r="CO139" s="56"/>
      <c r="CP139" s="59"/>
    </row>
    <row r="140" spans="1:94" ht="12.75" customHeight="1" x14ac:dyDescent="0.25">
      <c r="A140" s="35" t="s">
        <v>281</v>
      </c>
      <c r="B140" s="61"/>
      <c r="C140" s="56"/>
      <c r="D140" s="56"/>
      <c r="E140" s="56"/>
      <c r="F140" s="56"/>
      <c r="G140" s="56"/>
      <c r="H140" s="56"/>
      <c r="I140" s="56"/>
      <c r="J140" s="56"/>
      <c r="K140" s="56"/>
      <c r="L140" s="56"/>
      <c r="M140" s="56"/>
      <c r="N140" s="56"/>
      <c r="O140" s="56"/>
      <c r="P140" s="56"/>
      <c r="Q140" s="56"/>
      <c r="R140" s="56"/>
      <c r="S140" s="56"/>
      <c r="T140" s="59"/>
      <c r="U140" s="109"/>
      <c r="V140" s="56"/>
      <c r="W140" s="56"/>
      <c r="X140" s="56"/>
      <c r="Y140" s="56"/>
      <c r="Z140" s="56"/>
      <c r="AA140" s="56"/>
      <c r="AB140" s="56"/>
      <c r="AC140" s="56"/>
      <c r="AD140" s="56"/>
      <c r="AE140" s="56"/>
      <c r="AF140" s="59"/>
      <c r="AG140" s="109"/>
      <c r="AH140" s="61"/>
      <c r="AI140" s="56"/>
      <c r="AJ140" s="56"/>
      <c r="AK140" s="56"/>
      <c r="AL140" s="56"/>
      <c r="AM140" s="56"/>
      <c r="AN140" s="56"/>
      <c r="AO140" s="56"/>
      <c r="AP140" s="109">
        <f t="shared" ref="AP140:AP174" si="5">COUNTA(AH140:AO140)</f>
        <v>0</v>
      </c>
      <c r="AQ140" s="81"/>
      <c r="AR140" s="81"/>
      <c r="AS140" s="81">
        <v>1</v>
      </c>
      <c r="AT140" s="81"/>
      <c r="AU140" s="81"/>
      <c r="AV140" s="99"/>
      <c r="AW140" s="56"/>
      <c r="AX140" s="56"/>
      <c r="AY140" s="56"/>
      <c r="AZ140" s="56"/>
      <c r="BA140" s="56"/>
      <c r="BB140" s="56"/>
      <c r="BC140" s="56"/>
      <c r="BD140" s="56"/>
      <c r="BE140" s="56"/>
      <c r="BF140" s="56"/>
      <c r="BG140" s="56"/>
      <c r="BH140" s="56"/>
      <c r="BI140" s="56"/>
      <c r="BJ140" s="56"/>
      <c r="BK140" s="56"/>
      <c r="BL140" s="56"/>
      <c r="BM140" s="56"/>
      <c r="BN140" s="94"/>
      <c r="BO140" s="115"/>
      <c r="BP140" s="26"/>
      <c r="BQ140" s="26"/>
      <c r="BR140" s="26"/>
      <c r="BS140" s="26"/>
      <c r="BT140" s="26"/>
      <c r="BU140" s="26"/>
      <c r="BV140" s="26"/>
      <c r="BW140" s="27"/>
      <c r="BX140" s="221"/>
      <c r="BY140" s="56"/>
      <c r="BZ140" s="56"/>
      <c r="CA140" s="56"/>
      <c r="CB140" s="56"/>
      <c r="CC140" s="56"/>
      <c r="CD140" s="56"/>
      <c r="CE140" s="56"/>
      <c r="CF140" s="56"/>
      <c r="CG140" s="56"/>
      <c r="CH140" s="56"/>
      <c r="CI140" s="56"/>
      <c r="CJ140" s="56"/>
      <c r="CK140" s="56"/>
      <c r="CL140" s="56"/>
      <c r="CM140" s="56"/>
      <c r="CN140" s="56"/>
      <c r="CO140" s="56"/>
      <c r="CP140" s="59"/>
    </row>
    <row r="141" spans="1:94" ht="12.75" customHeight="1" x14ac:dyDescent="0.25">
      <c r="A141" s="29" t="s">
        <v>371</v>
      </c>
      <c r="B141" s="61"/>
      <c r="C141" s="56"/>
      <c r="D141" s="56"/>
      <c r="E141" s="56"/>
      <c r="F141" s="56"/>
      <c r="G141" s="56"/>
      <c r="H141" s="56"/>
      <c r="I141" s="30">
        <v>1</v>
      </c>
      <c r="J141" s="56"/>
      <c r="K141" s="56"/>
      <c r="L141" s="56"/>
      <c r="M141" s="56"/>
      <c r="N141" s="56"/>
      <c r="O141" s="56"/>
      <c r="P141" s="56"/>
      <c r="Q141" s="56"/>
      <c r="R141" s="56"/>
      <c r="S141" s="56"/>
      <c r="T141" s="59"/>
      <c r="U141" s="109"/>
      <c r="V141" s="56"/>
      <c r="W141" s="56"/>
      <c r="X141" s="56"/>
      <c r="Y141" s="30">
        <v>1</v>
      </c>
      <c r="Z141" s="56"/>
      <c r="AA141" s="56"/>
      <c r="AB141" s="56"/>
      <c r="AC141" s="56"/>
      <c r="AD141" s="56"/>
      <c r="AE141" s="56"/>
      <c r="AF141" s="59"/>
      <c r="AG141" s="109"/>
      <c r="AH141" s="61"/>
      <c r="AI141" s="56"/>
      <c r="AJ141" s="56"/>
      <c r="AK141" s="56"/>
      <c r="AL141" s="56"/>
      <c r="AM141" s="56"/>
      <c r="AN141" s="56"/>
      <c r="AO141" s="56"/>
      <c r="AP141" s="109">
        <f t="shared" si="5"/>
        <v>0</v>
      </c>
      <c r="AQ141" s="81"/>
      <c r="AR141" s="81"/>
      <c r="AS141" s="81"/>
      <c r="AT141" s="81"/>
      <c r="AU141" s="81"/>
      <c r="AV141" s="99"/>
      <c r="AW141" s="56"/>
      <c r="AX141" s="56"/>
      <c r="AY141" s="56"/>
      <c r="AZ141" s="56"/>
      <c r="BA141" s="56"/>
      <c r="BB141" s="56"/>
      <c r="BC141" s="30">
        <v>0</v>
      </c>
      <c r="BD141" s="56"/>
      <c r="BE141" s="56"/>
      <c r="BF141" s="56"/>
      <c r="BG141" s="56"/>
      <c r="BH141" s="56"/>
      <c r="BI141" s="56"/>
      <c r="BJ141" s="56"/>
      <c r="BK141" s="56"/>
      <c r="BL141" s="56"/>
      <c r="BM141" s="56"/>
      <c r="BN141" s="94"/>
      <c r="BO141" s="115"/>
      <c r="BP141" s="26"/>
      <c r="BQ141" s="26"/>
      <c r="BR141" s="26"/>
      <c r="BS141" s="26"/>
      <c r="BT141" s="41"/>
      <c r="BU141" s="26"/>
      <c r="BV141" s="26"/>
      <c r="BW141" s="27"/>
      <c r="BX141" s="221"/>
      <c r="BY141" s="56"/>
      <c r="BZ141" s="56"/>
      <c r="CA141" s="56"/>
      <c r="CB141" s="56"/>
      <c r="CC141" s="56"/>
      <c r="CD141" s="56"/>
      <c r="CE141" s="30">
        <v>0</v>
      </c>
      <c r="CF141" s="56"/>
      <c r="CG141" s="56"/>
      <c r="CH141" s="56"/>
      <c r="CI141" s="56"/>
      <c r="CJ141" s="56"/>
      <c r="CK141" s="56"/>
      <c r="CL141" s="56"/>
      <c r="CM141" s="56"/>
      <c r="CN141" s="56"/>
      <c r="CO141" s="56"/>
      <c r="CP141" s="59"/>
    </row>
    <row r="142" spans="1:94" ht="12.75" customHeight="1" x14ac:dyDescent="0.25">
      <c r="A142" s="35" t="s">
        <v>339</v>
      </c>
      <c r="B142" s="61"/>
      <c r="C142" s="56"/>
      <c r="D142" s="56"/>
      <c r="E142" s="56"/>
      <c r="F142" s="56"/>
      <c r="G142" s="56"/>
      <c r="H142" s="56"/>
      <c r="I142" s="56"/>
      <c r="J142" s="56">
        <v>1</v>
      </c>
      <c r="K142" s="187" t="s">
        <v>207</v>
      </c>
      <c r="L142" s="56"/>
      <c r="M142" s="56"/>
      <c r="N142" s="187" t="s">
        <v>207</v>
      </c>
      <c r="O142" s="56"/>
      <c r="P142" s="56"/>
      <c r="Q142" s="56"/>
      <c r="R142" s="56"/>
      <c r="S142" s="56"/>
      <c r="T142" s="59"/>
      <c r="U142" s="109"/>
      <c r="V142" s="56"/>
      <c r="W142" s="56"/>
      <c r="X142" s="56"/>
      <c r="Y142" s="56"/>
      <c r="Z142" s="56">
        <v>1</v>
      </c>
      <c r="AA142" s="56">
        <v>1</v>
      </c>
      <c r="AB142" s="56">
        <v>1</v>
      </c>
      <c r="AC142" s="56"/>
      <c r="AD142" s="56"/>
      <c r="AE142" s="56"/>
      <c r="AF142" s="59"/>
      <c r="AG142" s="109"/>
      <c r="AH142" s="61"/>
      <c r="AI142" s="56"/>
      <c r="AJ142" s="56"/>
      <c r="AK142" s="56"/>
      <c r="AL142" s="56"/>
      <c r="AM142" s="56"/>
      <c r="AN142" s="56"/>
      <c r="AO142" s="56"/>
      <c r="AP142" s="109">
        <f t="shared" si="5"/>
        <v>0</v>
      </c>
      <c r="AQ142" s="81"/>
      <c r="AR142" s="81"/>
      <c r="AS142" s="81"/>
      <c r="AT142" s="81"/>
      <c r="AU142" s="81"/>
      <c r="AV142" s="99"/>
      <c r="AW142" s="56"/>
      <c r="AX142" s="56"/>
      <c r="AY142" s="56"/>
      <c r="AZ142" s="56"/>
      <c r="BA142" s="56"/>
      <c r="BB142" s="56"/>
      <c r="BC142" s="56"/>
      <c r="BD142" s="56">
        <v>0</v>
      </c>
      <c r="BE142" s="56">
        <v>0</v>
      </c>
      <c r="BF142" s="56"/>
      <c r="BG142" s="56"/>
      <c r="BH142" s="56">
        <v>0</v>
      </c>
      <c r="BI142" s="56"/>
      <c r="BJ142" s="56"/>
      <c r="BK142" s="56"/>
      <c r="BL142" s="56"/>
      <c r="BM142" s="56"/>
      <c r="BN142" s="94"/>
      <c r="BO142" s="115"/>
      <c r="BP142" s="26"/>
      <c r="BQ142" s="26"/>
      <c r="BR142" s="26"/>
      <c r="BS142" s="26"/>
      <c r="BT142" s="41"/>
      <c r="BU142" s="26"/>
      <c r="BV142" s="26"/>
      <c r="BW142" s="27"/>
      <c r="BX142" s="221"/>
      <c r="BY142" s="56"/>
      <c r="BZ142" s="56"/>
      <c r="CA142" s="56"/>
      <c r="CB142" s="56"/>
      <c r="CC142" s="56"/>
      <c r="CD142" s="56"/>
      <c r="CE142" s="56"/>
      <c r="CF142" s="56">
        <v>0</v>
      </c>
      <c r="CG142" s="56">
        <v>0</v>
      </c>
      <c r="CH142" s="56"/>
      <c r="CI142" s="56"/>
      <c r="CJ142" s="56">
        <v>0</v>
      </c>
      <c r="CK142" s="56"/>
      <c r="CL142" s="56"/>
      <c r="CM142" s="56"/>
      <c r="CN142" s="56"/>
      <c r="CO142" s="56"/>
      <c r="CP142" s="59"/>
    </row>
    <row r="143" spans="1:94" ht="13.5" customHeight="1" thickBot="1" x14ac:dyDescent="0.3">
      <c r="A143" s="35" t="s">
        <v>282</v>
      </c>
      <c r="B143" s="59"/>
      <c r="C143" s="56"/>
      <c r="D143" s="56"/>
      <c r="E143" s="56"/>
      <c r="F143" s="56"/>
      <c r="G143" s="56"/>
      <c r="H143" s="56"/>
      <c r="I143" s="56"/>
      <c r="J143" s="56"/>
      <c r="K143" s="56"/>
      <c r="L143" s="56"/>
      <c r="M143" s="56"/>
      <c r="N143" s="56"/>
      <c r="O143" s="56">
        <v>1</v>
      </c>
      <c r="P143" s="56"/>
      <c r="Q143" s="56"/>
      <c r="R143" s="56"/>
      <c r="S143" s="56"/>
      <c r="T143" s="59"/>
      <c r="U143" s="109"/>
      <c r="V143" s="56"/>
      <c r="W143" s="56"/>
      <c r="X143" s="56"/>
      <c r="Y143" s="56"/>
      <c r="Z143" s="56"/>
      <c r="AA143" s="56"/>
      <c r="AB143" s="56"/>
      <c r="AC143" s="56">
        <v>1</v>
      </c>
      <c r="AD143" s="56"/>
      <c r="AE143" s="56"/>
      <c r="AF143" s="59"/>
      <c r="AG143" s="109"/>
      <c r="AH143" s="59"/>
      <c r="AI143" s="56"/>
      <c r="AJ143" s="56"/>
      <c r="AK143" s="56"/>
      <c r="AL143" s="56"/>
      <c r="AM143" s="56"/>
      <c r="AN143" s="56"/>
      <c r="AO143" s="56"/>
      <c r="AP143" s="109">
        <f t="shared" si="5"/>
        <v>0</v>
      </c>
      <c r="AQ143" s="81"/>
      <c r="AR143" s="81"/>
      <c r="AS143" s="81">
        <v>1</v>
      </c>
      <c r="AT143" s="81"/>
      <c r="AU143" s="81"/>
      <c r="AV143" s="96"/>
      <c r="AW143" s="56"/>
      <c r="AX143" s="56"/>
      <c r="AY143" s="56"/>
      <c r="AZ143" s="56"/>
      <c r="BA143" s="56"/>
      <c r="BB143" s="56"/>
      <c r="BC143" s="56"/>
      <c r="BD143" s="56"/>
      <c r="BE143" s="56"/>
      <c r="BF143" s="56"/>
      <c r="BG143" s="56"/>
      <c r="BH143" s="56"/>
      <c r="BI143" s="56">
        <v>1</v>
      </c>
      <c r="BJ143" s="56"/>
      <c r="BK143" s="56"/>
      <c r="BL143" s="56"/>
      <c r="BM143" s="56"/>
      <c r="BN143" s="94"/>
      <c r="BO143" s="115"/>
      <c r="BP143" s="31"/>
      <c r="BQ143" s="32"/>
      <c r="BR143" s="32"/>
      <c r="BS143" s="32"/>
      <c r="BT143" s="46">
        <v>1</v>
      </c>
      <c r="BU143" s="32"/>
      <c r="BV143" s="32"/>
      <c r="BW143" s="34"/>
      <c r="BX143" s="220"/>
      <c r="BY143" s="56"/>
      <c r="BZ143" s="56"/>
      <c r="CA143" s="56"/>
      <c r="CB143" s="56"/>
      <c r="CC143" s="56"/>
      <c r="CD143" s="56"/>
      <c r="CE143" s="56"/>
      <c r="CF143" s="56"/>
      <c r="CG143" s="56"/>
      <c r="CH143" s="56"/>
      <c r="CI143" s="56"/>
      <c r="CJ143" s="56"/>
      <c r="CK143" s="56">
        <v>1</v>
      </c>
      <c r="CL143" s="56"/>
      <c r="CM143" s="56"/>
      <c r="CN143" s="56"/>
      <c r="CO143" s="56"/>
      <c r="CP143" s="59"/>
    </row>
    <row r="144" spans="1:94" ht="13.5" customHeight="1" thickBot="1" x14ac:dyDescent="0.3">
      <c r="A144" s="35" t="s">
        <v>113</v>
      </c>
      <c r="B144" s="59"/>
      <c r="C144" s="56"/>
      <c r="D144" s="56"/>
      <c r="E144" s="56"/>
      <c r="F144" s="56"/>
      <c r="G144" s="56"/>
      <c r="H144" s="56"/>
      <c r="I144" s="56"/>
      <c r="J144" s="56"/>
      <c r="K144" s="56"/>
      <c r="L144" s="56"/>
      <c r="M144" s="56"/>
      <c r="N144" s="56"/>
      <c r="O144" s="66">
        <v>1</v>
      </c>
      <c r="P144" s="56"/>
      <c r="Q144" s="56"/>
      <c r="R144" s="56"/>
      <c r="S144" s="56"/>
      <c r="T144" s="59"/>
      <c r="U144" s="109"/>
      <c r="V144" s="56"/>
      <c r="W144" s="56"/>
      <c r="X144" s="56"/>
      <c r="Y144" s="56"/>
      <c r="Z144" s="56"/>
      <c r="AA144" s="56"/>
      <c r="AB144" s="56"/>
      <c r="AC144" s="66">
        <v>1</v>
      </c>
      <c r="AD144" s="56"/>
      <c r="AE144" s="56"/>
      <c r="AF144" s="59"/>
      <c r="AG144" s="109"/>
      <c r="AH144" s="59"/>
      <c r="AI144" s="56"/>
      <c r="AJ144" s="56"/>
      <c r="AK144" s="56"/>
      <c r="AL144" s="56"/>
      <c r="AM144" s="56"/>
      <c r="AN144" s="56"/>
      <c r="AO144" s="56"/>
      <c r="AP144" s="109">
        <f t="shared" si="5"/>
        <v>0</v>
      </c>
      <c r="AQ144" s="81"/>
      <c r="AR144" s="81"/>
      <c r="AS144" s="81">
        <v>1</v>
      </c>
      <c r="AT144" s="81"/>
      <c r="AU144" s="81"/>
      <c r="AV144" s="96"/>
      <c r="AW144" s="56"/>
      <c r="AX144" s="56"/>
      <c r="AY144" s="56"/>
      <c r="AZ144" s="56"/>
      <c r="BA144" s="56"/>
      <c r="BB144" s="56"/>
      <c r="BC144" s="56"/>
      <c r="BD144" s="56"/>
      <c r="BE144" s="56"/>
      <c r="BF144" s="56"/>
      <c r="BG144" s="56"/>
      <c r="BH144" s="56"/>
      <c r="BI144" s="66">
        <v>1</v>
      </c>
      <c r="BJ144" s="56"/>
      <c r="BK144" s="56"/>
      <c r="BL144" s="56"/>
      <c r="BM144" s="56"/>
      <c r="BN144" s="94"/>
      <c r="BO144" s="115"/>
      <c r="BP144" s="31"/>
      <c r="BQ144" s="32"/>
      <c r="BR144" s="32"/>
      <c r="BS144" s="32"/>
      <c r="BT144" s="40">
        <v>1</v>
      </c>
      <c r="BU144" s="31"/>
      <c r="BV144" s="32"/>
      <c r="BW144" s="34"/>
      <c r="BX144" s="220"/>
      <c r="BY144" s="56"/>
      <c r="BZ144" s="56"/>
      <c r="CA144" s="56"/>
      <c r="CB144" s="56"/>
      <c r="CC144" s="56"/>
      <c r="CD144" s="56"/>
      <c r="CE144" s="56"/>
      <c r="CF144" s="56"/>
      <c r="CG144" s="56"/>
      <c r="CH144" s="56"/>
      <c r="CI144" s="56"/>
      <c r="CJ144" s="56"/>
      <c r="CK144" s="66">
        <v>1</v>
      </c>
      <c r="CL144" s="56"/>
      <c r="CM144" s="56"/>
      <c r="CN144" s="56"/>
      <c r="CO144" s="56"/>
      <c r="CP144" s="59"/>
    </row>
    <row r="145" spans="1:94" ht="13.5" customHeight="1" x14ac:dyDescent="0.25">
      <c r="A145" s="29" t="s">
        <v>374</v>
      </c>
      <c r="B145" s="61"/>
      <c r="C145" s="56"/>
      <c r="D145" s="56"/>
      <c r="E145" s="56"/>
      <c r="F145" s="56"/>
      <c r="G145" s="56"/>
      <c r="H145" s="56"/>
      <c r="I145" s="56"/>
      <c r="J145" s="56"/>
      <c r="K145" s="56"/>
      <c r="L145" s="56"/>
      <c r="M145" s="56"/>
      <c r="N145" s="56"/>
      <c r="O145" s="56"/>
      <c r="P145" s="56"/>
      <c r="Q145" s="56"/>
      <c r="R145" s="56"/>
      <c r="S145" s="30">
        <v>1</v>
      </c>
      <c r="T145" s="84">
        <v>1</v>
      </c>
      <c r="U145" s="109"/>
      <c r="V145" s="56"/>
      <c r="W145" s="56"/>
      <c r="X145" s="56"/>
      <c r="Y145" s="56"/>
      <c r="Z145" s="56"/>
      <c r="AA145" s="56"/>
      <c r="AB145" s="56"/>
      <c r="AC145" s="56"/>
      <c r="AD145" s="56"/>
      <c r="AE145" s="30">
        <v>1</v>
      </c>
      <c r="AF145" s="84">
        <v>1</v>
      </c>
      <c r="AG145" s="109"/>
      <c r="AH145" s="61"/>
      <c r="AI145" s="56"/>
      <c r="AJ145" s="56"/>
      <c r="AK145" s="56"/>
      <c r="AL145" s="56"/>
      <c r="AM145" s="56"/>
      <c r="AN145" s="56"/>
      <c r="AO145" s="56"/>
      <c r="AP145" s="109">
        <f t="shared" si="5"/>
        <v>0</v>
      </c>
      <c r="AQ145" s="81"/>
      <c r="AR145" s="81"/>
      <c r="AS145" s="81"/>
      <c r="AT145" s="81"/>
      <c r="AU145" s="81"/>
      <c r="AV145" s="99"/>
      <c r="AW145" s="56"/>
      <c r="AX145" s="56"/>
      <c r="AY145" s="56"/>
      <c r="AZ145" s="56"/>
      <c r="BA145" s="56"/>
      <c r="BB145" s="56"/>
      <c r="BC145" s="56"/>
      <c r="BD145" s="56"/>
      <c r="BE145" s="56"/>
      <c r="BF145" s="56"/>
      <c r="BG145" s="56"/>
      <c r="BH145" s="56"/>
      <c r="BI145" s="56"/>
      <c r="BJ145" s="56"/>
      <c r="BK145" s="56"/>
      <c r="BL145" s="56"/>
      <c r="BM145" s="30">
        <v>0</v>
      </c>
      <c r="BN145" s="95">
        <v>0</v>
      </c>
      <c r="BO145" s="115"/>
      <c r="BP145" s="26"/>
      <c r="BQ145" s="26"/>
      <c r="BR145" s="26"/>
      <c r="BS145" s="26"/>
      <c r="BT145" s="247"/>
      <c r="BU145" s="26"/>
      <c r="BV145" s="26"/>
      <c r="BW145" s="27"/>
      <c r="BX145" s="221"/>
      <c r="BY145" s="56"/>
      <c r="BZ145" s="56"/>
      <c r="CA145" s="56"/>
      <c r="CB145" s="56"/>
      <c r="CC145" s="56"/>
      <c r="CD145" s="56"/>
      <c r="CE145" s="56"/>
      <c r="CF145" s="56"/>
      <c r="CG145" s="56"/>
      <c r="CH145" s="56"/>
      <c r="CI145" s="56"/>
      <c r="CJ145" s="56"/>
      <c r="CK145" s="56"/>
      <c r="CL145" s="56"/>
      <c r="CM145" s="56"/>
      <c r="CN145" s="56"/>
      <c r="CO145" s="30">
        <v>0</v>
      </c>
      <c r="CP145" s="84">
        <v>0</v>
      </c>
    </row>
    <row r="146" spans="1:94" ht="13.5" customHeight="1" x14ac:dyDescent="0.25">
      <c r="A146" s="29" t="s">
        <v>377</v>
      </c>
      <c r="B146" s="59"/>
      <c r="C146" s="55"/>
      <c r="D146" s="56"/>
      <c r="E146" s="56"/>
      <c r="F146" s="56"/>
      <c r="G146" s="56"/>
      <c r="H146" s="55"/>
      <c r="I146" s="55"/>
      <c r="J146" s="56"/>
      <c r="K146" s="56"/>
      <c r="L146" s="56"/>
      <c r="M146" s="56"/>
      <c r="N146" s="56"/>
      <c r="O146" s="56"/>
      <c r="P146" s="56"/>
      <c r="Q146" s="56"/>
      <c r="R146" s="56"/>
      <c r="S146" s="56"/>
      <c r="T146" s="84">
        <v>1</v>
      </c>
      <c r="U146" s="109"/>
      <c r="V146" s="55"/>
      <c r="W146" s="56"/>
      <c r="X146" s="56"/>
      <c r="Y146" s="55"/>
      <c r="Z146" s="56"/>
      <c r="AA146" s="56"/>
      <c r="AB146" s="56"/>
      <c r="AC146" s="56"/>
      <c r="AD146" s="56"/>
      <c r="AE146" s="56"/>
      <c r="AF146" s="84">
        <v>1</v>
      </c>
      <c r="AG146" s="109"/>
      <c r="AH146" s="59"/>
      <c r="AI146" s="56"/>
      <c r="AJ146" s="56"/>
      <c r="AK146" s="55"/>
      <c r="AL146" s="56"/>
      <c r="AM146" s="56"/>
      <c r="AN146" s="56"/>
      <c r="AO146" s="56"/>
      <c r="AP146" s="109">
        <f t="shared" si="5"/>
        <v>0</v>
      </c>
      <c r="AQ146" s="81"/>
      <c r="AR146" s="81"/>
      <c r="AS146" s="81"/>
      <c r="AT146" s="81"/>
      <c r="AU146" s="81"/>
      <c r="AV146" s="96"/>
      <c r="AW146" s="55"/>
      <c r="AX146" s="56"/>
      <c r="AY146" s="56"/>
      <c r="AZ146" s="56"/>
      <c r="BA146" s="56"/>
      <c r="BB146" s="55"/>
      <c r="BC146" s="55"/>
      <c r="BD146" s="56"/>
      <c r="BE146" s="56"/>
      <c r="BF146" s="56"/>
      <c r="BG146" s="56"/>
      <c r="BH146" s="56"/>
      <c r="BI146" s="56"/>
      <c r="BJ146" s="56"/>
      <c r="BK146" s="56"/>
      <c r="BL146" s="56"/>
      <c r="BM146" s="56"/>
      <c r="BN146" s="95">
        <v>0</v>
      </c>
      <c r="BO146" s="115"/>
      <c r="BP146" s="31"/>
      <c r="BQ146" s="26"/>
      <c r="BR146" s="31"/>
      <c r="BS146" s="31"/>
      <c r="BT146" s="248"/>
      <c r="BU146" s="31"/>
      <c r="BV146" s="31"/>
      <c r="BW146" s="34"/>
      <c r="BX146" s="220"/>
      <c r="BY146" s="55"/>
      <c r="BZ146" s="56"/>
      <c r="CA146" s="56"/>
      <c r="CB146" s="56"/>
      <c r="CC146" s="56"/>
      <c r="CD146" s="55"/>
      <c r="CE146" s="55"/>
      <c r="CF146" s="56"/>
      <c r="CG146" s="56"/>
      <c r="CH146" s="56"/>
      <c r="CI146" s="56"/>
      <c r="CJ146" s="56"/>
      <c r="CK146" s="56"/>
      <c r="CL146" s="56"/>
      <c r="CM146" s="56"/>
      <c r="CN146" s="56"/>
      <c r="CO146" s="56"/>
      <c r="CP146" s="84">
        <v>0</v>
      </c>
    </row>
    <row r="147" spans="1:94" ht="13.5" customHeight="1" x14ac:dyDescent="0.25">
      <c r="A147" s="35" t="s">
        <v>220</v>
      </c>
      <c r="B147" s="59"/>
      <c r="C147" s="56"/>
      <c r="D147" s="55"/>
      <c r="E147" s="56"/>
      <c r="F147" s="56"/>
      <c r="G147" s="241">
        <v>1</v>
      </c>
      <c r="H147" s="56"/>
      <c r="I147" s="56"/>
      <c r="J147" s="56"/>
      <c r="K147" s="56"/>
      <c r="L147" s="56"/>
      <c r="M147" s="56"/>
      <c r="N147" s="56"/>
      <c r="O147" s="56"/>
      <c r="P147" s="56"/>
      <c r="Q147" s="56"/>
      <c r="R147" s="56"/>
      <c r="S147" s="56"/>
      <c r="T147" s="59">
        <v>1</v>
      </c>
      <c r="U147" s="109"/>
      <c r="V147" s="56"/>
      <c r="W147" s="56"/>
      <c r="X147" s="56"/>
      <c r="Y147" s="56"/>
      <c r="Z147" s="56"/>
      <c r="AA147" s="56"/>
      <c r="AB147" s="56"/>
      <c r="AC147" s="56"/>
      <c r="AD147" s="56"/>
      <c r="AE147" s="56"/>
      <c r="AF147" s="59">
        <v>1</v>
      </c>
      <c r="AG147" s="109"/>
      <c r="AH147" s="59"/>
      <c r="AI147" s="55"/>
      <c r="AJ147" s="241">
        <v>1</v>
      </c>
      <c r="AK147" s="56"/>
      <c r="AL147" s="56"/>
      <c r="AM147" s="56"/>
      <c r="AN147" s="56"/>
      <c r="AO147" s="56"/>
      <c r="AP147" s="109">
        <f t="shared" si="5"/>
        <v>1</v>
      </c>
      <c r="AQ147" s="23"/>
      <c r="AR147" s="81">
        <v>1</v>
      </c>
      <c r="AS147" s="81"/>
      <c r="AT147" s="81">
        <v>1</v>
      </c>
      <c r="AU147" s="81"/>
      <c r="AV147" s="96"/>
      <c r="AW147" s="56"/>
      <c r="AX147" s="55"/>
      <c r="AY147" s="56"/>
      <c r="AZ147" s="56"/>
      <c r="BA147" s="241">
        <v>1</v>
      </c>
      <c r="BB147" s="56"/>
      <c r="BC147" s="56"/>
      <c r="BD147" s="56"/>
      <c r="BE147" s="56"/>
      <c r="BF147" s="56"/>
      <c r="BG147" s="56"/>
      <c r="BH147" s="56"/>
      <c r="BI147" s="56"/>
      <c r="BJ147" s="56"/>
      <c r="BK147" s="56"/>
      <c r="BL147" s="56"/>
      <c r="BM147" s="56"/>
      <c r="BN147" s="94">
        <v>1</v>
      </c>
      <c r="BO147" s="115"/>
      <c r="BP147" s="26"/>
      <c r="BQ147" s="26"/>
      <c r="BR147" s="26"/>
      <c r="BS147" s="26"/>
      <c r="BT147" s="247"/>
      <c r="BU147" s="26"/>
      <c r="BV147" s="26"/>
      <c r="BW147" s="27"/>
      <c r="BX147" s="220"/>
      <c r="BY147" s="56"/>
      <c r="BZ147" s="55"/>
      <c r="CA147" s="56"/>
      <c r="CB147" s="56"/>
      <c r="CC147" s="241">
        <v>0</v>
      </c>
      <c r="CD147" s="56"/>
      <c r="CE147" s="56"/>
      <c r="CF147" s="56"/>
      <c r="CG147" s="56"/>
      <c r="CH147" s="56"/>
      <c r="CI147" s="56"/>
      <c r="CJ147" s="56"/>
      <c r="CK147" s="56"/>
      <c r="CL147" s="56"/>
      <c r="CM147" s="56"/>
      <c r="CN147" s="56"/>
      <c r="CO147" s="56"/>
      <c r="CP147" s="59">
        <v>0</v>
      </c>
    </row>
    <row r="148" spans="1:94" ht="12.75" customHeight="1" x14ac:dyDescent="0.25">
      <c r="A148" s="35" t="s">
        <v>283</v>
      </c>
      <c r="B148" s="59"/>
      <c r="C148" s="56"/>
      <c r="D148" s="56"/>
      <c r="E148" s="56"/>
      <c r="F148" s="56">
        <v>1</v>
      </c>
      <c r="G148" s="56"/>
      <c r="H148" s="56"/>
      <c r="I148" s="56"/>
      <c r="J148" s="56"/>
      <c r="K148" s="56"/>
      <c r="L148" s="56"/>
      <c r="M148" s="56"/>
      <c r="N148" s="56"/>
      <c r="O148" s="56"/>
      <c r="P148" s="56"/>
      <c r="Q148" s="56"/>
      <c r="R148" s="56"/>
      <c r="S148" s="56"/>
      <c r="T148" s="59"/>
      <c r="U148" s="109"/>
      <c r="V148" s="56"/>
      <c r="W148" s="56"/>
      <c r="X148" s="56">
        <v>1</v>
      </c>
      <c r="Y148" s="56"/>
      <c r="Z148" s="56"/>
      <c r="AA148" s="56"/>
      <c r="AB148" s="56"/>
      <c r="AC148" s="56"/>
      <c r="AD148" s="56"/>
      <c r="AE148" s="56"/>
      <c r="AF148" s="59"/>
      <c r="AG148" s="109"/>
      <c r="AH148" s="59"/>
      <c r="AI148" s="56"/>
      <c r="AJ148" s="56"/>
      <c r="AK148" s="56"/>
      <c r="AL148" s="56"/>
      <c r="AM148" s="56"/>
      <c r="AN148" s="56"/>
      <c r="AO148" s="56"/>
      <c r="AP148" s="109">
        <f t="shared" si="5"/>
        <v>0</v>
      </c>
      <c r="AQ148" s="81"/>
      <c r="AR148" s="81">
        <v>1</v>
      </c>
      <c r="AS148" s="81"/>
      <c r="AT148" s="81"/>
      <c r="AU148" s="81"/>
      <c r="AV148" s="96"/>
      <c r="AW148" s="56"/>
      <c r="AX148" s="56"/>
      <c r="AY148" s="56"/>
      <c r="AZ148" s="56">
        <v>1</v>
      </c>
      <c r="BA148" s="56"/>
      <c r="BB148" s="56"/>
      <c r="BC148" s="56"/>
      <c r="BD148" s="56"/>
      <c r="BE148" s="56"/>
      <c r="BF148" s="56"/>
      <c r="BG148" s="56"/>
      <c r="BH148" s="56"/>
      <c r="BI148" s="56"/>
      <c r="BJ148" s="56"/>
      <c r="BK148" s="56"/>
      <c r="BL148" s="56"/>
      <c r="BM148" s="56"/>
      <c r="BN148" s="94"/>
      <c r="BO148" s="115"/>
      <c r="BP148" s="26"/>
      <c r="BQ148" s="26"/>
      <c r="BR148" s="26"/>
      <c r="BS148" s="26"/>
      <c r="BT148" s="26"/>
      <c r="BU148" s="26"/>
      <c r="BV148" s="26"/>
      <c r="BW148" s="27"/>
      <c r="BX148" s="220"/>
      <c r="BY148" s="56"/>
      <c r="BZ148" s="56"/>
      <c r="CA148" s="56"/>
      <c r="CB148" s="56">
        <v>0</v>
      </c>
      <c r="CC148" s="56"/>
      <c r="CD148" s="56"/>
      <c r="CE148" s="56"/>
      <c r="CF148" s="56"/>
      <c r="CG148" s="56"/>
      <c r="CH148" s="56"/>
      <c r="CI148" s="56"/>
      <c r="CJ148" s="56"/>
      <c r="CK148" s="56"/>
      <c r="CL148" s="56"/>
      <c r="CM148" s="56"/>
      <c r="CN148" s="56"/>
      <c r="CO148" s="56"/>
      <c r="CP148" s="59"/>
    </row>
    <row r="149" spans="1:94" ht="12.75" customHeight="1" x14ac:dyDescent="0.25">
      <c r="A149" s="35" t="s">
        <v>314</v>
      </c>
      <c r="B149" s="59"/>
      <c r="C149" s="56"/>
      <c r="D149" s="56"/>
      <c r="E149" s="56"/>
      <c r="F149" s="56">
        <v>1</v>
      </c>
      <c r="G149" s="56"/>
      <c r="H149" s="56"/>
      <c r="I149" s="56"/>
      <c r="J149" s="56"/>
      <c r="K149" s="56"/>
      <c r="L149" s="56"/>
      <c r="M149" s="56"/>
      <c r="N149" s="56"/>
      <c r="O149" s="56"/>
      <c r="P149" s="56"/>
      <c r="Q149" s="56"/>
      <c r="R149" s="56"/>
      <c r="S149" s="56"/>
      <c r="T149" s="59"/>
      <c r="U149" s="109"/>
      <c r="V149" s="56"/>
      <c r="W149" s="56"/>
      <c r="X149" s="56">
        <v>1</v>
      </c>
      <c r="Y149" s="56"/>
      <c r="Z149" s="56"/>
      <c r="AA149" s="56"/>
      <c r="AB149" s="56"/>
      <c r="AC149" s="56"/>
      <c r="AD149" s="56"/>
      <c r="AE149" s="56"/>
      <c r="AF149" s="59"/>
      <c r="AG149" s="109"/>
      <c r="AH149" s="59"/>
      <c r="AI149" s="56"/>
      <c r="AJ149" s="56"/>
      <c r="AK149" s="56"/>
      <c r="AL149" s="56"/>
      <c r="AM149" s="56"/>
      <c r="AN149" s="56"/>
      <c r="AO149" s="56"/>
      <c r="AP149" s="109">
        <f t="shared" si="5"/>
        <v>0</v>
      </c>
      <c r="AQ149" s="81"/>
      <c r="AR149" s="81">
        <v>1</v>
      </c>
      <c r="AS149" s="81"/>
      <c r="AT149" s="81"/>
      <c r="AU149" s="81"/>
      <c r="AV149" s="96"/>
      <c r="AW149" s="56"/>
      <c r="AX149" s="56"/>
      <c r="AY149" s="56"/>
      <c r="AZ149" s="56">
        <v>1</v>
      </c>
      <c r="BA149" s="56"/>
      <c r="BB149" s="56"/>
      <c r="BC149" s="56"/>
      <c r="BD149" s="56"/>
      <c r="BE149" s="56"/>
      <c r="BF149" s="56"/>
      <c r="BG149" s="56"/>
      <c r="BH149" s="56"/>
      <c r="BI149" s="56"/>
      <c r="BJ149" s="56"/>
      <c r="BK149" s="56"/>
      <c r="BL149" s="56"/>
      <c r="BM149" s="56"/>
      <c r="BN149" s="94"/>
      <c r="BO149" s="115"/>
      <c r="BP149" s="26"/>
      <c r="BQ149" s="26"/>
      <c r="BR149" s="26"/>
      <c r="BS149" s="26"/>
      <c r="BT149" s="26"/>
      <c r="BU149" s="26"/>
      <c r="BV149" s="26"/>
      <c r="BW149" s="27"/>
      <c r="BX149" s="220"/>
      <c r="BY149" s="56"/>
      <c r="BZ149" s="56"/>
      <c r="CA149" s="56"/>
      <c r="CB149" s="56">
        <v>0</v>
      </c>
      <c r="CC149" s="56"/>
      <c r="CD149" s="56"/>
      <c r="CE149" s="56"/>
      <c r="CF149" s="56"/>
      <c r="CG149" s="56"/>
      <c r="CH149" s="56"/>
      <c r="CI149" s="56"/>
      <c r="CJ149" s="56"/>
      <c r="CK149" s="56"/>
      <c r="CL149" s="56"/>
      <c r="CM149" s="56"/>
      <c r="CN149" s="56"/>
      <c r="CO149" s="56"/>
      <c r="CP149" s="59"/>
    </row>
    <row r="150" spans="1:94" ht="13.5" customHeight="1" x14ac:dyDescent="0.25">
      <c r="A150" s="35" t="s">
        <v>284</v>
      </c>
      <c r="B150" s="59"/>
      <c r="C150" s="56"/>
      <c r="D150" s="56"/>
      <c r="E150" s="56"/>
      <c r="F150" s="56"/>
      <c r="G150" s="56"/>
      <c r="H150" s="56"/>
      <c r="I150" s="56"/>
      <c r="J150" s="56"/>
      <c r="K150" s="56"/>
      <c r="L150" s="56"/>
      <c r="M150" s="56"/>
      <c r="N150" s="56"/>
      <c r="O150" s="56">
        <v>1</v>
      </c>
      <c r="P150" s="56"/>
      <c r="Q150" s="56"/>
      <c r="R150" s="56"/>
      <c r="S150" s="56"/>
      <c r="T150" s="59"/>
      <c r="U150" s="109"/>
      <c r="V150" s="56"/>
      <c r="W150" s="56"/>
      <c r="X150" s="56"/>
      <c r="Y150" s="56"/>
      <c r="Z150" s="56"/>
      <c r="AA150" s="56"/>
      <c r="AB150" s="56"/>
      <c r="AC150" s="56">
        <v>1</v>
      </c>
      <c r="AD150" s="56"/>
      <c r="AE150" s="56"/>
      <c r="AF150" s="59"/>
      <c r="AG150" s="109"/>
      <c r="AH150" s="59"/>
      <c r="AI150" s="56"/>
      <c r="AJ150" s="56"/>
      <c r="AK150" s="56"/>
      <c r="AL150" s="56"/>
      <c r="AM150" s="56"/>
      <c r="AN150" s="56"/>
      <c r="AO150" s="56"/>
      <c r="AP150" s="109">
        <f t="shared" si="5"/>
        <v>0</v>
      </c>
      <c r="AQ150" s="81"/>
      <c r="AR150" s="81"/>
      <c r="AS150" s="81">
        <v>1</v>
      </c>
      <c r="AT150" s="81"/>
      <c r="AU150" s="81"/>
      <c r="AV150" s="96"/>
      <c r="AW150" s="56"/>
      <c r="AX150" s="56"/>
      <c r="AY150" s="56"/>
      <c r="AZ150" s="56"/>
      <c r="BA150" s="56"/>
      <c r="BB150" s="56"/>
      <c r="BC150" s="56"/>
      <c r="BD150" s="56"/>
      <c r="BE150" s="56"/>
      <c r="BF150" s="56"/>
      <c r="BG150" s="56"/>
      <c r="BH150" s="56"/>
      <c r="BI150" s="56">
        <v>1</v>
      </c>
      <c r="BJ150" s="56"/>
      <c r="BK150" s="56"/>
      <c r="BL150" s="56"/>
      <c r="BM150" s="56"/>
      <c r="BN150" s="94"/>
      <c r="BO150" s="115"/>
      <c r="BP150" s="31"/>
      <c r="BQ150" s="32"/>
      <c r="BR150" s="32"/>
      <c r="BS150" s="32"/>
      <c r="BT150" s="33">
        <v>1</v>
      </c>
      <c r="BU150" s="32"/>
      <c r="BV150" s="32"/>
      <c r="BW150" s="34"/>
      <c r="BX150" s="220"/>
      <c r="BY150" s="56"/>
      <c r="BZ150" s="56"/>
      <c r="CA150" s="56"/>
      <c r="CB150" s="56"/>
      <c r="CC150" s="56"/>
      <c r="CD150" s="56"/>
      <c r="CE150" s="56"/>
      <c r="CF150" s="56"/>
      <c r="CG150" s="56"/>
      <c r="CH150" s="56"/>
      <c r="CI150" s="56"/>
      <c r="CJ150" s="56"/>
      <c r="CK150" s="56">
        <v>1</v>
      </c>
      <c r="CL150" s="56"/>
      <c r="CM150" s="56"/>
      <c r="CN150" s="56"/>
      <c r="CO150" s="56"/>
      <c r="CP150" s="59"/>
    </row>
    <row r="151" spans="1:94" ht="13.2" customHeight="1" x14ac:dyDescent="0.25">
      <c r="A151" s="35" t="s">
        <v>346</v>
      </c>
      <c r="B151" s="59"/>
      <c r="C151" s="56"/>
      <c r="D151" s="56"/>
      <c r="E151" s="56"/>
      <c r="F151" s="56"/>
      <c r="G151" s="56"/>
      <c r="H151" s="56"/>
      <c r="I151" s="56"/>
      <c r="J151" s="56"/>
      <c r="K151" s="56"/>
      <c r="L151" s="56"/>
      <c r="M151" s="56"/>
      <c r="N151" s="56"/>
      <c r="O151" s="56">
        <v>1</v>
      </c>
      <c r="P151" s="56"/>
      <c r="Q151" s="56"/>
      <c r="R151" s="56"/>
      <c r="S151" s="56"/>
      <c r="T151" s="59"/>
      <c r="U151" s="109"/>
      <c r="V151" s="56"/>
      <c r="W151" s="56"/>
      <c r="X151" s="56"/>
      <c r="Y151" s="56"/>
      <c r="Z151" s="56"/>
      <c r="AA151" s="56"/>
      <c r="AB151" s="56"/>
      <c r="AC151" s="56">
        <v>1</v>
      </c>
      <c r="AD151" s="56"/>
      <c r="AE151" s="56"/>
      <c r="AF151" s="59"/>
      <c r="AG151" s="109"/>
      <c r="AH151" s="59"/>
      <c r="AI151" s="56"/>
      <c r="AJ151" s="56"/>
      <c r="AK151" s="56"/>
      <c r="AL151" s="56"/>
      <c r="AM151" s="56"/>
      <c r="AN151" s="56"/>
      <c r="AO151" s="56"/>
      <c r="AP151" s="109">
        <f t="shared" si="5"/>
        <v>0</v>
      </c>
      <c r="AQ151" s="81"/>
      <c r="AR151" s="81"/>
      <c r="AS151" s="81"/>
      <c r="AT151" s="81"/>
      <c r="AU151" s="81"/>
      <c r="AV151" s="96"/>
      <c r="AW151" s="56"/>
      <c r="AX151" s="56"/>
      <c r="AY151" s="56"/>
      <c r="AZ151" s="56"/>
      <c r="BA151" s="56"/>
      <c r="BB151" s="56"/>
      <c r="BC151" s="56"/>
      <c r="BD151" s="56"/>
      <c r="BE151" s="56"/>
      <c r="BF151" s="56"/>
      <c r="BG151" s="56"/>
      <c r="BH151" s="56"/>
      <c r="BI151" s="56">
        <v>0</v>
      </c>
      <c r="BJ151" s="56"/>
      <c r="BK151" s="56"/>
      <c r="BL151" s="56"/>
      <c r="BM151" s="56"/>
      <c r="BN151" s="94"/>
      <c r="BO151" s="115"/>
      <c r="BP151" s="31"/>
      <c r="BQ151" s="32"/>
      <c r="BR151" s="32"/>
      <c r="BS151" s="32"/>
      <c r="BT151" s="33">
        <v>1</v>
      </c>
      <c r="BU151" s="32"/>
      <c r="BV151" s="32"/>
      <c r="BW151" s="34"/>
      <c r="BX151" s="220"/>
      <c r="BY151" s="56"/>
      <c r="BZ151" s="56"/>
      <c r="CA151" s="56"/>
      <c r="CB151" s="56"/>
      <c r="CC151" s="56"/>
      <c r="CD151" s="56"/>
      <c r="CE151" s="56"/>
      <c r="CF151" s="56"/>
      <c r="CG151" s="56"/>
      <c r="CH151" s="56"/>
      <c r="CI151" s="56"/>
      <c r="CJ151" s="56"/>
      <c r="CK151" s="56">
        <v>1</v>
      </c>
      <c r="CL151" s="56"/>
      <c r="CM151" s="56"/>
      <c r="CN151" s="56"/>
      <c r="CO151" s="56"/>
      <c r="CP151" s="59"/>
    </row>
    <row r="152" spans="1:94" ht="13.5" customHeight="1" thickBot="1" x14ac:dyDescent="0.3">
      <c r="A152" s="35" t="s">
        <v>285</v>
      </c>
      <c r="B152" s="59"/>
      <c r="C152" s="56"/>
      <c r="D152" s="56"/>
      <c r="E152" s="56"/>
      <c r="F152" s="56"/>
      <c r="G152" s="56"/>
      <c r="H152" s="56"/>
      <c r="I152" s="56"/>
      <c r="J152" s="56"/>
      <c r="K152" s="56"/>
      <c r="L152" s="56"/>
      <c r="M152" s="56"/>
      <c r="N152" s="56"/>
      <c r="O152" s="56">
        <v>1</v>
      </c>
      <c r="P152" s="56"/>
      <c r="Q152" s="56"/>
      <c r="R152" s="56"/>
      <c r="S152" s="56"/>
      <c r="T152" s="59"/>
      <c r="U152" s="109"/>
      <c r="V152" s="56"/>
      <c r="W152" s="56"/>
      <c r="X152" s="56"/>
      <c r="Y152" s="56"/>
      <c r="Z152" s="56"/>
      <c r="AA152" s="56"/>
      <c r="AB152" s="56"/>
      <c r="AC152" s="56">
        <v>1</v>
      </c>
      <c r="AD152" s="56"/>
      <c r="AE152" s="56"/>
      <c r="AF152" s="59"/>
      <c r="AG152" s="109"/>
      <c r="AH152" s="59"/>
      <c r="AI152" s="56"/>
      <c r="AJ152" s="56"/>
      <c r="AK152" s="56"/>
      <c r="AL152" s="56"/>
      <c r="AM152" s="56"/>
      <c r="AN152" s="56"/>
      <c r="AO152" s="56"/>
      <c r="AP152" s="109">
        <f t="shared" si="5"/>
        <v>0</v>
      </c>
      <c r="AQ152" s="81"/>
      <c r="AR152" s="81"/>
      <c r="AS152" s="81">
        <v>1</v>
      </c>
      <c r="AT152" s="81"/>
      <c r="AU152" s="81"/>
      <c r="AV152" s="96"/>
      <c r="AW152" s="56"/>
      <c r="AX152" s="56"/>
      <c r="AY152" s="56"/>
      <c r="AZ152" s="56"/>
      <c r="BA152" s="56"/>
      <c r="BB152" s="56"/>
      <c r="BC152" s="56"/>
      <c r="BD152" s="56"/>
      <c r="BE152" s="56"/>
      <c r="BF152" s="56"/>
      <c r="BG152" s="56"/>
      <c r="BH152" s="56"/>
      <c r="BI152" s="56">
        <v>1</v>
      </c>
      <c r="BJ152" s="56"/>
      <c r="BK152" s="56"/>
      <c r="BL152" s="56"/>
      <c r="BM152" s="56"/>
      <c r="BN152" s="94"/>
      <c r="BO152" s="115"/>
      <c r="BP152" s="31"/>
      <c r="BQ152" s="32"/>
      <c r="BR152" s="32"/>
      <c r="BS152" s="32"/>
      <c r="BT152" s="33">
        <v>1</v>
      </c>
      <c r="BU152" s="32"/>
      <c r="BV152" s="32"/>
      <c r="BW152" s="34"/>
      <c r="BX152" s="220"/>
      <c r="BY152" s="56"/>
      <c r="BZ152" s="56"/>
      <c r="CA152" s="56"/>
      <c r="CB152" s="56"/>
      <c r="CC152" s="56"/>
      <c r="CD152" s="56"/>
      <c r="CE152" s="56"/>
      <c r="CF152" s="56"/>
      <c r="CG152" s="56"/>
      <c r="CH152" s="56"/>
      <c r="CI152" s="56"/>
      <c r="CJ152" s="56"/>
      <c r="CK152" s="56">
        <v>1</v>
      </c>
      <c r="CL152" s="56"/>
      <c r="CM152" s="56"/>
      <c r="CN152" s="56"/>
      <c r="CO152" s="56"/>
      <c r="CP152" s="59"/>
    </row>
    <row r="153" spans="1:94" ht="13.5" customHeight="1" thickBot="1" x14ac:dyDescent="0.3">
      <c r="A153" s="77" t="s">
        <v>380</v>
      </c>
      <c r="B153" s="59"/>
      <c r="C153" s="56"/>
      <c r="D153" s="56"/>
      <c r="E153" s="56"/>
      <c r="F153" s="56"/>
      <c r="G153" s="56"/>
      <c r="H153" s="56"/>
      <c r="I153" s="56"/>
      <c r="J153" s="55"/>
      <c r="K153" s="55"/>
      <c r="L153" s="56"/>
      <c r="M153" s="56"/>
      <c r="N153" s="55"/>
      <c r="O153" s="56"/>
      <c r="P153" s="56"/>
      <c r="Q153" s="56"/>
      <c r="R153" s="56"/>
      <c r="S153" s="56"/>
      <c r="T153" s="249">
        <v>1</v>
      </c>
      <c r="U153" s="244"/>
      <c r="V153" s="56"/>
      <c r="W153" s="56"/>
      <c r="X153" s="56"/>
      <c r="Y153" s="56"/>
      <c r="Z153" s="55"/>
      <c r="AA153" s="55"/>
      <c r="AB153" s="55"/>
      <c r="AC153" s="56"/>
      <c r="AD153" s="56"/>
      <c r="AE153" s="56"/>
      <c r="AF153" s="249">
        <v>1</v>
      </c>
      <c r="AG153" s="109"/>
      <c r="AH153" s="59"/>
      <c r="AI153" s="56"/>
      <c r="AJ153" s="56"/>
      <c r="AK153" s="56"/>
      <c r="AL153" s="56"/>
      <c r="AM153" s="56"/>
      <c r="AN153" s="56"/>
      <c r="AO153" s="56"/>
      <c r="AP153" s="109">
        <f t="shared" si="5"/>
        <v>0</v>
      </c>
      <c r="AQ153" s="81"/>
      <c r="AR153" s="81"/>
      <c r="AS153" s="81"/>
      <c r="AT153" s="81"/>
      <c r="AU153" s="81"/>
      <c r="AV153" s="96"/>
      <c r="AW153" s="56"/>
      <c r="AX153" s="56"/>
      <c r="AY153" s="56"/>
      <c r="AZ153" s="56"/>
      <c r="BA153" s="56"/>
      <c r="BB153" s="56"/>
      <c r="BC153" s="56"/>
      <c r="BD153" s="55"/>
      <c r="BE153" s="55"/>
      <c r="BF153" s="56"/>
      <c r="BG153" s="56"/>
      <c r="BH153" s="55"/>
      <c r="BI153" s="56"/>
      <c r="BJ153" s="56"/>
      <c r="BK153" s="56"/>
      <c r="BL153" s="56"/>
      <c r="BM153" s="56"/>
      <c r="BN153" s="250">
        <v>0</v>
      </c>
      <c r="BO153" s="118"/>
      <c r="BP153" s="26"/>
      <c r="BQ153" s="33"/>
      <c r="BR153" s="33"/>
      <c r="BS153" s="33"/>
      <c r="BT153" s="33"/>
      <c r="BU153" s="33"/>
      <c r="BV153" s="33"/>
      <c r="BW153" s="27"/>
      <c r="BX153" s="220"/>
      <c r="BY153" s="56"/>
      <c r="BZ153" s="56"/>
      <c r="CA153" s="56"/>
      <c r="CB153" s="56"/>
      <c r="CC153" s="56"/>
      <c r="CD153" s="56"/>
      <c r="CE153" s="56"/>
      <c r="CF153" s="55"/>
      <c r="CG153" s="55"/>
      <c r="CH153" s="56"/>
      <c r="CI153" s="56"/>
      <c r="CJ153" s="55"/>
      <c r="CK153" s="56"/>
      <c r="CL153" s="56"/>
      <c r="CM153" s="56"/>
      <c r="CN153" s="56"/>
      <c r="CO153" s="56"/>
      <c r="CP153" s="249">
        <v>0</v>
      </c>
    </row>
    <row r="154" spans="1:94" ht="13.5" customHeight="1" x14ac:dyDescent="0.25">
      <c r="A154" s="35" t="s">
        <v>286</v>
      </c>
      <c r="B154" s="61"/>
      <c r="C154" s="56"/>
      <c r="D154" s="56"/>
      <c r="E154" s="56"/>
      <c r="F154" s="56"/>
      <c r="G154" s="56"/>
      <c r="H154" s="56"/>
      <c r="I154" s="56"/>
      <c r="J154" s="56"/>
      <c r="K154" s="56"/>
      <c r="L154" s="56"/>
      <c r="M154" s="56"/>
      <c r="N154" s="56"/>
      <c r="O154" s="56"/>
      <c r="P154" s="56"/>
      <c r="Q154" s="56"/>
      <c r="R154" s="56"/>
      <c r="S154" s="56"/>
      <c r="T154" s="59"/>
      <c r="U154" s="109"/>
      <c r="V154" s="56"/>
      <c r="W154" s="56"/>
      <c r="X154" s="56"/>
      <c r="Y154" s="56"/>
      <c r="Z154" s="56"/>
      <c r="AA154" s="56"/>
      <c r="AB154" s="56"/>
      <c r="AC154" s="56"/>
      <c r="AD154" s="56"/>
      <c r="AE154" s="56"/>
      <c r="AF154" s="59"/>
      <c r="AG154" s="109"/>
      <c r="AH154" s="61"/>
      <c r="AI154" s="56"/>
      <c r="AJ154" s="56"/>
      <c r="AK154" s="56"/>
      <c r="AL154" s="56"/>
      <c r="AM154" s="56"/>
      <c r="AN154" s="56"/>
      <c r="AO154" s="56"/>
      <c r="AP154" s="109">
        <f t="shared" si="5"/>
        <v>0</v>
      </c>
      <c r="AQ154" s="81"/>
      <c r="AR154" s="81"/>
      <c r="AS154" s="81"/>
      <c r="AT154" s="81"/>
      <c r="AU154" s="81"/>
      <c r="AV154" s="99"/>
      <c r="AW154" s="56"/>
      <c r="AX154" s="56"/>
      <c r="AY154" s="56"/>
      <c r="AZ154" s="56"/>
      <c r="BA154" s="56"/>
      <c r="BB154" s="56"/>
      <c r="BC154" s="56"/>
      <c r="BD154" s="56"/>
      <c r="BE154" s="56"/>
      <c r="BF154" s="56"/>
      <c r="BG154" s="56"/>
      <c r="BH154" s="56"/>
      <c r="BI154" s="56"/>
      <c r="BJ154" s="56"/>
      <c r="BK154" s="56"/>
      <c r="BL154" s="56"/>
      <c r="BM154" s="56"/>
      <c r="BN154" s="94"/>
      <c r="BO154" s="115"/>
      <c r="BP154" s="26"/>
      <c r="BQ154" s="26"/>
      <c r="BR154" s="26"/>
      <c r="BS154" s="26"/>
      <c r="BT154" s="26"/>
      <c r="BU154" s="26"/>
      <c r="BV154" s="26"/>
      <c r="BW154" s="27"/>
      <c r="BX154" s="221"/>
      <c r="BY154" s="56"/>
      <c r="BZ154" s="56"/>
      <c r="CA154" s="56"/>
      <c r="CB154" s="56"/>
      <c r="CC154" s="56"/>
      <c r="CD154" s="56"/>
      <c r="CE154" s="56"/>
      <c r="CF154" s="56"/>
      <c r="CG154" s="56"/>
      <c r="CH154" s="56"/>
      <c r="CI154" s="56"/>
      <c r="CJ154" s="56"/>
      <c r="CK154" s="56"/>
      <c r="CL154" s="56"/>
      <c r="CM154" s="56"/>
      <c r="CN154" s="56"/>
      <c r="CO154" s="56"/>
      <c r="CP154" s="59"/>
    </row>
    <row r="155" spans="1:94" ht="13.5" customHeight="1" x14ac:dyDescent="0.25">
      <c r="A155" s="35" t="s">
        <v>309</v>
      </c>
      <c r="B155" s="61"/>
      <c r="C155" s="56"/>
      <c r="D155" s="56">
        <v>1</v>
      </c>
      <c r="E155" s="56"/>
      <c r="F155" s="56"/>
      <c r="G155" s="56"/>
      <c r="H155" s="56"/>
      <c r="I155" s="56"/>
      <c r="J155" s="56"/>
      <c r="K155" s="56"/>
      <c r="L155" s="56"/>
      <c r="M155" s="56"/>
      <c r="N155" s="56"/>
      <c r="O155" s="56"/>
      <c r="P155" s="56"/>
      <c r="Q155" s="56"/>
      <c r="R155" s="56"/>
      <c r="S155" s="56"/>
      <c r="T155" s="59"/>
      <c r="U155" s="109"/>
      <c r="V155" s="56"/>
      <c r="W155" s="56"/>
      <c r="X155" s="56"/>
      <c r="Y155" s="56"/>
      <c r="Z155" s="56"/>
      <c r="AA155" s="56"/>
      <c r="AB155" s="56"/>
      <c r="AC155" s="56"/>
      <c r="AD155" s="56"/>
      <c r="AE155" s="56"/>
      <c r="AF155" s="59"/>
      <c r="AG155" s="109"/>
      <c r="AH155" s="61"/>
      <c r="AI155" s="56">
        <v>1</v>
      </c>
      <c r="AJ155" s="56"/>
      <c r="AK155" s="56"/>
      <c r="AL155" s="56"/>
      <c r="AM155" s="56"/>
      <c r="AN155" s="56"/>
      <c r="AO155" s="56"/>
      <c r="AP155" s="109">
        <f t="shared" si="5"/>
        <v>1</v>
      </c>
      <c r="AQ155" s="81"/>
      <c r="AR155" s="81"/>
      <c r="AS155" s="81"/>
      <c r="AT155" s="81"/>
      <c r="AU155" s="81"/>
      <c r="AV155" s="99"/>
      <c r="AW155" s="56"/>
      <c r="AX155" s="56">
        <v>0</v>
      </c>
      <c r="AY155" s="56"/>
      <c r="AZ155" s="56"/>
      <c r="BA155" s="56"/>
      <c r="BB155" s="56"/>
      <c r="BC155" s="56"/>
      <c r="BD155" s="56"/>
      <c r="BE155" s="56"/>
      <c r="BF155" s="56"/>
      <c r="BG155" s="56"/>
      <c r="BH155" s="56"/>
      <c r="BI155" s="56"/>
      <c r="BJ155" s="56"/>
      <c r="BK155" s="56"/>
      <c r="BL155" s="56"/>
      <c r="BM155" s="56"/>
      <c r="BN155" s="94"/>
      <c r="BO155" s="115"/>
      <c r="BP155" s="26"/>
      <c r="BQ155" s="26"/>
      <c r="BR155" s="26"/>
      <c r="BS155" s="26"/>
      <c r="BT155" s="26"/>
      <c r="BU155" s="26"/>
      <c r="BV155" s="26"/>
      <c r="BW155" s="67"/>
      <c r="BX155" s="221"/>
      <c r="BY155" s="56"/>
      <c r="BZ155" s="56">
        <v>0</v>
      </c>
      <c r="CA155" s="56"/>
      <c r="CB155" s="56"/>
      <c r="CC155" s="56"/>
      <c r="CD155" s="56"/>
      <c r="CE155" s="56"/>
      <c r="CF155" s="56"/>
      <c r="CG155" s="56"/>
      <c r="CH155" s="56"/>
      <c r="CI155" s="56"/>
      <c r="CJ155" s="56"/>
      <c r="CK155" s="56"/>
      <c r="CL155" s="56"/>
      <c r="CM155" s="56"/>
      <c r="CN155" s="56"/>
      <c r="CO155" s="56"/>
      <c r="CP155" s="59"/>
    </row>
    <row r="156" spans="1:94" ht="13.2" customHeight="1" x14ac:dyDescent="0.25">
      <c r="A156" s="157" t="s">
        <v>244</v>
      </c>
      <c r="B156" s="61"/>
      <c r="C156" s="156">
        <v>0</v>
      </c>
      <c r="D156" s="56"/>
      <c r="E156" s="56"/>
      <c r="F156" s="156">
        <v>0</v>
      </c>
      <c r="G156" s="56"/>
      <c r="H156" s="56"/>
      <c r="I156" s="56"/>
      <c r="J156" s="56"/>
      <c r="K156" s="56"/>
      <c r="L156" s="55"/>
      <c r="M156" s="56"/>
      <c r="N156" s="56"/>
      <c r="O156" s="56"/>
      <c r="P156" s="56"/>
      <c r="Q156" s="56"/>
      <c r="R156" s="56"/>
      <c r="S156" s="56"/>
      <c r="T156" s="59">
        <v>1</v>
      </c>
      <c r="U156" s="109"/>
      <c r="V156" s="156">
        <v>0</v>
      </c>
      <c r="W156" s="56"/>
      <c r="X156" s="156">
        <v>0</v>
      </c>
      <c r="Y156" s="56"/>
      <c r="Z156" s="56"/>
      <c r="AA156" s="56"/>
      <c r="AB156" s="56"/>
      <c r="AC156" s="56"/>
      <c r="AD156" s="56"/>
      <c r="AE156" s="56"/>
      <c r="AF156" s="59">
        <v>1</v>
      </c>
      <c r="AG156" s="109"/>
      <c r="AH156" s="61"/>
      <c r="AI156" s="56"/>
      <c r="AJ156" s="56"/>
      <c r="AK156" s="56"/>
      <c r="AL156" s="55"/>
      <c r="AM156" s="56"/>
      <c r="AN156" s="56"/>
      <c r="AO156" s="56"/>
      <c r="AP156" s="109">
        <f t="shared" si="5"/>
        <v>0</v>
      </c>
      <c r="AQ156" s="81"/>
      <c r="AR156" s="23"/>
      <c r="AS156" s="81"/>
      <c r="AT156" s="81">
        <v>1</v>
      </c>
      <c r="AU156" s="81">
        <v>1</v>
      </c>
      <c r="AV156" s="99"/>
      <c r="AW156" s="156">
        <v>0</v>
      </c>
      <c r="AX156" s="56"/>
      <c r="AY156" s="56"/>
      <c r="AZ156" s="156">
        <v>0</v>
      </c>
      <c r="BA156" s="56"/>
      <c r="BB156" s="56"/>
      <c r="BC156" s="56"/>
      <c r="BD156" s="56"/>
      <c r="BE156" s="56"/>
      <c r="BF156" s="55"/>
      <c r="BG156" s="56"/>
      <c r="BH156" s="56"/>
      <c r="BI156" s="56"/>
      <c r="BJ156" s="56"/>
      <c r="BK156" s="56"/>
      <c r="BL156" s="56"/>
      <c r="BM156" s="56"/>
      <c r="BN156" s="94">
        <v>1</v>
      </c>
      <c r="BO156" s="115"/>
      <c r="BP156" s="26">
        <v>1</v>
      </c>
      <c r="BQ156" s="31"/>
      <c r="BR156" s="31"/>
      <c r="BS156" s="31"/>
      <c r="BT156" s="31"/>
      <c r="BU156" s="26">
        <v>1</v>
      </c>
      <c r="BV156" s="31"/>
      <c r="BW156" s="67">
        <v>1</v>
      </c>
      <c r="BX156" s="221"/>
      <c r="BY156" s="156">
        <v>0</v>
      </c>
      <c r="BZ156" s="56"/>
      <c r="CA156" s="56"/>
      <c r="CB156" s="156">
        <v>0</v>
      </c>
      <c r="CC156" s="56"/>
      <c r="CD156" s="56"/>
      <c r="CE156" s="56"/>
      <c r="CF156" s="56"/>
      <c r="CG156" s="56"/>
      <c r="CH156" s="55"/>
      <c r="CI156" s="56"/>
      <c r="CJ156" s="56"/>
      <c r="CK156" s="56"/>
      <c r="CL156" s="56"/>
      <c r="CM156" s="56"/>
      <c r="CN156" s="56"/>
      <c r="CO156" s="56"/>
      <c r="CP156" s="59">
        <v>1</v>
      </c>
    </row>
    <row r="157" spans="1:94" ht="13.5" customHeight="1" x14ac:dyDescent="0.25">
      <c r="A157" s="29" t="s">
        <v>375</v>
      </c>
      <c r="B157" s="61"/>
      <c r="C157" s="56"/>
      <c r="D157" s="56"/>
      <c r="E157" s="56"/>
      <c r="F157" s="56"/>
      <c r="G157" s="56"/>
      <c r="H157" s="56"/>
      <c r="I157" s="30">
        <v>1</v>
      </c>
      <c r="J157" s="56"/>
      <c r="K157" s="56"/>
      <c r="L157" s="56"/>
      <c r="M157" s="56"/>
      <c r="N157" s="56"/>
      <c r="O157" s="56"/>
      <c r="P157" s="56"/>
      <c r="Q157" s="56"/>
      <c r="R157" s="56"/>
      <c r="S157" s="56"/>
      <c r="T157" s="59"/>
      <c r="U157" s="109"/>
      <c r="V157" s="56"/>
      <c r="W157" s="56"/>
      <c r="X157" s="56"/>
      <c r="Y157" s="30">
        <v>1</v>
      </c>
      <c r="Z157" s="56"/>
      <c r="AA157" s="56"/>
      <c r="AB157" s="56"/>
      <c r="AC157" s="56"/>
      <c r="AD157" s="56"/>
      <c r="AE157" s="56"/>
      <c r="AF157" s="59"/>
      <c r="AG157" s="109"/>
      <c r="AH157" s="61"/>
      <c r="AI157" s="56"/>
      <c r="AJ157" s="56"/>
      <c r="AK157" s="56"/>
      <c r="AL157" s="56"/>
      <c r="AM157" s="56"/>
      <c r="AN157" s="56"/>
      <c r="AO157" s="56"/>
      <c r="AP157" s="109">
        <f t="shared" si="5"/>
        <v>0</v>
      </c>
      <c r="AQ157" s="81"/>
      <c r="AR157" s="81"/>
      <c r="AS157" s="81"/>
      <c r="AT157" s="81"/>
      <c r="AU157" s="81"/>
      <c r="AV157" s="99"/>
      <c r="AW157" s="56"/>
      <c r="AX157" s="56"/>
      <c r="AY157" s="56"/>
      <c r="AZ157" s="56"/>
      <c r="BA157" s="56"/>
      <c r="BB157" s="56"/>
      <c r="BC157" s="30">
        <v>0</v>
      </c>
      <c r="BD157" s="56"/>
      <c r="BE157" s="56"/>
      <c r="BF157" s="56"/>
      <c r="BG157" s="56"/>
      <c r="BH157" s="56"/>
      <c r="BI157" s="56"/>
      <c r="BJ157" s="56"/>
      <c r="BK157" s="56"/>
      <c r="BL157" s="56"/>
      <c r="BM157" s="56"/>
      <c r="BN157" s="94"/>
      <c r="BO157" s="115"/>
      <c r="BP157" s="26"/>
      <c r="BQ157" s="31"/>
      <c r="BR157" s="31"/>
      <c r="BS157" s="31"/>
      <c r="BT157" s="31"/>
      <c r="BU157" s="31"/>
      <c r="BV157" s="31"/>
      <c r="BW157" s="34"/>
      <c r="BX157" s="221"/>
      <c r="BY157" s="56"/>
      <c r="BZ157" s="56"/>
      <c r="CA157" s="56"/>
      <c r="CB157" s="56"/>
      <c r="CC157" s="56"/>
      <c r="CD157" s="56"/>
      <c r="CE157" s="30">
        <v>0</v>
      </c>
      <c r="CF157" s="56"/>
      <c r="CG157" s="56"/>
      <c r="CH157" s="56"/>
      <c r="CI157" s="56"/>
      <c r="CJ157" s="56"/>
      <c r="CK157" s="56"/>
      <c r="CL157" s="56"/>
      <c r="CM157" s="56"/>
      <c r="CN157" s="56"/>
      <c r="CO157" s="56"/>
      <c r="CP157" s="59"/>
    </row>
    <row r="158" spans="1:94" ht="13.5" customHeight="1" x14ac:dyDescent="0.25">
      <c r="A158" s="35" t="s">
        <v>340</v>
      </c>
      <c r="B158" s="61"/>
      <c r="C158" s="56"/>
      <c r="D158" s="56"/>
      <c r="E158" s="56"/>
      <c r="F158" s="56"/>
      <c r="G158" s="56"/>
      <c r="H158" s="56"/>
      <c r="I158" s="56"/>
      <c r="J158" s="56">
        <v>1</v>
      </c>
      <c r="K158" s="187" t="s">
        <v>207</v>
      </c>
      <c r="L158" s="56"/>
      <c r="M158" s="56"/>
      <c r="N158" s="187" t="s">
        <v>207</v>
      </c>
      <c r="O158" s="56"/>
      <c r="P158" s="56"/>
      <c r="Q158" s="56"/>
      <c r="R158" s="56"/>
      <c r="S158" s="56"/>
      <c r="T158" s="59"/>
      <c r="U158" s="109"/>
      <c r="V158" s="56"/>
      <c r="W158" s="56"/>
      <c r="X158" s="56"/>
      <c r="Y158" s="56"/>
      <c r="Z158" s="56">
        <v>1</v>
      </c>
      <c r="AA158" s="56">
        <v>1</v>
      </c>
      <c r="AB158" s="56">
        <v>1</v>
      </c>
      <c r="AC158" s="56"/>
      <c r="AD158" s="56"/>
      <c r="AE158" s="56"/>
      <c r="AF158" s="59"/>
      <c r="AG158" s="109"/>
      <c r="AH158" s="61"/>
      <c r="AI158" s="56"/>
      <c r="AJ158" s="56"/>
      <c r="AK158" s="56"/>
      <c r="AL158" s="56"/>
      <c r="AM158" s="56"/>
      <c r="AN158" s="56"/>
      <c r="AO158" s="56"/>
      <c r="AP158" s="109">
        <f t="shared" si="5"/>
        <v>0</v>
      </c>
      <c r="AQ158" s="81"/>
      <c r="AR158" s="81"/>
      <c r="AS158" s="81"/>
      <c r="AT158" s="81"/>
      <c r="AU158" s="81"/>
      <c r="AV158" s="99"/>
      <c r="AW158" s="56"/>
      <c r="AX158" s="56"/>
      <c r="AY158" s="56"/>
      <c r="AZ158" s="56"/>
      <c r="BA158" s="56"/>
      <c r="BB158" s="56"/>
      <c r="BC158" s="56"/>
      <c r="BD158" s="56">
        <v>0</v>
      </c>
      <c r="BE158" s="56">
        <v>0</v>
      </c>
      <c r="BF158" s="56"/>
      <c r="BG158" s="56"/>
      <c r="BH158" s="56">
        <v>0</v>
      </c>
      <c r="BI158" s="56"/>
      <c r="BJ158" s="56"/>
      <c r="BK158" s="56"/>
      <c r="BL158" s="56"/>
      <c r="BM158" s="56"/>
      <c r="BN158" s="94"/>
      <c r="BO158" s="115"/>
      <c r="BP158" s="26"/>
      <c r="BQ158" s="31"/>
      <c r="BR158" s="31"/>
      <c r="BS158" s="31"/>
      <c r="BT158" s="31"/>
      <c r="BU158" s="31"/>
      <c r="BV158" s="31"/>
      <c r="BW158" s="73"/>
      <c r="BX158" s="221"/>
      <c r="BY158" s="56"/>
      <c r="BZ158" s="56"/>
      <c r="CA158" s="56"/>
      <c r="CB158" s="56"/>
      <c r="CC158" s="56"/>
      <c r="CD158" s="56"/>
      <c r="CE158" s="56"/>
      <c r="CF158" s="56">
        <v>0</v>
      </c>
      <c r="CG158" s="56">
        <v>0</v>
      </c>
      <c r="CH158" s="56"/>
      <c r="CI158" s="56"/>
      <c r="CJ158" s="56">
        <v>0</v>
      </c>
      <c r="CK158" s="56"/>
      <c r="CL158" s="56"/>
      <c r="CM158" s="56"/>
      <c r="CN158" s="56"/>
      <c r="CO158" s="56"/>
      <c r="CP158" s="59"/>
    </row>
    <row r="159" spans="1:94" ht="13.2" customHeight="1" x14ac:dyDescent="0.25">
      <c r="A159" s="29" t="s">
        <v>376</v>
      </c>
      <c r="B159" s="61"/>
      <c r="C159" s="56"/>
      <c r="D159" s="56"/>
      <c r="E159" s="56"/>
      <c r="F159" s="56"/>
      <c r="G159" s="56"/>
      <c r="H159" s="56"/>
      <c r="I159" s="30">
        <v>1</v>
      </c>
      <c r="J159" s="56"/>
      <c r="K159" s="56"/>
      <c r="L159" s="56"/>
      <c r="M159" s="56"/>
      <c r="N159" s="56"/>
      <c r="O159" s="56"/>
      <c r="P159" s="56"/>
      <c r="Q159" s="56"/>
      <c r="R159" s="56"/>
      <c r="S159" s="56"/>
      <c r="T159" s="59"/>
      <c r="U159" s="109"/>
      <c r="V159" s="56"/>
      <c r="W159" s="56"/>
      <c r="X159" s="56"/>
      <c r="Y159" s="30">
        <v>1</v>
      </c>
      <c r="Z159" s="56"/>
      <c r="AA159" s="56"/>
      <c r="AB159" s="56"/>
      <c r="AC159" s="56"/>
      <c r="AD159" s="56"/>
      <c r="AE159" s="56"/>
      <c r="AF159" s="59"/>
      <c r="AG159" s="109"/>
      <c r="AH159" s="61"/>
      <c r="AI159" s="56"/>
      <c r="AJ159" s="56"/>
      <c r="AK159" s="56"/>
      <c r="AL159" s="56"/>
      <c r="AM159" s="56"/>
      <c r="AN159" s="56"/>
      <c r="AO159" s="56"/>
      <c r="AP159" s="109">
        <f t="shared" si="5"/>
        <v>0</v>
      </c>
      <c r="AQ159" s="81"/>
      <c r="AR159" s="81"/>
      <c r="AS159" s="81"/>
      <c r="AT159" s="81"/>
      <c r="AU159" s="81"/>
      <c r="AV159" s="99"/>
      <c r="AW159" s="56"/>
      <c r="AX159" s="56"/>
      <c r="AY159" s="56"/>
      <c r="AZ159" s="56"/>
      <c r="BA159" s="56"/>
      <c r="BB159" s="56"/>
      <c r="BC159" s="30">
        <v>0</v>
      </c>
      <c r="BD159" s="56"/>
      <c r="BE159" s="56"/>
      <c r="BF159" s="56"/>
      <c r="BG159" s="56"/>
      <c r="BH159" s="56"/>
      <c r="BI159" s="56"/>
      <c r="BJ159" s="56"/>
      <c r="BK159" s="56"/>
      <c r="BL159" s="56"/>
      <c r="BM159" s="56"/>
      <c r="BN159" s="94"/>
      <c r="BO159" s="115"/>
      <c r="BP159" s="26"/>
      <c r="BQ159" s="31"/>
      <c r="BR159" s="31"/>
      <c r="BS159" s="31"/>
      <c r="BT159" s="31"/>
      <c r="BU159" s="31"/>
      <c r="BV159" s="31"/>
      <c r="BW159" s="73"/>
      <c r="BX159" s="221"/>
      <c r="BY159" s="56"/>
      <c r="BZ159" s="56"/>
      <c r="CA159" s="56"/>
      <c r="CB159" s="56"/>
      <c r="CC159" s="56"/>
      <c r="CD159" s="56"/>
      <c r="CE159" s="30">
        <v>0</v>
      </c>
      <c r="CF159" s="56"/>
      <c r="CG159" s="56"/>
      <c r="CH159" s="56"/>
      <c r="CI159" s="56"/>
      <c r="CJ159" s="56"/>
      <c r="CK159" s="56"/>
      <c r="CL159" s="56"/>
      <c r="CM159" s="56"/>
      <c r="CN159" s="56"/>
      <c r="CO159" s="56"/>
      <c r="CP159" s="59"/>
    </row>
    <row r="160" spans="1:94" ht="13.5" customHeight="1" x14ac:dyDescent="0.25">
      <c r="A160" s="35" t="s">
        <v>933</v>
      </c>
      <c r="B160" s="61"/>
      <c r="C160" s="56"/>
      <c r="D160" s="56"/>
      <c r="E160" s="56"/>
      <c r="F160" s="56"/>
      <c r="G160" s="56"/>
      <c r="H160" s="56">
        <v>1</v>
      </c>
      <c r="I160" s="56"/>
      <c r="J160" s="56"/>
      <c r="K160" s="56"/>
      <c r="L160" s="56"/>
      <c r="M160" s="56"/>
      <c r="N160" s="56"/>
      <c r="O160" s="56"/>
      <c r="P160" s="56"/>
      <c r="Q160" s="56"/>
      <c r="R160" s="56"/>
      <c r="S160" s="56"/>
      <c r="T160" s="59"/>
      <c r="U160" s="109"/>
      <c r="V160" s="56"/>
      <c r="W160" s="56"/>
      <c r="X160" s="56"/>
      <c r="Y160" s="56"/>
      <c r="Z160" s="56"/>
      <c r="AA160" s="56"/>
      <c r="AB160" s="56"/>
      <c r="AC160" s="56"/>
      <c r="AD160" s="56"/>
      <c r="AE160" s="56"/>
      <c r="AF160" s="59"/>
      <c r="AG160" s="109"/>
      <c r="AH160" s="61"/>
      <c r="AI160" s="56"/>
      <c r="AJ160" s="56"/>
      <c r="AK160" s="56">
        <v>1</v>
      </c>
      <c r="AL160" s="56"/>
      <c r="AM160" s="56"/>
      <c r="AN160" s="56"/>
      <c r="AO160" s="56"/>
      <c r="AP160" s="109">
        <f t="shared" si="5"/>
        <v>1</v>
      </c>
      <c r="AQ160" s="81"/>
      <c r="AR160" s="81"/>
      <c r="AS160" s="81"/>
      <c r="AT160" s="81"/>
      <c r="AU160" s="81"/>
      <c r="AV160" s="99"/>
      <c r="AW160" s="56"/>
      <c r="AX160" s="56"/>
      <c r="AY160" s="56"/>
      <c r="AZ160" s="56"/>
      <c r="BA160" s="56"/>
      <c r="BB160" s="56">
        <v>0</v>
      </c>
      <c r="BC160" s="56"/>
      <c r="BD160" s="56"/>
      <c r="BE160" s="56"/>
      <c r="BF160" s="56"/>
      <c r="BG160" s="56"/>
      <c r="BH160" s="56"/>
      <c r="BI160" s="56"/>
      <c r="BJ160" s="56"/>
      <c r="BK160" s="56"/>
      <c r="BL160" s="56"/>
      <c r="BM160" s="56"/>
      <c r="BN160" s="94"/>
      <c r="BO160" s="115"/>
      <c r="BP160" s="26"/>
      <c r="BQ160" s="26"/>
      <c r="BR160" s="26"/>
      <c r="BS160" s="26"/>
      <c r="BT160" s="26"/>
      <c r="BU160" s="26"/>
      <c r="BV160" s="26"/>
      <c r="BW160" s="67"/>
      <c r="BX160" s="221"/>
      <c r="BY160" s="56"/>
      <c r="BZ160" s="56"/>
      <c r="CA160" s="56"/>
      <c r="CB160" s="56"/>
      <c r="CC160" s="56"/>
      <c r="CD160" s="56">
        <v>0</v>
      </c>
      <c r="CE160" s="56"/>
      <c r="CF160" s="56"/>
      <c r="CG160" s="56"/>
      <c r="CH160" s="56"/>
      <c r="CI160" s="56"/>
      <c r="CJ160" s="56"/>
      <c r="CK160" s="56"/>
      <c r="CL160" s="56"/>
      <c r="CM160" s="56"/>
      <c r="CN160" s="56"/>
      <c r="CO160" s="56"/>
      <c r="CP160" s="59"/>
    </row>
    <row r="161" spans="1:94" ht="13.5" customHeight="1" thickBot="1" x14ac:dyDescent="0.3">
      <c r="A161" s="29" t="s">
        <v>287</v>
      </c>
      <c r="B161" s="61"/>
      <c r="C161" s="56"/>
      <c r="D161" s="56"/>
      <c r="E161" s="56"/>
      <c r="F161" s="56"/>
      <c r="G161" s="56"/>
      <c r="H161" s="56"/>
      <c r="I161" s="56"/>
      <c r="J161" s="56"/>
      <c r="K161" s="56"/>
      <c r="L161" s="56"/>
      <c r="M161" s="56"/>
      <c r="N161" s="56"/>
      <c r="O161" s="56"/>
      <c r="P161" s="56"/>
      <c r="Q161" s="56"/>
      <c r="R161" s="56"/>
      <c r="S161" s="56"/>
      <c r="T161" s="59"/>
      <c r="U161" s="109"/>
      <c r="V161" s="56"/>
      <c r="W161" s="56"/>
      <c r="X161" s="56"/>
      <c r="Y161" s="56"/>
      <c r="Z161" s="56"/>
      <c r="AA161" s="56"/>
      <c r="AB161" s="56"/>
      <c r="AC161" s="56"/>
      <c r="AD161" s="56"/>
      <c r="AE161" s="56"/>
      <c r="AF161" s="59"/>
      <c r="AG161" s="109"/>
      <c r="AH161" s="61"/>
      <c r="AI161" s="56"/>
      <c r="AJ161" s="56"/>
      <c r="AK161" s="56"/>
      <c r="AL161" s="56"/>
      <c r="AM161" s="56"/>
      <c r="AN161" s="56"/>
      <c r="AO161" s="56"/>
      <c r="AP161" s="109">
        <f t="shared" si="5"/>
        <v>0</v>
      </c>
      <c r="AQ161" s="81"/>
      <c r="AR161" s="81"/>
      <c r="AS161" s="81"/>
      <c r="AT161" s="81"/>
      <c r="AU161" s="81"/>
      <c r="AV161" s="99"/>
      <c r="AW161" s="56"/>
      <c r="AX161" s="56"/>
      <c r="AY161" s="56"/>
      <c r="AZ161" s="56"/>
      <c r="BA161" s="56"/>
      <c r="BB161" s="56"/>
      <c r="BC161" s="56"/>
      <c r="BD161" s="56"/>
      <c r="BE161" s="56"/>
      <c r="BF161" s="56"/>
      <c r="BG161" s="56"/>
      <c r="BH161" s="56"/>
      <c r="BI161" s="56"/>
      <c r="BJ161" s="56"/>
      <c r="BK161" s="56"/>
      <c r="BL161" s="56"/>
      <c r="BM161" s="56"/>
      <c r="BN161" s="94"/>
      <c r="BO161" s="115"/>
      <c r="BP161" s="26"/>
      <c r="BQ161" s="26"/>
      <c r="BR161" s="26"/>
      <c r="BS161" s="26"/>
      <c r="BT161" s="26"/>
      <c r="BU161" s="26"/>
      <c r="BV161" s="26"/>
      <c r="BW161" s="47"/>
      <c r="BX161" s="221"/>
      <c r="BY161" s="56"/>
      <c r="BZ161" s="56"/>
      <c r="CA161" s="56"/>
      <c r="CB161" s="56"/>
      <c r="CC161" s="56"/>
      <c r="CD161" s="56"/>
      <c r="CE161" s="56"/>
      <c r="CF161" s="56"/>
      <c r="CG161" s="56"/>
      <c r="CH161" s="56"/>
      <c r="CI161" s="56"/>
      <c r="CJ161" s="56"/>
      <c r="CK161" s="56"/>
      <c r="CL161" s="56"/>
      <c r="CM161" s="56"/>
      <c r="CN161" s="56"/>
      <c r="CO161" s="56"/>
      <c r="CP161" s="59"/>
    </row>
    <row r="162" spans="1:94" ht="13.8" thickBot="1" x14ac:dyDescent="0.3">
      <c r="A162" s="157" t="s">
        <v>51</v>
      </c>
      <c r="B162" s="59"/>
      <c r="C162" s="56"/>
      <c r="D162" s="56"/>
      <c r="E162" s="56"/>
      <c r="F162" s="66">
        <v>1</v>
      </c>
      <c r="G162" s="56"/>
      <c r="H162" s="56"/>
      <c r="I162" s="56"/>
      <c r="J162" s="56"/>
      <c r="K162" s="56"/>
      <c r="L162" s="56"/>
      <c r="M162" s="56"/>
      <c r="N162" s="56"/>
      <c r="O162" s="56"/>
      <c r="P162" s="56"/>
      <c r="Q162" s="56"/>
      <c r="R162" s="156">
        <v>0</v>
      </c>
      <c r="S162" s="56"/>
      <c r="T162" s="156">
        <v>0</v>
      </c>
      <c r="U162" s="109"/>
      <c r="V162" s="56"/>
      <c r="W162" s="56"/>
      <c r="X162" s="66">
        <v>1</v>
      </c>
      <c r="Y162" s="56"/>
      <c r="Z162" s="56"/>
      <c r="AA162" s="56"/>
      <c r="AB162" s="56"/>
      <c r="AC162" s="56"/>
      <c r="AD162" s="156">
        <v>0</v>
      </c>
      <c r="AE162" s="56"/>
      <c r="AF162" s="156">
        <v>0</v>
      </c>
      <c r="AG162" s="109"/>
      <c r="AH162" s="59"/>
      <c r="AI162" s="56"/>
      <c r="AJ162" s="56"/>
      <c r="AK162" s="56"/>
      <c r="AL162" s="56"/>
      <c r="AM162" s="56"/>
      <c r="AN162" s="56"/>
      <c r="AO162" s="56"/>
      <c r="AP162" s="109">
        <f t="shared" si="5"/>
        <v>0</v>
      </c>
      <c r="AQ162" s="81"/>
      <c r="AR162" s="81">
        <v>1</v>
      </c>
      <c r="AS162" s="81">
        <v>1</v>
      </c>
      <c r="AT162" s="81">
        <v>1</v>
      </c>
      <c r="AU162" s="81">
        <v>1</v>
      </c>
      <c r="AV162" s="96"/>
      <c r="AW162" s="56"/>
      <c r="AX162" s="56"/>
      <c r="AY162" s="56"/>
      <c r="AZ162" s="66">
        <v>1</v>
      </c>
      <c r="BA162" s="56"/>
      <c r="BB162" s="56"/>
      <c r="BC162" s="56"/>
      <c r="BD162" s="56"/>
      <c r="BE162" s="56"/>
      <c r="BF162" s="56"/>
      <c r="BG162" s="56"/>
      <c r="BH162" s="56"/>
      <c r="BI162" s="56"/>
      <c r="BJ162" s="56"/>
      <c r="BK162" s="56"/>
      <c r="BL162" s="156">
        <v>0</v>
      </c>
      <c r="BM162" s="56"/>
      <c r="BN162" s="156">
        <v>0</v>
      </c>
      <c r="BO162" s="115"/>
      <c r="BP162" s="31"/>
      <c r="BQ162" s="32"/>
      <c r="BR162" s="32"/>
      <c r="BS162" s="32"/>
      <c r="BT162" s="32"/>
      <c r="BU162" s="32"/>
      <c r="BV162" s="32"/>
      <c r="BW162" s="48">
        <v>1</v>
      </c>
      <c r="BX162" s="220"/>
      <c r="BY162" s="56"/>
      <c r="BZ162" s="56"/>
      <c r="CA162" s="56"/>
      <c r="CB162" s="66">
        <v>1</v>
      </c>
      <c r="CC162" s="56"/>
      <c r="CD162" s="56"/>
      <c r="CE162" s="56"/>
      <c r="CF162" s="56"/>
      <c r="CG162" s="56"/>
      <c r="CH162" s="56"/>
      <c r="CI162" s="56"/>
      <c r="CJ162" s="56"/>
      <c r="CK162" s="56"/>
      <c r="CL162" s="56"/>
      <c r="CM162" s="56"/>
      <c r="CN162" s="156">
        <v>0</v>
      </c>
      <c r="CO162" s="56"/>
      <c r="CP162" s="156">
        <v>0</v>
      </c>
    </row>
    <row r="163" spans="1:94" ht="13.8" thickBot="1" x14ac:dyDescent="0.3">
      <c r="A163" s="35" t="s">
        <v>324</v>
      </c>
      <c r="B163" s="59"/>
      <c r="C163" s="56"/>
      <c r="D163" s="56"/>
      <c r="E163" s="56"/>
      <c r="F163" s="56"/>
      <c r="G163" s="56"/>
      <c r="H163" s="56"/>
      <c r="I163" s="56">
        <v>1</v>
      </c>
      <c r="J163" s="56"/>
      <c r="K163" s="56"/>
      <c r="L163" s="56"/>
      <c r="M163" s="56"/>
      <c r="N163" s="56"/>
      <c r="O163" s="56"/>
      <c r="P163" s="56"/>
      <c r="Q163" s="56"/>
      <c r="R163" s="56"/>
      <c r="S163" s="56"/>
      <c r="T163" s="59"/>
      <c r="U163" s="109"/>
      <c r="V163" s="56"/>
      <c r="W163" s="56"/>
      <c r="X163" s="56"/>
      <c r="Y163" s="56">
        <v>1</v>
      </c>
      <c r="Z163" s="56"/>
      <c r="AA163" s="56"/>
      <c r="AB163" s="56"/>
      <c r="AC163" s="56"/>
      <c r="AD163" s="56"/>
      <c r="AE163" s="56"/>
      <c r="AF163" s="59"/>
      <c r="AG163" s="109"/>
      <c r="AH163" s="59"/>
      <c r="AI163" s="56"/>
      <c r="AJ163" s="56"/>
      <c r="AK163" s="56"/>
      <c r="AL163" s="56"/>
      <c r="AM163" s="56"/>
      <c r="AN163" s="56"/>
      <c r="AO163" s="56"/>
      <c r="AP163" s="109">
        <f t="shared" si="5"/>
        <v>0</v>
      </c>
      <c r="AQ163" s="81"/>
      <c r="AR163" s="81"/>
      <c r="AS163" s="81"/>
      <c r="AT163" s="81"/>
      <c r="AU163" s="81"/>
      <c r="AV163" s="96"/>
      <c r="AW163" s="56"/>
      <c r="AX163" s="56"/>
      <c r="AY163" s="56"/>
      <c r="AZ163" s="56"/>
      <c r="BA163" s="56"/>
      <c r="BB163" s="56"/>
      <c r="BC163" s="56">
        <v>0</v>
      </c>
      <c r="BD163" s="56"/>
      <c r="BE163" s="56"/>
      <c r="BF163" s="56"/>
      <c r="BG163" s="56"/>
      <c r="BH163" s="56"/>
      <c r="BI163" s="56"/>
      <c r="BJ163" s="56"/>
      <c r="BK163" s="56"/>
      <c r="BL163" s="56"/>
      <c r="BM163" s="56"/>
      <c r="BN163" s="94"/>
      <c r="BO163" s="115"/>
      <c r="BP163" s="31"/>
      <c r="BQ163" s="32"/>
      <c r="BR163" s="32"/>
      <c r="BS163" s="32"/>
      <c r="BT163" s="32"/>
      <c r="BU163" s="248"/>
      <c r="BV163" s="32"/>
      <c r="BW163" s="247"/>
      <c r="BX163" s="220"/>
      <c r="BY163" s="56"/>
      <c r="BZ163" s="56"/>
      <c r="CA163" s="56"/>
      <c r="CB163" s="56"/>
      <c r="CC163" s="56"/>
      <c r="CD163" s="56"/>
      <c r="CE163" s="56">
        <v>0</v>
      </c>
      <c r="CF163" s="56"/>
      <c r="CG163" s="56"/>
      <c r="CH163" s="56"/>
      <c r="CI163" s="56"/>
      <c r="CJ163" s="56"/>
      <c r="CK163" s="56"/>
      <c r="CL163" s="56"/>
      <c r="CM163" s="56"/>
      <c r="CN163" s="56"/>
      <c r="CO163" s="56"/>
      <c r="CP163" s="59"/>
    </row>
    <row r="164" spans="1:94" ht="13.5" customHeight="1" thickBot="1" x14ac:dyDescent="0.3">
      <c r="A164" s="35" t="s">
        <v>288</v>
      </c>
      <c r="B164" s="61"/>
      <c r="C164" s="56">
        <v>1</v>
      </c>
      <c r="D164" s="56"/>
      <c r="E164" s="56"/>
      <c r="F164" s="56"/>
      <c r="G164" s="56"/>
      <c r="H164" s="56"/>
      <c r="I164" s="56"/>
      <c r="J164" s="56"/>
      <c r="K164" s="56"/>
      <c r="L164" s="55"/>
      <c r="M164" s="56"/>
      <c r="N164" s="56"/>
      <c r="O164" s="56"/>
      <c r="P164" s="56"/>
      <c r="Q164" s="56"/>
      <c r="R164" s="56"/>
      <c r="S164" s="56"/>
      <c r="T164" s="59"/>
      <c r="U164" s="109"/>
      <c r="V164" s="56">
        <v>1</v>
      </c>
      <c r="W164" s="56"/>
      <c r="X164" s="56"/>
      <c r="Y164" s="56"/>
      <c r="Z164" s="56"/>
      <c r="AA164" s="56"/>
      <c r="AB164" s="56"/>
      <c r="AC164" s="56"/>
      <c r="AD164" s="56"/>
      <c r="AE164" s="56"/>
      <c r="AF164" s="59"/>
      <c r="AG164" s="109"/>
      <c r="AH164" s="61"/>
      <c r="AI164" s="56"/>
      <c r="AJ164" s="56"/>
      <c r="AK164" s="56"/>
      <c r="AL164" s="55"/>
      <c r="AM164" s="56"/>
      <c r="AN164" s="56"/>
      <c r="AO164" s="56"/>
      <c r="AP164" s="109">
        <f t="shared" si="5"/>
        <v>0</v>
      </c>
      <c r="AQ164" s="81"/>
      <c r="AR164" s="23"/>
      <c r="AS164" s="81"/>
      <c r="AT164" s="81"/>
      <c r="AU164" s="81"/>
      <c r="AV164" s="99"/>
      <c r="AW164" s="56">
        <v>0</v>
      </c>
      <c r="AX164" s="56"/>
      <c r="AY164" s="56"/>
      <c r="AZ164" s="56"/>
      <c r="BA164" s="56"/>
      <c r="BB164" s="56"/>
      <c r="BC164" s="56"/>
      <c r="BD164" s="56"/>
      <c r="BE164" s="56"/>
      <c r="BF164" s="55"/>
      <c r="BG164" s="56"/>
      <c r="BH164" s="56"/>
      <c r="BI164" s="56"/>
      <c r="BJ164" s="56"/>
      <c r="BK164" s="56"/>
      <c r="BL164" s="56"/>
      <c r="BM164" s="56"/>
      <c r="BN164" s="94"/>
      <c r="BO164" s="115"/>
      <c r="BP164" s="26">
        <v>1</v>
      </c>
      <c r="BQ164" s="32"/>
      <c r="BR164" s="32"/>
      <c r="BS164" s="32"/>
      <c r="BT164" s="32"/>
      <c r="BU164" s="40">
        <v>1</v>
      </c>
      <c r="BV164" s="32"/>
      <c r="BW164" s="34"/>
      <c r="BX164" s="221"/>
      <c r="BY164" s="56">
        <v>1</v>
      </c>
      <c r="BZ164" s="56"/>
      <c r="CA164" s="56"/>
      <c r="CB164" s="56"/>
      <c r="CC164" s="56"/>
      <c r="CD164" s="56"/>
      <c r="CE164" s="56"/>
      <c r="CF164" s="56"/>
      <c r="CG164" s="56"/>
      <c r="CH164" s="55"/>
      <c r="CI164" s="56"/>
      <c r="CJ164" s="56"/>
      <c r="CK164" s="56"/>
      <c r="CL164" s="56"/>
      <c r="CM164" s="56"/>
      <c r="CN164" s="56"/>
      <c r="CO164" s="56"/>
      <c r="CP164" s="59"/>
    </row>
    <row r="165" spans="1:94" ht="13.2" customHeight="1" x14ac:dyDescent="0.25">
      <c r="A165" s="35" t="s">
        <v>325</v>
      </c>
      <c r="B165" s="61"/>
      <c r="C165" s="56"/>
      <c r="D165" s="56"/>
      <c r="E165" s="56"/>
      <c r="F165" s="56"/>
      <c r="G165" s="56"/>
      <c r="H165" s="56"/>
      <c r="I165" s="56">
        <v>1</v>
      </c>
      <c r="J165" s="56"/>
      <c r="K165" s="56"/>
      <c r="L165" s="55"/>
      <c r="M165" s="56"/>
      <c r="N165" s="56"/>
      <c r="O165" s="56"/>
      <c r="P165" s="56"/>
      <c r="Q165" s="56"/>
      <c r="R165" s="56"/>
      <c r="S165" s="56"/>
      <c r="T165" s="59"/>
      <c r="U165" s="109"/>
      <c r="V165" s="56"/>
      <c r="W165" s="56"/>
      <c r="X165" s="56"/>
      <c r="Y165" s="56">
        <v>1</v>
      </c>
      <c r="Z165" s="56"/>
      <c r="AA165" s="56"/>
      <c r="AB165" s="56"/>
      <c r="AC165" s="56"/>
      <c r="AD165" s="56"/>
      <c r="AE165" s="56"/>
      <c r="AF165" s="59"/>
      <c r="AG165" s="109"/>
      <c r="AH165" s="61"/>
      <c r="AI165" s="56"/>
      <c r="AJ165" s="56"/>
      <c r="AK165" s="56"/>
      <c r="AL165" s="55"/>
      <c r="AM165" s="56"/>
      <c r="AN165" s="56"/>
      <c r="AO165" s="56"/>
      <c r="AP165" s="109">
        <f t="shared" si="5"/>
        <v>0</v>
      </c>
      <c r="AQ165" s="81"/>
      <c r="AR165" s="23"/>
      <c r="AS165" s="81"/>
      <c r="AT165" s="81"/>
      <c r="AU165" s="81"/>
      <c r="AV165" s="99"/>
      <c r="AW165" s="56"/>
      <c r="AX165" s="56"/>
      <c r="AY165" s="56"/>
      <c r="AZ165" s="56"/>
      <c r="BA165" s="56"/>
      <c r="BB165" s="56"/>
      <c r="BC165" s="56">
        <v>0</v>
      </c>
      <c r="BD165" s="56"/>
      <c r="BE165" s="56"/>
      <c r="BF165" s="55"/>
      <c r="BG165" s="56"/>
      <c r="BH165" s="56"/>
      <c r="BI165" s="56"/>
      <c r="BJ165" s="56"/>
      <c r="BK165" s="56"/>
      <c r="BL165" s="56"/>
      <c r="BM165" s="56"/>
      <c r="BN165" s="94"/>
      <c r="BO165" s="115"/>
      <c r="BP165" s="26"/>
      <c r="BQ165" s="32"/>
      <c r="BR165" s="32"/>
      <c r="BS165" s="32"/>
      <c r="BT165" s="32"/>
      <c r="BU165" s="247"/>
      <c r="BV165" s="32"/>
      <c r="BW165" s="34"/>
      <c r="BX165" s="221"/>
      <c r="BY165" s="56"/>
      <c r="BZ165" s="56"/>
      <c r="CA165" s="56"/>
      <c r="CB165" s="56"/>
      <c r="CC165" s="56"/>
      <c r="CD165" s="56"/>
      <c r="CE165" s="56">
        <v>0</v>
      </c>
      <c r="CF165" s="56"/>
      <c r="CG165" s="56"/>
      <c r="CH165" s="55"/>
      <c r="CI165" s="56"/>
      <c r="CJ165" s="56"/>
      <c r="CK165" s="56"/>
      <c r="CL165" s="56"/>
      <c r="CM165" s="56"/>
      <c r="CN165" s="56"/>
      <c r="CO165" s="56"/>
      <c r="CP165" s="59"/>
    </row>
    <row r="166" spans="1:94" ht="13.2" customHeight="1" x14ac:dyDescent="0.25">
      <c r="A166" s="35" t="s">
        <v>931</v>
      </c>
      <c r="B166" s="59"/>
      <c r="C166" s="55"/>
      <c r="D166" s="56"/>
      <c r="E166" s="56">
        <v>1</v>
      </c>
      <c r="F166" s="56"/>
      <c r="G166" s="56"/>
      <c r="H166" s="55"/>
      <c r="I166" s="55"/>
      <c r="J166" s="56"/>
      <c r="K166" s="56"/>
      <c r="L166" s="56"/>
      <c r="M166" s="56"/>
      <c r="N166" s="56"/>
      <c r="O166" s="56"/>
      <c r="P166" s="56"/>
      <c r="Q166" s="56"/>
      <c r="R166" s="56"/>
      <c r="S166" s="56"/>
      <c r="T166" s="59"/>
      <c r="U166" s="109"/>
      <c r="V166" s="55"/>
      <c r="W166" s="56">
        <v>1</v>
      </c>
      <c r="X166" s="56"/>
      <c r="Y166" s="55"/>
      <c r="Z166" s="56"/>
      <c r="AA166" s="56"/>
      <c r="AB166" s="56"/>
      <c r="AC166" s="56"/>
      <c r="AD166" s="56"/>
      <c r="AE166" s="56"/>
      <c r="AF166" s="59"/>
      <c r="AG166" s="109"/>
      <c r="AH166" s="59"/>
      <c r="AI166" s="56"/>
      <c r="AJ166" s="56"/>
      <c r="AK166" s="55"/>
      <c r="AL166" s="56"/>
      <c r="AM166" s="56"/>
      <c r="AN166" s="56"/>
      <c r="AO166" s="56"/>
      <c r="AP166" s="109">
        <f t="shared" si="5"/>
        <v>0</v>
      </c>
      <c r="AQ166" s="81">
        <v>1</v>
      </c>
      <c r="AR166" s="81"/>
      <c r="AS166" s="81"/>
      <c r="AT166" s="81"/>
      <c r="AU166" s="81"/>
      <c r="AV166" s="96"/>
      <c r="AW166" s="55"/>
      <c r="AX166" s="56"/>
      <c r="AY166" s="56">
        <v>1</v>
      </c>
      <c r="AZ166" s="56"/>
      <c r="BA166" s="56"/>
      <c r="BB166" s="55"/>
      <c r="BC166" s="55"/>
      <c r="BD166" s="56"/>
      <c r="BE166" s="56"/>
      <c r="BF166" s="56"/>
      <c r="BG166" s="56"/>
      <c r="BH166" s="56"/>
      <c r="BI166" s="56"/>
      <c r="BJ166" s="56"/>
      <c r="BK166" s="56"/>
      <c r="BL166" s="56"/>
      <c r="BM166" s="56"/>
      <c r="BN166" s="94"/>
      <c r="BO166" s="115"/>
      <c r="BP166" s="31"/>
      <c r="BQ166" s="33">
        <v>1</v>
      </c>
      <c r="BR166" s="32"/>
      <c r="BS166" s="32"/>
      <c r="BT166" s="32"/>
      <c r="BU166" s="32"/>
      <c r="BV166" s="32"/>
      <c r="BW166" s="34"/>
      <c r="BX166" s="220"/>
      <c r="BY166" s="55"/>
      <c r="BZ166" s="56"/>
      <c r="CA166" s="56">
        <v>1</v>
      </c>
      <c r="CB166" s="56"/>
      <c r="CC166" s="56"/>
      <c r="CD166" s="55"/>
      <c r="CE166" s="55"/>
      <c r="CF166" s="56"/>
      <c r="CG166" s="56"/>
      <c r="CH166" s="56"/>
      <c r="CI166" s="56"/>
      <c r="CJ166" s="56"/>
      <c r="CK166" s="56"/>
      <c r="CL166" s="56"/>
      <c r="CM166" s="56"/>
      <c r="CN166" s="56"/>
      <c r="CO166" s="56"/>
      <c r="CP166" s="59"/>
    </row>
    <row r="167" spans="1:94" ht="13.5" customHeight="1" x14ac:dyDescent="0.25">
      <c r="A167" s="157" t="s">
        <v>151</v>
      </c>
      <c r="B167" s="61"/>
      <c r="C167" s="56"/>
      <c r="D167" s="56"/>
      <c r="E167" s="56"/>
      <c r="F167" s="156">
        <v>0</v>
      </c>
      <c r="G167" s="56"/>
      <c r="H167" s="56"/>
      <c r="I167" s="56"/>
      <c r="J167" s="56"/>
      <c r="K167" s="56"/>
      <c r="L167" s="56"/>
      <c r="M167" s="56"/>
      <c r="N167" s="56"/>
      <c r="O167" s="56"/>
      <c r="P167" s="56"/>
      <c r="Q167" s="56"/>
      <c r="R167" s="56"/>
      <c r="S167" s="156">
        <v>0</v>
      </c>
      <c r="T167" s="243">
        <v>1</v>
      </c>
      <c r="U167" s="109"/>
      <c r="V167" s="56"/>
      <c r="W167" s="56"/>
      <c r="X167" s="156">
        <v>0</v>
      </c>
      <c r="Y167" s="56"/>
      <c r="Z167" s="56"/>
      <c r="AA167" s="56"/>
      <c r="AB167" s="56"/>
      <c r="AC167" s="56"/>
      <c r="AD167" s="56"/>
      <c r="AE167" s="156">
        <v>0</v>
      </c>
      <c r="AF167" s="243">
        <v>1</v>
      </c>
      <c r="AG167" s="109"/>
      <c r="AH167" s="61"/>
      <c r="AI167" s="56"/>
      <c r="AJ167" s="56"/>
      <c r="AK167" s="56"/>
      <c r="AL167" s="56"/>
      <c r="AM167" s="56"/>
      <c r="AN167" s="56"/>
      <c r="AO167" s="56"/>
      <c r="AP167" s="109">
        <f t="shared" si="5"/>
        <v>0</v>
      </c>
      <c r="AQ167" s="81"/>
      <c r="AR167" s="81"/>
      <c r="AS167" s="81"/>
      <c r="AT167" s="81">
        <v>1</v>
      </c>
      <c r="AU167" s="81">
        <v>1</v>
      </c>
      <c r="AV167" s="99"/>
      <c r="AW167" s="56"/>
      <c r="AX167" s="56"/>
      <c r="AY167" s="56"/>
      <c r="AZ167" s="156">
        <v>0</v>
      </c>
      <c r="BA167" s="56"/>
      <c r="BB167" s="56"/>
      <c r="BC167" s="56"/>
      <c r="BD167" s="56"/>
      <c r="BE167" s="56"/>
      <c r="BF167" s="56"/>
      <c r="BG167" s="56"/>
      <c r="BH167" s="56"/>
      <c r="BI167" s="56"/>
      <c r="BJ167" s="56"/>
      <c r="BK167" s="56"/>
      <c r="BL167" s="56"/>
      <c r="BM167" s="156">
        <v>0</v>
      </c>
      <c r="BN167" s="246">
        <v>1</v>
      </c>
      <c r="BO167" s="115"/>
      <c r="BP167" s="26">
        <v>1</v>
      </c>
      <c r="BQ167" s="32"/>
      <c r="BR167" s="32"/>
      <c r="BS167" s="248"/>
      <c r="BT167" s="32"/>
      <c r="BU167" s="32"/>
      <c r="BV167" s="32"/>
      <c r="BW167" s="34"/>
      <c r="BX167" s="221"/>
      <c r="BY167" s="56"/>
      <c r="BZ167" s="56"/>
      <c r="CA167" s="56"/>
      <c r="CB167" s="156">
        <v>0</v>
      </c>
      <c r="CC167" s="56"/>
      <c r="CD167" s="56"/>
      <c r="CE167" s="56"/>
      <c r="CF167" s="56"/>
      <c r="CG167" s="56"/>
      <c r="CH167" s="56"/>
      <c r="CI167" s="56"/>
      <c r="CJ167" s="56"/>
      <c r="CK167" s="56"/>
      <c r="CL167" s="56"/>
      <c r="CM167" s="56"/>
      <c r="CN167" s="56"/>
      <c r="CO167" s="156">
        <v>0</v>
      </c>
      <c r="CP167" s="243">
        <v>1</v>
      </c>
    </row>
    <row r="168" spans="1:94" ht="16.95" customHeight="1" thickBot="1" x14ac:dyDescent="0.3">
      <c r="A168" s="35" t="s">
        <v>932</v>
      </c>
      <c r="B168" s="59"/>
      <c r="C168" s="55"/>
      <c r="D168" s="56"/>
      <c r="E168" s="56"/>
      <c r="F168" s="56"/>
      <c r="G168" s="56"/>
      <c r="H168" s="55"/>
      <c r="I168" s="55"/>
      <c r="J168" s="56">
        <v>1</v>
      </c>
      <c r="K168" s="187" t="s">
        <v>207</v>
      </c>
      <c r="L168" s="56"/>
      <c r="M168" s="56"/>
      <c r="N168" s="187" t="s">
        <v>207</v>
      </c>
      <c r="O168" s="56"/>
      <c r="P168" s="56"/>
      <c r="Q168" s="56"/>
      <c r="R168" s="56"/>
      <c r="S168" s="56"/>
      <c r="T168" s="59"/>
      <c r="U168" s="109"/>
      <c r="V168" s="55"/>
      <c r="W168" s="56"/>
      <c r="X168" s="56"/>
      <c r="Y168" s="55"/>
      <c r="Z168" s="56">
        <v>1</v>
      </c>
      <c r="AA168" s="56">
        <v>1</v>
      </c>
      <c r="AB168" s="56">
        <v>1</v>
      </c>
      <c r="AC168" s="56"/>
      <c r="AD168" s="56"/>
      <c r="AE168" s="56"/>
      <c r="AF168" s="59"/>
      <c r="AG168" s="109"/>
      <c r="AH168" s="59"/>
      <c r="AI168" s="56"/>
      <c r="AJ168" s="56"/>
      <c r="AK168" s="55"/>
      <c r="AL168" s="56"/>
      <c r="AM168" s="56"/>
      <c r="AN168" s="56"/>
      <c r="AO168" s="56"/>
      <c r="AP168" s="109">
        <f t="shared" si="5"/>
        <v>0</v>
      </c>
      <c r="AQ168" s="81"/>
      <c r="AR168" s="81"/>
      <c r="AS168" s="81"/>
      <c r="AT168" s="81"/>
      <c r="AU168" s="81"/>
      <c r="AV168" s="96"/>
      <c r="AW168" s="55"/>
      <c r="AX168" s="56"/>
      <c r="AY168" s="56"/>
      <c r="AZ168" s="56"/>
      <c r="BA168" s="56"/>
      <c r="BB168" s="55"/>
      <c r="BC168" s="55"/>
      <c r="BD168" s="56">
        <v>0</v>
      </c>
      <c r="BE168" s="56">
        <v>0</v>
      </c>
      <c r="BF168" s="56"/>
      <c r="BG168" s="56"/>
      <c r="BH168" s="56">
        <v>0</v>
      </c>
      <c r="BI168" s="56"/>
      <c r="BJ168" s="56"/>
      <c r="BK168" s="56"/>
      <c r="BL168" s="56"/>
      <c r="BM168" s="56"/>
      <c r="BN168" s="94"/>
      <c r="BO168" s="115"/>
      <c r="BP168" s="31"/>
      <c r="BQ168" s="33"/>
      <c r="BR168" s="32"/>
      <c r="BS168" s="248"/>
      <c r="BT168" s="32"/>
      <c r="BU168" s="32"/>
      <c r="BV168" s="32"/>
      <c r="BW168" s="34"/>
      <c r="BX168" s="220"/>
      <c r="BY168" s="55"/>
      <c r="BZ168" s="56"/>
      <c r="CA168" s="56"/>
      <c r="CB168" s="56"/>
      <c r="CC168" s="56"/>
      <c r="CD168" s="55"/>
      <c r="CE168" s="55"/>
      <c r="CF168" s="56">
        <v>0</v>
      </c>
      <c r="CG168" s="56">
        <v>0</v>
      </c>
      <c r="CH168" s="56"/>
      <c r="CI168" s="56"/>
      <c r="CJ168" s="56">
        <v>0</v>
      </c>
      <c r="CK168" s="56"/>
      <c r="CL168" s="56"/>
      <c r="CM168" s="56"/>
      <c r="CN168" s="56"/>
      <c r="CO168" s="56"/>
      <c r="CP168" s="59"/>
    </row>
    <row r="169" spans="1:94" ht="13.5" customHeight="1" thickBot="1" x14ac:dyDescent="0.3">
      <c r="A169" s="35" t="s">
        <v>289</v>
      </c>
      <c r="B169" s="59"/>
      <c r="C169" s="56">
        <v>1</v>
      </c>
      <c r="D169" s="56"/>
      <c r="E169" s="56"/>
      <c r="F169" s="56"/>
      <c r="G169" s="55"/>
      <c r="H169" s="56">
        <v>1</v>
      </c>
      <c r="I169" s="56"/>
      <c r="J169" s="56"/>
      <c r="K169" s="56"/>
      <c r="L169" s="56"/>
      <c r="M169" s="56"/>
      <c r="N169" s="56"/>
      <c r="O169" s="56"/>
      <c r="P169" s="56"/>
      <c r="Q169" s="56"/>
      <c r="R169" s="56"/>
      <c r="S169" s="56"/>
      <c r="T169" s="59"/>
      <c r="U169" s="109"/>
      <c r="V169" s="56">
        <v>1</v>
      </c>
      <c r="W169" s="56"/>
      <c r="X169" s="56"/>
      <c r="Y169" s="56"/>
      <c r="Z169" s="56"/>
      <c r="AA169" s="56"/>
      <c r="AB169" s="56"/>
      <c r="AC169" s="56"/>
      <c r="AD169" s="56"/>
      <c r="AE169" s="56"/>
      <c r="AF169" s="59"/>
      <c r="AG169" s="109"/>
      <c r="AH169" s="59"/>
      <c r="AI169" s="56"/>
      <c r="AJ169" s="55"/>
      <c r="AK169" s="56">
        <v>1</v>
      </c>
      <c r="AL169" s="56"/>
      <c r="AM169" s="56"/>
      <c r="AN169" s="56"/>
      <c r="AO169" s="56"/>
      <c r="AP169" s="109">
        <f t="shared" si="5"/>
        <v>1</v>
      </c>
      <c r="AQ169" s="81"/>
      <c r="AR169" s="81"/>
      <c r="AS169" s="81"/>
      <c r="AT169" s="81"/>
      <c r="AU169" s="81"/>
      <c r="AV169" s="96"/>
      <c r="AW169" s="56">
        <v>0</v>
      </c>
      <c r="AX169" s="56"/>
      <c r="AY169" s="56"/>
      <c r="AZ169" s="56"/>
      <c r="BA169" s="55"/>
      <c r="BB169" s="56">
        <v>0</v>
      </c>
      <c r="BC169" s="56"/>
      <c r="BD169" s="56"/>
      <c r="BE169" s="56"/>
      <c r="BF169" s="56"/>
      <c r="BG169" s="56"/>
      <c r="BH169" s="56"/>
      <c r="BI169" s="56"/>
      <c r="BJ169" s="56"/>
      <c r="BK169" s="56"/>
      <c r="BL169" s="56"/>
      <c r="BM169" s="56"/>
      <c r="BN169" s="94"/>
      <c r="BO169" s="115"/>
      <c r="BP169" s="31"/>
      <c r="BQ169" s="32"/>
      <c r="BR169" s="32"/>
      <c r="BS169" s="40">
        <v>1</v>
      </c>
      <c r="BT169" s="32"/>
      <c r="BU169" s="32"/>
      <c r="BV169" s="32"/>
      <c r="BW169" s="34"/>
      <c r="BX169" s="220"/>
      <c r="BY169" s="56">
        <v>1</v>
      </c>
      <c r="BZ169" s="56"/>
      <c r="CA169" s="56"/>
      <c r="CB169" s="56"/>
      <c r="CC169" s="55"/>
      <c r="CD169" s="56">
        <v>1</v>
      </c>
      <c r="CE169" s="56"/>
      <c r="CF169" s="56"/>
      <c r="CG169" s="56"/>
      <c r="CH169" s="56"/>
      <c r="CI169" s="56"/>
      <c r="CJ169" s="56"/>
      <c r="CK169" s="56"/>
      <c r="CL169" s="56"/>
      <c r="CM169" s="56"/>
      <c r="CN169" s="56"/>
      <c r="CO169" s="56"/>
      <c r="CP169" s="59"/>
    </row>
    <row r="170" spans="1:94" ht="15" customHeight="1" x14ac:dyDescent="0.25">
      <c r="A170" s="35" t="s">
        <v>290</v>
      </c>
      <c r="B170" s="61"/>
      <c r="C170" s="55"/>
      <c r="D170" s="56"/>
      <c r="E170" s="56">
        <v>1</v>
      </c>
      <c r="F170" s="56"/>
      <c r="G170" s="56"/>
      <c r="H170" s="55"/>
      <c r="I170" s="55"/>
      <c r="J170" s="56"/>
      <c r="K170" s="56"/>
      <c r="L170" s="56"/>
      <c r="M170" s="56"/>
      <c r="N170" s="56"/>
      <c r="O170" s="56"/>
      <c r="P170" s="56"/>
      <c r="Q170" s="56"/>
      <c r="R170" s="56"/>
      <c r="S170" s="56"/>
      <c r="T170" s="59"/>
      <c r="U170" s="109"/>
      <c r="V170" s="55"/>
      <c r="W170" s="56">
        <v>1</v>
      </c>
      <c r="X170" s="56"/>
      <c r="Y170" s="55"/>
      <c r="Z170" s="56"/>
      <c r="AA170" s="56"/>
      <c r="AB170" s="56"/>
      <c r="AC170" s="56"/>
      <c r="AD170" s="56"/>
      <c r="AE170" s="56"/>
      <c r="AF170" s="59"/>
      <c r="AG170" s="109"/>
      <c r="AH170" s="61"/>
      <c r="AI170" s="56"/>
      <c r="AJ170" s="56"/>
      <c r="AK170" s="55"/>
      <c r="AL170" s="56"/>
      <c r="AM170" s="56"/>
      <c r="AN170" s="56"/>
      <c r="AO170" s="56"/>
      <c r="AP170" s="109">
        <f t="shared" si="5"/>
        <v>0</v>
      </c>
      <c r="AQ170" s="81">
        <v>1</v>
      </c>
      <c r="AR170" s="81">
        <v>1</v>
      </c>
      <c r="AS170" s="81"/>
      <c r="AT170" s="81">
        <v>1</v>
      </c>
      <c r="AU170" s="81">
        <v>1</v>
      </c>
      <c r="AV170" s="99"/>
      <c r="AW170" s="55"/>
      <c r="AX170" s="56"/>
      <c r="AY170" s="56">
        <v>1</v>
      </c>
      <c r="AZ170" s="56"/>
      <c r="BA170" s="56"/>
      <c r="BB170" s="55"/>
      <c r="BC170" s="55"/>
      <c r="BD170" s="56"/>
      <c r="BE170" s="56"/>
      <c r="BF170" s="56"/>
      <c r="BG170" s="56"/>
      <c r="BH170" s="56"/>
      <c r="BI170" s="56"/>
      <c r="BJ170" s="56"/>
      <c r="BK170" s="56"/>
      <c r="BL170" s="56"/>
      <c r="BM170" s="56"/>
      <c r="BN170" s="94"/>
      <c r="BO170" s="115"/>
      <c r="BP170" s="26">
        <v>1</v>
      </c>
      <c r="BQ170" s="33">
        <v>1</v>
      </c>
      <c r="BR170" s="32"/>
      <c r="BS170" s="32"/>
      <c r="BT170" s="32"/>
      <c r="BU170" s="32"/>
      <c r="BV170" s="32"/>
      <c r="BW170" s="34"/>
      <c r="BX170" s="221"/>
      <c r="BY170" s="55"/>
      <c r="BZ170" s="56"/>
      <c r="CA170" s="56">
        <v>1</v>
      </c>
      <c r="CB170" s="56"/>
      <c r="CC170" s="56"/>
      <c r="CD170" s="55"/>
      <c r="CE170" s="55"/>
      <c r="CF170" s="56"/>
      <c r="CG170" s="56"/>
      <c r="CH170" s="56"/>
      <c r="CI170" s="56"/>
      <c r="CJ170" s="56"/>
      <c r="CK170" s="56"/>
      <c r="CL170" s="56"/>
      <c r="CM170" s="56"/>
      <c r="CN170" s="56"/>
      <c r="CO170" s="56"/>
      <c r="CP170" s="59"/>
    </row>
    <row r="171" spans="1:94" ht="12.75" customHeight="1" x14ac:dyDescent="0.25">
      <c r="A171" s="35" t="s">
        <v>291</v>
      </c>
      <c r="B171" s="59">
        <v>1</v>
      </c>
      <c r="C171" s="56"/>
      <c r="D171" s="56"/>
      <c r="E171" s="56"/>
      <c r="F171" s="56"/>
      <c r="G171" s="56"/>
      <c r="H171" s="56"/>
      <c r="I171" s="56"/>
      <c r="J171" s="55"/>
      <c r="K171" s="55"/>
      <c r="L171" s="56"/>
      <c r="M171" s="56"/>
      <c r="N171" s="55"/>
      <c r="O171" s="56"/>
      <c r="P171" s="56"/>
      <c r="Q171" s="56"/>
      <c r="R171" s="56"/>
      <c r="S171" s="56"/>
      <c r="T171" s="59"/>
      <c r="U171" s="109"/>
      <c r="V171" s="56"/>
      <c r="W171" s="56"/>
      <c r="X171" s="56"/>
      <c r="Y171" s="56"/>
      <c r="Z171" s="55"/>
      <c r="AA171" s="55"/>
      <c r="AB171" s="55"/>
      <c r="AC171" s="56"/>
      <c r="AD171" s="56"/>
      <c r="AE171" s="56"/>
      <c r="AF171" s="59"/>
      <c r="AG171" s="109"/>
      <c r="AH171" s="59">
        <v>1</v>
      </c>
      <c r="AI171" s="56"/>
      <c r="AJ171" s="56"/>
      <c r="AK171" s="56"/>
      <c r="AL171" s="56"/>
      <c r="AM171" s="56"/>
      <c r="AN171" s="56"/>
      <c r="AO171" s="56"/>
      <c r="AP171" s="109">
        <f t="shared" si="5"/>
        <v>1</v>
      </c>
      <c r="AQ171" s="81"/>
      <c r="AR171" s="81"/>
      <c r="AS171" s="81"/>
      <c r="AT171" s="81"/>
      <c r="AU171" s="81"/>
      <c r="AV171" s="96">
        <v>0</v>
      </c>
      <c r="AW171" s="56"/>
      <c r="AX171" s="56"/>
      <c r="AY171" s="56"/>
      <c r="AZ171" s="56"/>
      <c r="BA171" s="56"/>
      <c r="BB171" s="56"/>
      <c r="BC171" s="56"/>
      <c r="BD171" s="55"/>
      <c r="BE171" s="55"/>
      <c r="BF171" s="56"/>
      <c r="BG171" s="56"/>
      <c r="BH171" s="55"/>
      <c r="BI171" s="56"/>
      <c r="BJ171" s="56"/>
      <c r="BK171" s="56"/>
      <c r="BL171" s="56"/>
      <c r="BM171" s="56"/>
      <c r="BN171" s="94"/>
      <c r="BO171" s="115"/>
      <c r="BP171" s="26"/>
      <c r="BQ171" s="26"/>
      <c r="BR171" s="26"/>
      <c r="BS171" s="26"/>
      <c r="BT171" s="26"/>
      <c r="BU171" s="26"/>
      <c r="BV171" s="33"/>
      <c r="BW171" s="27"/>
      <c r="BX171" s="220">
        <v>0</v>
      </c>
      <c r="BY171" s="56"/>
      <c r="BZ171" s="56"/>
      <c r="CA171" s="56"/>
      <c r="CB171" s="56"/>
      <c r="CC171" s="56"/>
      <c r="CD171" s="56"/>
      <c r="CE171" s="56"/>
      <c r="CF171" s="55"/>
      <c r="CG171" s="55"/>
      <c r="CH171" s="56"/>
      <c r="CI171" s="56"/>
      <c r="CJ171" s="55"/>
      <c r="CK171" s="56"/>
      <c r="CL171" s="56"/>
      <c r="CM171" s="56"/>
      <c r="CN171" s="56"/>
      <c r="CO171" s="56"/>
      <c r="CP171" s="59"/>
    </row>
    <row r="172" spans="1:94" ht="13.5" customHeight="1" thickBot="1" x14ac:dyDescent="0.3">
      <c r="A172" s="157" t="s">
        <v>292</v>
      </c>
      <c r="B172" s="59"/>
      <c r="C172" s="56"/>
      <c r="D172" s="56"/>
      <c r="E172" s="56"/>
      <c r="F172" s="156">
        <v>0</v>
      </c>
      <c r="G172" s="56"/>
      <c r="H172" s="56"/>
      <c r="I172" s="56"/>
      <c r="J172" s="55"/>
      <c r="K172" s="55"/>
      <c r="L172" s="56"/>
      <c r="M172" s="56"/>
      <c r="N172" s="55"/>
      <c r="O172" s="56"/>
      <c r="P172" s="56"/>
      <c r="Q172" s="56"/>
      <c r="R172" s="56"/>
      <c r="S172" s="56">
        <v>1</v>
      </c>
      <c r="T172" s="59"/>
      <c r="U172" s="109"/>
      <c r="V172" s="56"/>
      <c r="W172" s="56"/>
      <c r="X172" s="156">
        <v>0</v>
      </c>
      <c r="Y172" s="56"/>
      <c r="Z172" s="55"/>
      <c r="AA172" s="55"/>
      <c r="AB172" s="55"/>
      <c r="AC172" s="56"/>
      <c r="AD172" s="56"/>
      <c r="AE172" s="56">
        <v>1</v>
      </c>
      <c r="AF172" s="59"/>
      <c r="AG172" s="109"/>
      <c r="AH172" s="59"/>
      <c r="AI172" s="56"/>
      <c r="AJ172" s="56"/>
      <c r="AK172" s="56"/>
      <c r="AL172" s="56"/>
      <c r="AM172" s="56"/>
      <c r="AN172" s="56"/>
      <c r="AO172" s="56"/>
      <c r="AP172" s="109">
        <f t="shared" si="5"/>
        <v>0</v>
      </c>
      <c r="AQ172" s="81"/>
      <c r="AR172" s="81"/>
      <c r="AS172" s="81"/>
      <c r="AT172" s="81">
        <v>1</v>
      </c>
      <c r="AU172" s="81">
        <v>1</v>
      </c>
      <c r="AV172" s="96"/>
      <c r="AW172" s="56"/>
      <c r="AX172" s="56"/>
      <c r="AY172" s="56"/>
      <c r="AZ172" s="156">
        <v>0</v>
      </c>
      <c r="BA172" s="56"/>
      <c r="BB172" s="56"/>
      <c r="BC172" s="56"/>
      <c r="BD172" s="55"/>
      <c r="BE172" s="55"/>
      <c r="BF172" s="56"/>
      <c r="BG172" s="56"/>
      <c r="BH172" s="55"/>
      <c r="BI172" s="56"/>
      <c r="BJ172" s="56"/>
      <c r="BK172" s="56"/>
      <c r="BL172" s="56"/>
      <c r="BM172" s="56">
        <v>1</v>
      </c>
      <c r="BN172" s="94"/>
      <c r="BO172" s="115"/>
      <c r="BP172" s="26"/>
      <c r="BQ172" s="26"/>
      <c r="BR172" s="26"/>
      <c r="BS172" s="26"/>
      <c r="BT172" s="26"/>
      <c r="BU172" s="26"/>
      <c r="BV172" s="26"/>
      <c r="BW172" s="27"/>
      <c r="BX172" s="220"/>
      <c r="BY172" s="56"/>
      <c r="BZ172" s="56"/>
      <c r="CA172" s="56"/>
      <c r="CB172" s="156">
        <v>0</v>
      </c>
      <c r="CC172" s="56"/>
      <c r="CD172" s="56"/>
      <c r="CE172" s="56"/>
      <c r="CF172" s="55"/>
      <c r="CG172" s="55"/>
      <c r="CH172" s="56"/>
      <c r="CI172" s="56"/>
      <c r="CJ172" s="55"/>
      <c r="CK172" s="56"/>
      <c r="CL172" s="56"/>
      <c r="CM172" s="56"/>
      <c r="CN172" s="56"/>
      <c r="CO172" s="56">
        <v>0</v>
      </c>
      <c r="CP172" s="59"/>
    </row>
    <row r="173" spans="1:94" ht="13.2" customHeight="1" thickBot="1" x14ac:dyDescent="0.3">
      <c r="A173" s="157" t="s">
        <v>293</v>
      </c>
      <c r="B173" s="61"/>
      <c r="C173" s="156">
        <v>0</v>
      </c>
      <c r="D173" s="56"/>
      <c r="E173" s="66">
        <v>1</v>
      </c>
      <c r="F173" s="156">
        <v>0</v>
      </c>
      <c r="G173" s="55"/>
      <c r="H173" s="56"/>
      <c r="I173" s="56"/>
      <c r="J173" s="56"/>
      <c r="K173" s="56"/>
      <c r="L173" s="55"/>
      <c r="M173" s="56"/>
      <c r="N173" s="56"/>
      <c r="O173" s="56"/>
      <c r="P173" s="56"/>
      <c r="Q173" s="55"/>
      <c r="R173" s="56"/>
      <c r="S173" s="55"/>
      <c r="T173" s="61"/>
      <c r="U173" s="110"/>
      <c r="V173" s="156">
        <v>0</v>
      </c>
      <c r="W173" s="66">
        <v>1</v>
      </c>
      <c r="X173" s="156">
        <v>0</v>
      </c>
      <c r="Y173" s="56"/>
      <c r="Z173" s="56"/>
      <c r="AA173" s="56"/>
      <c r="AB173" s="56"/>
      <c r="AC173" s="56"/>
      <c r="AD173" s="56"/>
      <c r="AE173" s="55"/>
      <c r="AF173" s="61"/>
      <c r="AG173" s="109"/>
      <c r="AH173" s="61"/>
      <c r="AI173" s="56"/>
      <c r="AJ173" s="55"/>
      <c r="AK173" s="56"/>
      <c r="AL173" s="55"/>
      <c r="AM173" s="56"/>
      <c r="AN173" s="56"/>
      <c r="AO173" s="55"/>
      <c r="AP173" s="109">
        <f t="shared" si="5"/>
        <v>0</v>
      </c>
      <c r="AQ173" s="81">
        <v>1</v>
      </c>
      <c r="AR173" s="23"/>
      <c r="AS173" s="23"/>
      <c r="AT173" s="81">
        <v>1</v>
      </c>
      <c r="AU173" s="81">
        <v>1</v>
      </c>
      <c r="AV173" s="99"/>
      <c r="AW173" s="156">
        <v>0</v>
      </c>
      <c r="AX173" s="56"/>
      <c r="AY173" s="66">
        <v>1</v>
      </c>
      <c r="AZ173" s="156">
        <v>0</v>
      </c>
      <c r="BA173" s="55"/>
      <c r="BB173" s="56"/>
      <c r="BC173" s="56"/>
      <c r="BD173" s="56"/>
      <c r="BE173" s="56"/>
      <c r="BF173" s="55"/>
      <c r="BG173" s="56"/>
      <c r="BH173" s="56"/>
      <c r="BI173" s="56"/>
      <c r="BJ173" s="56"/>
      <c r="BK173" s="55"/>
      <c r="BL173" s="56"/>
      <c r="BM173" s="55"/>
      <c r="BN173" s="97"/>
      <c r="BO173" s="28"/>
      <c r="BP173" s="49">
        <v>1</v>
      </c>
      <c r="BQ173" s="40">
        <v>1</v>
      </c>
      <c r="BR173" s="31"/>
      <c r="BS173" s="33">
        <v>1</v>
      </c>
      <c r="BT173" s="32"/>
      <c r="BU173" s="33">
        <v>1</v>
      </c>
      <c r="BV173" s="33">
        <v>1</v>
      </c>
      <c r="BW173" s="27">
        <v>1</v>
      </c>
      <c r="BX173" s="221"/>
      <c r="BY173" s="156">
        <v>0</v>
      </c>
      <c r="BZ173" s="56"/>
      <c r="CA173" s="66">
        <v>1</v>
      </c>
      <c r="CB173" s="156">
        <v>0</v>
      </c>
      <c r="CC173" s="55"/>
      <c r="CD173" s="56"/>
      <c r="CE173" s="56"/>
      <c r="CF173" s="56"/>
      <c r="CG173" s="56"/>
      <c r="CH173" s="55"/>
      <c r="CI173" s="56"/>
      <c r="CJ173" s="56"/>
      <c r="CK173" s="56"/>
      <c r="CL173" s="56"/>
      <c r="CM173" s="55"/>
      <c r="CN173" s="56"/>
      <c r="CO173" s="55"/>
      <c r="CP173" s="61"/>
    </row>
    <row r="174" spans="1:94" ht="12.75" customHeight="1" thickBot="1" x14ac:dyDescent="0.3">
      <c r="A174" s="35" t="s">
        <v>294</v>
      </c>
      <c r="B174" s="61"/>
      <c r="C174" s="55"/>
      <c r="D174" s="55"/>
      <c r="E174" s="56"/>
      <c r="F174" s="56"/>
      <c r="G174" s="55"/>
      <c r="H174" s="56"/>
      <c r="I174" s="56"/>
      <c r="J174" s="56"/>
      <c r="K174" s="56"/>
      <c r="L174" s="55"/>
      <c r="M174" s="55"/>
      <c r="N174" s="56"/>
      <c r="O174" s="55"/>
      <c r="P174" s="55"/>
      <c r="Q174" s="55"/>
      <c r="R174" s="55"/>
      <c r="S174" s="55"/>
      <c r="T174" s="61"/>
      <c r="U174" s="110"/>
      <c r="V174" s="55"/>
      <c r="W174" s="56"/>
      <c r="X174" s="56"/>
      <c r="Y174" s="56"/>
      <c r="Z174" s="56"/>
      <c r="AA174" s="56"/>
      <c r="AB174" s="56"/>
      <c r="AC174" s="55"/>
      <c r="AD174" s="55"/>
      <c r="AE174" s="55"/>
      <c r="AF174" s="61"/>
      <c r="AG174" s="109"/>
      <c r="AH174" s="61"/>
      <c r="AI174" s="55"/>
      <c r="AJ174" s="55"/>
      <c r="AK174" s="56"/>
      <c r="AL174" s="55"/>
      <c r="AM174" s="55"/>
      <c r="AN174" s="55"/>
      <c r="AO174" s="55"/>
      <c r="AP174" s="109">
        <f t="shared" si="5"/>
        <v>0</v>
      </c>
      <c r="AQ174" s="23"/>
      <c r="AR174" s="23"/>
      <c r="AS174" s="81">
        <v>1</v>
      </c>
      <c r="AT174" s="23"/>
      <c r="AU174" s="23"/>
      <c r="AV174" s="99"/>
      <c r="AW174" s="55"/>
      <c r="AX174" s="55"/>
      <c r="AY174" s="56"/>
      <c r="AZ174" s="56"/>
      <c r="BA174" s="55"/>
      <c r="BB174" s="56"/>
      <c r="BC174" s="56"/>
      <c r="BD174" s="56"/>
      <c r="BE174" s="56"/>
      <c r="BF174" s="55"/>
      <c r="BG174" s="55"/>
      <c r="BH174" s="56"/>
      <c r="BI174" s="55"/>
      <c r="BJ174" s="55"/>
      <c r="BK174" s="55"/>
      <c r="BL174" s="55"/>
      <c r="BM174" s="55"/>
      <c r="BN174" s="97"/>
      <c r="BO174" s="120"/>
      <c r="BP174" s="26"/>
      <c r="BQ174" s="26"/>
      <c r="BR174" s="26"/>
      <c r="BS174" s="26"/>
      <c r="BT174" s="26"/>
      <c r="BU174" s="26"/>
      <c r="BV174" s="26"/>
      <c r="BW174" s="27"/>
      <c r="BX174" s="221"/>
      <c r="BY174" s="55"/>
      <c r="BZ174" s="55"/>
      <c r="CA174" s="56"/>
      <c r="CB174" s="56"/>
      <c r="CC174" s="55"/>
      <c r="CD174" s="56"/>
      <c r="CE174" s="56"/>
      <c r="CF174" s="56"/>
      <c r="CG174" s="56"/>
      <c r="CH174" s="55"/>
      <c r="CI174" s="55"/>
      <c r="CJ174" s="56"/>
      <c r="CK174" s="55"/>
      <c r="CL174" s="55"/>
      <c r="CM174" s="55"/>
      <c r="CN174" s="55"/>
      <c r="CO174" s="55"/>
      <c r="CP174" s="61"/>
    </row>
    <row r="175" spans="1:94" ht="15.75" customHeight="1" x14ac:dyDescent="0.25">
      <c r="A175" s="79" t="s">
        <v>326</v>
      </c>
      <c r="B175" s="79">
        <f t="shared" ref="B175:T175" si="6">SUM(B6:B174)</f>
        <v>2</v>
      </c>
      <c r="C175" s="79">
        <f t="shared" si="6"/>
        <v>10</v>
      </c>
      <c r="D175" s="79">
        <f t="shared" si="6"/>
        <v>9</v>
      </c>
      <c r="E175" s="79">
        <f t="shared" si="6"/>
        <v>12</v>
      </c>
      <c r="F175" s="79">
        <f t="shared" si="6"/>
        <v>12</v>
      </c>
      <c r="G175" s="79">
        <f t="shared" si="6"/>
        <v>2</v>
      </c>
      <c r="H175" s="79">
        <f t="shared" si="6"/>
        <v>7</v>
      </c>
      <c r="I175" s="79">
        <f t="shared" si="6"/>
        <v>18</v>
      </c>
      <c r="J175" s="79">
        <f t="shared" si="6"/>
        <v>13</v>
      </c>
      <c r="K175" s="79">
        <f t="shared" si="6"/>
        <v>0</v>
      </c>
      <c r="L175" s="79">
        <f t="shared" si="6"/>
        <v>3</v>
      </c>
      <c r="M175" s="79">
        <f t="shared" si="6"/>
        <v>1</v>
      </c>
      <c r="N175" s="79">
        <f t="shared" si="6"/>
        <v>0</v>
      </c>
      <c r="O175" s="79">
        <f t="shared" si="6"/>
        <v>9</v>
      </c>
      <c r="P175" s="79">
        <f t="shared" si="6"/>
        <v>2</v>
      </c>
      <c r="Q175" s="79">
        <f t="shared" si="6"/>
        <v>0</v>
      </c>
      <c r="R175" s="79">
        <f t="shared" si="6"/>
        <v>5</v>
      </c>
      <c r="S175" s="79">
        <f t="shared" si="6"/>
        <v>12</v>
      </c>
      <c r="T175" s="79">
        <f t="shared" si="6"/>
        <v>27</v>
      </c>
      <c r="V175" s="79">
        <f t="shared" ref="V175:AF175" si="7">SUM(V6:V174)</f>
        <v>10</v>
      </c>
      <c r="W175" s="79">
        <f t="shared" si="7"/>
        <v>12</v>
      </c>
      <c r="X175" s="79">
        <f t="shared" si="7"/>
        <v>12</v>
      </c>
      <c r="Y175" s="79">
        <f t="shared" si="7"/>
        <v>18</v>
      </c>
      <c r="Z175" s="79">
        <f t="shared" si="7"/>
        <v>13</v>
      </c>
      <c r="AA175" s="79">
        <f t="shared" si="7"/>
        <v>13</v>
      </c>
      <c r="AB175" s="79">
        <f t="shared" si="7"/>
        <v>13</v>
      </c>
      <c r="AC175" s="79">
        <f t="shared" si="7"/>
        <v>9</v>
      </c>
      <c r="AD175" s="79">
        <f t="shared" si="7"/>
        <v>5</v>
      </c>
      <c r="AE175" s="79">
        <f t="shared" si="7"/>
        <v>12</v>
      </c>
      <c r="AF175" s="79">
        <f t="shared" si="7"/>
        <v>27</v>
      </c>
      <c r="AH175" s="79">
        <f>COUNTA(AH9:AH174)</f>
        <v>2</v>
      </c>
      <c r="AI175" s="79">
        <f>COUNTA(AI9:AI174)</f>
        <v>9</v>
      </c>
      <c r="AJ175" s="79">
        <f>COUNTA(AJ9:AJ174)</f>
        <v>2</v>
      </c>
      <c r="AK175" s="79">
        <f>COUNTA(AK6:AK174)</f>
        <v>7</v>
      </c>
      <c r="AL175" s="79">
        <f>COUNTA(AL6:AL174)</f>
        <v>3</v>
      </c>
      <c r="AM175" s="79">
        <f>COUNTA(AM6:AM174)</f>
        <v>1</v>
      </c>
      <c r="AN175" s="79">
        <f>COUNTA(AN6:AN174)</f>
        <v>2</v>
      </c>
      <c r="AO175" s="79">
        <f>COUNTA(AO6:AO174)</f>
        <v>1</v>
      </c>
      <c r="AQ175" s="17">
        <f t="shared" ref="AQ175:BN175" si="8">SUM(AQ6:AQ174)</f>
        <v>15</v>
      </c>
      <c r="AR175" s="17">
        <f t="shared" si="8"/>
        <v>21</v>
      </c>
      <c r="AS175" s="17">
        <f t="shared" si="8"/>
        <v>31</v>
      </c>
      <c r="AT175" s="17">
        <f t="shared" si="8"/>
        <v>24</v>
      </c>
      <c r="AU175" s="17">
        <f t="shared" si="8"/>
        <v>20</v>
      </c>
      <c r="AV175" s="79">
        <f t="shared" si="8"/>
        <v>1</v>
      </c>
      <c r="AW175" s="79">
        <f t="shared" si="8"/>
        <v>2</v>
      </c>
      <c r="AX175" s="79">
        <f t="shared" si="8"/>
        <v>1</v>
      </c>
      <c r="AY175" s="79">
        <f t="shared" si="8"/>
        <v>11</v>
      </c>
      <c r="AZ175" s="79">
        <f t="shared" si="8"/>
        <v>10</v>
      </c>
      <c r="BA175" s="79">
        <f t="shared" si="8"/>
        <v>1</v>
      </c>
      <c r="BB175" s="79">
        <f t="shared" si="8"/>
        <v>1</v>
      </c>
      <c r="BC175" s="79">
        <f t="shared" si="8"/>
        <v>2</v>
      </c>
      <c r="BD175" s="79">
        <f t="shared" si="8"/>
        <v>0</v>
      </c>
      <c r="BE175" s="79">
        <f t="shared" si="8"/>
        <v>0</v>
      </c>
      <c r="BF175" s="79">
        <f t="shared" si="8"/>
        <v>0</v>
      </c>
      <c r="BG175" s="79">
        <f t="shared" si="8"/>
        <v>0</v>
      </c>
      <c r="BH175" s="79">
        <f t="shared" si="8"/>
        <v>0</v>
      </c>
      <c r="BI175" s="79">
        <f t="shared" si="8"/>
        <v>7</v>
      </c>
      <c r="BJ175" s="79">
        <f t="shared" si="8"/>
        <v>2</v>
      </c>
      <c r="BK175" s="79">
        <f t="shared" si="8"/>
        <v>0</v>
      </c>
      <c r="BL175" s="79">
        <f t="shared" si="8"/>
        <v>2</v>
      </c>
      <c r="BM175" s="79">
        <f t="shared" si="8"/>
        <v>6</v>
      </c>
      <c r="BN175" s="79">
        <f t="shared" si="8"/>
        <v>3</v>
      </c>
      <c r="BP175" s="17">
        <f t="shared" ref="BP175:CP175" si="9">SUM(BP6:BP174)</f>
        <v>18</v>
      </c>
      <c r="BQ175" s="17">
        <f t="shared" si="9"/>
        <v>15</v>
      </c>
      <c r="BR175" s="17">
        <f t="shared" si="9"/>
        <v>5</v>
      </c>
      <c r="BS175" s="17">
        <f t="shared" si="9"/>
        <v>7</v>
      </c>
      <c r="BT175" s="17">
        <f t="shared" si="9"/>
        <v>8</v>
      </c>
      <c r="BU175" s="17">
        <f t="shared" si="9"/>
        <v>13</v>
      </c>
      <c r="BV175" s="17">
        <f t="shared" si="9"/>
        <v>9</v>
      </c>
      <c r="BW175" s="17">
        <f t="shared" si="9"/>
        <v>10</v>
      </c>
      <c r="BX175" s="79">
        <f t="shared" si="9"/>
        <v>0</v>
      </c>
      <c r="BY175" s="79">
        <f t="shared" si="9"/>
        <v>10</v>
      </c>
      <c r="BZ175" s="79">
        <f t="shared" si="9"/>
        <v>1</v>
      </c>
      <c r="CA175" s="79">
        <f>SUM(CA6:CA174)</f>
        <v>12</v>
      </c>
      <c r="CB175" s="79">
        <f t="shared" si="9"/>
        <v>5</v>
      </c>
      <c r="CC175" s="79">
        <f t="shared" si="9"/>
        <v>1</v>
      </c>
      <c r="CD175" s="79">
        <f t="shared" si="9"/>
        <v>2</v>
      </c>
      <c r="CE175" s="79">
        <f t="shared" si="9"/>
        <v>3</v>
      </c>
      <c r="CF175" s="79">
        <f t="shared" si="9"/>
        <v>0</v>
      </c>
      <c r="CG175" s="79">
        <f t="shared" si="9"/>
        <v>0</v>
      </c>
      <c r="CH175" s="79">
        <f t="shared" si="9"/>
        <v>0</v>
      </c>
      <c r="CI175" s="79">
        <f t="shared" si="9"/>
        <v>0</v>
      </c>
      <c r="CJ175" s="79">
        <f t="shared" si="9"/>
        <v>0</v>
      </c>
      <c r="CK175" s="79">
        <f t="shared" si="9"/>
        <v>7</v>
      </c>
      <c r="CL175" s="79">
        <f t="shared" si="9"/>
        <v>1</v>
      </c>
      <c r="CM175" s="79">
        <f t="shared" si="9"/>
        <v>0</v>
      </c>
      <c r="CN175" s="79">
        <f t="shared" si="9"/>
        <v>4</v>
      </c>
      <c r="CO175" s="79">
        <f t="shared" si="9"/>
        <v>4</v>
      </c>
      <c r="CP175" s="79">
        <f t="shared" si="9"/>
        <v>2</v>
      </c>
    </row>
    <row r="176" spans="1:94" ht="15.75" customHeight="1" x14ac:dyDescent="0.25">
      <c r="A176" s="79" t="s">
        <v>327</v>
      </c>
      <c r="B176" s="79">
        <v>0</v>
      </c>
      <c r="C176" s="79">
        <v>1</v>
      </c>
      <c r="D176" s="79">
        <v>0</v>
      </c>
      <c r="E176" s="79">
        <v>1</v>
      </c>
      <c r="F176" s="79">
        <v>2</v>
      </c>
      <c r="G176" s="79">
        <v>0</v>
      </c>
      <c r="H176" s="79">
        <v>0</v>
      </c>
      <c r="I176" s="79">
        <v>7</v>
      </c>
      <c r="J176" s="79">
        <v>0</v>
      </c>
      <c r="K176" s="79">
        <v>0</v>
      </c>
      <c r="L176" s="79">
        <v>0</v>
      </c>
      <c r="M176" s="79">
        <v>0</v>
      </c>
      <c r="N176" s="79">
        <v>0</v>
      </c>
      <c r="O176" s="79">
        <v>0</v>
      </c>
      <c r="P176" s="79">
        <v>0</v>
      </c>
      <c r="Q176" s="79">
        <v>0</v>
      </c>
      <c r="R176" s="79">
        <v>0</v>
      </c>
      <c r="S176" s="79">
        <v>5</v>
      </c>
      <c r="T176" s="79">
        <v>23</v>
      </c>
      <c r="V176" s="79">
        <v>1</v>
      </c>
      <c r="W176" s="79">
        <v>1</v>
      </c>
      <c r="X176" s="79">
        <v>2</v>
      </c>
      <c r="Y176" s="79">
        <v>6</v>
      </c>
      <c r="Z176" s="79">
        <v>0</v>
      </c>
      <c r="AA176" s="79">
        <v>0</v>
      </c>
      <c r="AB176" s="79">
        <v>0</v>
      </c>
      <c r="AC176" s="79">
        <v>0</v>
      </c>
      <c r="AD176" s="79">
        <v>0</v>
      </c>
      <c r="AE176" s="79">
        <v>5</v>
      </c>
      <c r="AF176" s="79">
        <v>21</v>
      </c>
      <c r="AH176" s="79">
        <v>0</v>
      </c>
      <c r="AI176" s="79">
        <v>0</v>
      </c>
      <c r="AJ176" s="79">
        <v>0</v>
      </c>
      <c r="AK176" s="79">
        <v>0</v>
      </c>
      <c r="AL176" s="79">
        <v>0</v>
      </c>
      <c r="AM176" s="79">
        <v>0</v>
      </c>
      <c r="AN176" s="79">
        <v>0</v>
      </c>
      <c r="AO176" s="79">
        <v>0</v>
      </c>
      <c r="AQ176" s="253"/>
      <c r="AR176" s="253"/>
      <c r="AS176" s="253"/>
      <c r="AT176" s="253"/>
      <c r="AU176" s="253"/>
      <c r="AV176" s="79">
        <v>0</v>
      </c>
      <c r="AW176" s="79">
        <v>0</v>
      </c>
      <c r="AX176" s="79">
        <v>0</v>
      </c>
      <c r="AY176" s="79">
        <v>1</v>
      </c>
      <c r="AZ176" s="79">
        <v>0</v>
      </c>
      <c r="BA176" s="79">
        <v>0</v>
      </c>
      <c r="BB176" s="79">
        <v>0</v>
      </c>
      <c r="BC176" s="79">
        <v>0</v>
      </c>
      <c r="BD176" s="79">
        <v>0</v>
      </c>
      <c r="BE176" s="79">
        <v>0</v>
      </c>
      <c r="BF176" s="79">
        <v>0</v>
      </c>
      <c r="BG176" s="79">
        <v>0</v>
      </c>
      <c r="BH176" s="79">
        <v>0</v>
      </c>
      <c r="BI176" s="79">
        <v>0</v>
      </c>
      <c r="BJ176" s="79">
        <v>0</v>
      </c>
      <c r="BK176" s="79">
        <v>0</v>
      </c>
      <c r="BL176" s="79">
        <v>0</v>
      </c>
      <c r="BM176" s="79">
        <v>0</v>
      </c>
      <c r="BN176" s="79">
        <v>0</v>
      </c>
      <c r="BX176" s="79">
        <v>0</v>
      </c>
      <c r="BY176" s="79">
        <v>1</v>
      </c>
      <c r="BZ176" s="79">
        <v>0</v>
      </c>
      <c r="CA176" s="79">
        <v>1</v>
      </c>
      <c r="CB176" s="79">
        <v>0</v>
      </c>
      <c r="CC176" s="79">
        <v>0</v>
      </c>
      <c r="CD176" s="79">
        <v>0</v>
      </c>
      <c r="CE176" s="79">
        <v>0</v>
      </c>
      <c r="CF176" s="79">
        <v>0</v>
      </c>
      <c r="CG176" s="79">
        <v>0</v>
      </c>
      <c r="CH176" s="79">
        <v>0</v>
      </c>
      <c r="CI176" s="79">
        <v>0</v>
      </c>
      <c r="CJ176" s="79">
        <v>0</v>
      </c>
      <c r="CK176" s="79">
        <v>0</v>
      </c>
      <c r="CL176" s="79">
        <v>0</v>
      </c>
      <c r="CM176" s="79">
        <v>0</v>
      </c>
      <c r="CN176" s="79">
        <v>0</v>
      </c>
      <c r="CO176" s="79">
        <v>0</v>
      </c>
      <c r="CP176" s="79">
        <v>0</v>
      </c>
    </row>
    <row r="177" spans="1:94" ht="15.75" customHeight="1" x14ac:dyDescent="0.25">
      <c r="A177" s="79" t="s">
        <v>940</v>
      </c>
      <c r="B177" s="79">
        <v>0</v>
      </c>
      <c r="C177" s="79">
        <v>0</v>
      </c>
      <c r="D177" s="79">
        <v>0</v>
      </c>
      <c r="E177" s="79">
        <v>0</v>
      </c>
      <c r="F177" s="79">
        <v>0</v>
      </c>
      <c r="G177" s="79">
        <v>0</v>
      </c>
      <c r="H177" s="79">
        <v>0</v>
      </c>
      <c r="I177" s="79">
        <v>0</v>
      </c>
      <c r="J177" s="79">
        <v>0</v>
      </c>
      <c r="K177" s="79">
        <v>0</v>
      </c>
      <c r="L177" s="79">
        <v>0</v>
      </c>
      <c r="M177" s="79">
        <v>0</v>
      </c>
      <c r="N177" s="79">
        <v>0</v>
      </c>
      <c r="O177" s="79">
        <v>0</v>
      </c>
      <c r="P177" s="79">
        <v>0</v>
      </c>
      <c r="Q177" s="79">
        <v>0</v>
      </c>
      <c r="R177" s="79">
        <v>0</v>
      </c>
      <c r="S177" s="79">
        <v>0</v>
      </c>
      <c r="T177" s="79">
        <v>1</v>
      </c>
      <c r="V177" s="79">
        <v>0</v>
      </c>
      <c r="W177" s="79">
        <v>0</v>
      </c>
      <c r="X177" s="79">
        <v>0</v>
      </c>
      <c r="Y177" s="79">
        <v>1</v>
      </c>
      <c r="Z177" s="79">
        <v>0</v>
      </c>
      <c r="AA177" s="79">
        <v>0</v>
      </c>
      <c r="AB177" s="79">
        <v>0</v>
      </c>
      <c r="AC177" s="79">
        <v>0</v>
      </c>
      <c r="AD177" s="79">
        <v>0</v>
      </c>
      <c r="AE177" s="79">
        <v>0</v>
      </c>
      <c r="AF177" s="79">
        <v>2</v>
      </c>
      <c r="AH177" s="79">
        <v>0</v>
      </c>
      <c r="AI177" s="79">
        <v>0</v>
      </c>
      <c r="AJ177" s="79">
        <v>0</v>
      </c>
      <c r="AK177" s="79">
        <v>0</v>
      </c>
      <c r="AL177" s="79">
        <v>0</v>
      </c>
      <c r="AM177" s="79">
        <v>0</v>
      </c>
      <c r="AN177" s="79">
        <v>0</v>
      </c>
      <c r="AO177" s="79">
        <v>0</v>
      </c>
      <c r="AV177" s="79">
        <v>0</v>
      </c>
      <c r="AW177" s="79">
        <v>0</v>
      </c>
      <c r="AX177" s="79">
        <v>0</v>
      </c>
      <c r="AY177" s="79">
        <v>0</v>
      </c>
      <c r="AZ177" s="79">
        <v>0</v>
      </c>
      <c r="BA177" s="79">
        <v>0</v>
      </c>
      <c r="BB177" s="79">
        <v>0</v>
      </c>
      <c r="BC177" s="79">
        <v>0</v>
      </c>
      <c r="BD177" s="79">
        <v>0</v>
      </c>
      <c r="BE177" s="79">
        <v>0</v>
      </c>
      <c r="BF177" s="79">
        <v>0</v>
      </c>
      <c r="BG177" s="79">
        <v>0</v>
      </c>
      <c r="BH177" s="79">
        <v>0</v>
      </c>
      <c r="BI177" s="79">
        <v>0</v>
      </c>
      <c r="BJ177" s="79">
        <v>0</v>
      </c>
      <c r="BK177" s="79">
        <v>0</v>
      </c>
      <c r="BL177" s="79">
        <v>0</v>
      </c>
      <c r="BM177" s="79">
        <v>0</v>
      </c>
      <c r="BN177" s="79">
        <v>0</v>
      </c>
      <c r="BX177" s="79">
        <v>0</v>
      </c>
      <c r="BY177" s="79">
        <v>0</v>
      </c>
      <c r="BZ177" s="79">
        <v>0</v>
      </c>
      <c r="CA177" s="79">
        <v>0</v>
      </c>
      <c r="CB177" s="79">
        <v>0</v>
      </c>
      <c r="CC177" s="79">
        <v>0</v>
      </c>
      <c r="CD177" s="79">
        <v>0</v>
      </c>
      <c r="CE177" s="79">
        <v>0</v>
      </c>
      <c r="CF177" s="79">
        <v>0</v>
      </c>
      <c r="CG177" s="79">
        <v>0</v>
      </c>
      <c r="CH177" s="79">
        <v>0</v>
      </c>
      <c r="CI177" s="79">
        <v>0</v>
      </c>
      <c r="CJ177" s="79">
        <v>0</v>
      </c>
      <c r="CK177" s="79">
        <v>0</v>
      </c>
      <c r="CL177" s="79">
        <v>0</v>
      </c>
      <c r="CM177" s="79">
        <v>0</v>
      </c>
      <c r="CN177" s="79">
        <v>0</v>
      </c>
      <c r="CO177" s="79">
        <v>0</v>
      </c>
      <c r="CP177" s="79">
        <v>0</v>
      </c>
    </row>
    <row r="178" spans="1:94" ht="15.75" customHeight="1" x14ac:dyDescent="0.25">
      <c r="A178" s="80" t="s">
        <v>385</v>
      </c>
      <c r="B178" s="121">
        <f t="shared" ref="B178:T178" si="10">B175-B176-B177</f>
        <v>2</v>
      </c>
      <c r="C178" s="121">
        <f t="shared" si="10"/>
        <v>9</v>
      </c>
      <c r="D178" s="121">
        <f t="shared" si="10"/>
        <v>9</v>
      </c>
      <c r="E178" s="121">
        <f t="shared" si="10"/>
        <v>11</v>
      </c>
      <c r="F178" s="121">
        <f t="shared" si="10"/>
        <v>10</v>
      </c>
      <c r="G178" s="121">
        <f t="shared" si="10"/>
        <v>2</v>
      </c>
      <c r="H178" s="121">
        <f t="shared" si="10"/>
        <v>7</v>
      </c>
      <c r="I178" s="121">
        <f t="shared" si="10"/>
        <v>11</v>
      </c>
      <c r="J178" s="121">
        <f t="shared" si="10"/>
        <v>13</v>
      </c>
      <c r="K178" s="121">
        <f t="shared" si="10"/>
        <v>0</v>
      </c>
      <c r="L178" s="121">
        <f t="shared" si="10"/>
        <v>3</v>
      </c>
      <c r="M178" s="121">
        <f t="shared" si="10"/>
        <v>1</v>
      </c>
      <c r="N178" s="121">
        <f t="shared" si="10"/>
        <v>0</v>
      </c>
      <c r="O178" s="121">
        <f t="shared" si="10"/>
        <v>9</v>
      </c>
      <c r="P178" s="121">
        <f t="shared" si="10"/>
        <v>2</v>
      </c>
      <c r="Q178" s="121">
        <f t="shared" si="10"/>
        <v>0</v>
      </c>
      <c r="R178" s="121">
        <f t="shared" si="10"/>
        <v>5</v>
      </c>
      <c r="S178" s="121">
        <f t="shared" si="10"/>
        <v>7</v>
      </c>
      <c r="T178" s="121">
        <f t="shared" si="10"/>
        <v>3</v>
      </c>
      <c r="U178" s="251"/>
      <c r="V178" s="121">
        <f t="shared" ref="V178:AF178" si="11">V175-V176-V177</f>
        <v>9</v>
      </c>
      <c r="W178" s="121">
        <f t="shared" si="11"/>
        <v>11</v>
      </c>
      <c r="X178" s="121">
        <f t="shared" si="11"/>
        <v>10</v>
      </c>
      <c r="Y178" s="121">
        <f t="shared" si="11"/>
        <v>11</v>
      </c>
      <c r="Z178" s="121">
        <f t="shared" si="11"/>
        <v>13</v>
      </c>
      <c r="AA178" s="121">
        <f t="shared" si="11"/>
        <v>13</v>
      </c>
      <c r="AB178" s="121">
        <f t="shared" si="11"/>
        <v>13</v>
      </c>
      <c r="AC178" s="121">
        <f t="shared" si="11"/>
        <v>9</v>
      </c>
      <c r="AD178" s="121">
        <f t="shared" si="11"/>
        <v>5</v>
      </c>
      <c r="AE178" s="121">
        <f t="shared" si="11"/>
        <v>7</v>
      </c>
      <c r="AF178" s="121">
        <f t="shared" si="11"/>
        <v>4</v>
      </c>
      <c r="AG178" s="252"/>
      <c r="AH178" s="121">
        <f t="shared" ref="AH178:AO178" si="12">AH175-AH176-AH177</f>
        <v>2</v>
      </c>
      <c r="AI178" s="121">
        <f t="shared" si="12"/>
        <v>9</v>
      </c>
      <c r="AJ178" s="121">
        <f t="shared" si="12"/>
        <v>2</v>
      </c>
      <c r="AK178" s="121">
        <f t="shared" si="12"/>
        <v>7</v>
      </c>
      <c r="AL178" s="121">
        <f t="shared" si="12"/>
        <v>3</v>
      </c>
      <c r="AM178" s="121">
        <f t="shared" si="12"/>
        <v>1</v>
      </c>
      <c r="AN178" s="121">
        <f t="shared" si="12"/>
        <v>2</v>
      </c>
      <c r="AO178" s="121">
        <f t="shared" si="12"/>
        <v>1</v>
      </c>
      <c r="AP178" s="252"/>
      <c r="AV178" s="121">
        <f t="shared" ref="AV178:BN178" si="13">AV175-AV176-AV177</f>
        <v>1</v>
      </c>
      <c r="AW178" s="121">
        <f t="shared" si="13"/>
        <v>2</v>
      </c>
      <c r="AX178" s="121">
        <f t="shared" si="13"/>
        <v>1</v>
      </c>
      <c r="AY178" s="121">
        <f t="shared" si="13"/>
        <v>10</v>
      </c>
      <c r="AZ178" s="121">
        <f t="shared" si="13"/>
        <v>10</v>
      </c>
      <c r="BA178" s="121">
        <f t="shared" si="13"/>
        <v>1</v>
      </c>
      <c r="BB178" s="121">
        <f t="shared" si="13"/>
        <v>1</v>
      </c>
      <c r="BC178" s="121">
        <f t="shared" si="13"/>
        <v>2</v>
      </c>
      <c r="BD178" s="121">
        <f t="shared" si="13"/>
        <v>0</v>
      </c>
      <c r="BE178" s="121">
        <f t="shared" si="13"/>
        <v>0</v>
      </c>
      <c r="BF178" s="121">
        <f t="shared" si="13"/>
        <v>0</v>
      </c>
      <c r="BG178" s="121">
        <f t="shared" si="13"/>
        <v>0</v>
      </c>
      <c r="BH178" s="121">
        <f t="shared" si="13"/>
        <v>0</v>
      </c>
      <c r="BI178" s="121">
        <f t="shared" si="13"/>
        <v>7</v>
      </c>
      <c r="BJ178" s="121">
        <f t="shared" si="13"/>
        <v>2</v>
      </c>
      <c r="BK178" s="121">
        <f t="shared" si="13"/>
        <v>0</v>
      </c>
      <c r="BL178" s="121">
        <f t="shared" si="13"/>
        <v>2</v>
      </c>
      <c r="BM178" s="121">
        <f t="shared" si="13"/>
        <v>6</v>
      </c>
      <c r="BN178" s="121">
        <f t="shared" si="13"/>
        <v>3</v>
      </c>
      <c r="BO178" s="252"/>
      <c r="BX178" s="121">
        <f t="shared" ref="BX178:CP178" si="14">BX175-BX176-BX177</f>
        <v>0</v>
      </c>
      <c r="BY178" s="121">
        <f t="shared" si="14"/>
        <v>9</v>
      </c>
      <c r="BZ178" s="121">
        <f t="shared" si="14"/>
        <v>1</v>
      </c>
      <c r="CA178" s="121">
        <f t="shared" si="14"/>
        <v>11</v>
      </c>
      <c r="CB178" s="121">
        <f t="shared" si="14"/>
        <v>5</v>
      </c>
      <c r="CC178" s="121">
        <f t="shared" si="14"/>
        <v>1</v>
      </c>
      <c r="CD178" s="121">
        <f t="shared" si="14"/>
        <v>2</v>
      </c>
      <c r="CE178" s="121">
        <f t="shared" si="14"/>
        <v>3</v>
      </c>
      <c r="CF178" s="121">
        <f t="shared" si="14"/>
        <v>0</v>
      </c>
      <c r="CG178" s="121">
        <f t="shared" si="14"/>
        <v>0</v>
      </c>
      <c r="CH178" s="121">
        <f t="shared" si="14"/>
        <v>0</v>
      </c>
      <c r="CI178" s="121">
        <f t="shared" si="14"/>
        <v>0</v>
      </c>
      <c r="CJ178" s="121">
        <f t="shared" si="14"/>
        <v>0</v>
      </c>
      <c r="CK178" s="121">
        <f t="shared" si="14"/>
        <v>7</v>
      </c>
      <c r="CL178" s="121">
        <f t="shared" si="14"/>
        <v>1</v>
      </c>
      <c r="CM178" s="121">
        <f t="shared" si="14"/>
        <v>0</v>
      </c>
      <c r="CN178" s="121">
        <f t="shared" si="14"/>
        <v>4</v>
      </c>
      <c r="CO178" s="121">
        <f t="shared" si="14"/>
        <v>4</v>
      </c>
      <c r="CP178" s="121">
        <f t="shared" si="14"/>
        <v>2</v>
      </c>
    </row>
    <row r="179" spans="1:94" ht="15.75" customHeight="1" thickBot="1" x14ac:dyDescent="0.3"/>
    <row r="180" spans="1:94" ht="15.75" customHeight="1" thickBot="1" x14ac:dyDescent="0.3">
      <c r="B180" s="66"/>
      <c r="C180" s="17" t="s">
        <v>295</v>
      </c>
      <c r="AH180" s="75"/>
      <c r="AV180" s="75"/>
      <c r="BP180" s="40"/>
      <c r="BQ180" s="17" t="s">
        <v>295</v>
      </c>
      <c r="BX180" s="66"/>
      <c r="BY180" s="17" t="s">
        <v>295</v>
      </c>
    </row>
    <row r="182" spans="1:94" ht="15.75" customHeight="1" x14ac:dyDescent="0.25">
      <c r="B182" s="50"/>
      <c r="C182" s="17" t="s">
        <v>296</v>
      </c>
      <c r="BP182" s="50"/>
      <c r="BQ182" s="17" t="s">
        <v>297</v>
      </c>
      <c r="BX182" s="50"/>
      <c r="BY182" s="17" t="s">
        <v>296</v>
      </c>
    </row>
    <row r="184" spans="1:94" ht="15.75" customHeight="1" x14ac:dyDescent="0.25">
      <c r="B184" s="51"/>
      <c r="C184" s="17" t="s">
        <v>298</v>
      </c>
      <c r="BX184" s="51"/>
      <c r="BY184" s="17" t="s">
        <v>298</v>
      </c>
    </row>
    <row r="186" spans="1:94" ht="15.75" customHeight="1" x14ac:dyDescent="0.25">
      <c r="B186" s="79">
        <v>1</v>
      </c>
      <c r="C186" s="17" t="s">
        <v>465</v>
      </c>
    </row>
    <row r="188" spans="1:94" ht="15.75" customHeight="1" x14ac:dyDescent="0.25">
      <c r="B188" s="156">
        <v>0</v>
      </c>
      <c r="C188" s="17" t="s">
        <v>937</v>
      </c>
    </row>
  </sheetData>
  <autoFilter ref="A3:CP178" xr:uid="{00000000-0009-0000-0000-000002000000}">
    <sortState xmlns:xlrd2="http://schemas.microsoft.com/office/spreadsheetml/2017/richdata2" ref="A8:CP177">
      <sortCondition sortBy="cellColor" ref="T3:T178" dxfId="12"/>
    </sortState>
  </autoFilter>
  <mergeCells count="100">
    <mergeCell ref="AQ2:AU2"/>
    <mergeCell ref="AQ1:AU1"/>
    <mergeCell ref="BP1:BW1"/>
    <mergeCell ref="CF4:CF5"/>
    <mergeCell ref="P4:P5"/>
    <mergeCell ref="Q4:Q5"/>
    <mergeCell ref="BP2:BW2"/>
    <mergeCell ref="AH1:AO1"/>
    <mergeCell ref="AH4:AH5"/>
    <mergeCell ref="AG4:AG5"/>
    <mergeCell ref="AW4:AW5"/>
    <mergeCell ref="AY4:AY5"/>
    <mergeCell ref="AZ4:AZ5"/>
    <mergeCell ref="BA4:BA5"/>
    <mergeCell ref="BW4:BW5"/>
    <mergeCell ref="BZ4:BZ5"/>
    <mergeCell ref="BF4:BF5"/>
    <mergeCell ref="BG4:BG5"/>
    <mergeCell ref="AU4:AU5"/>
    <mergeCell ref="CA4:CA5"/>
    <mergeCell ref="BX4:BX5"/>
    <mergeCell ref="BS4:BS5"/>
    <mergeCell ref="BT4:BT5"/>
    <mergeCell ref="BU4:BU5"/>
    <mergeCell ref="A1:A5"/>
    <mergeCell ref="R4:R5"/>
    <mergeCell ref="S4:S5"/>
    <mergeCell ref="T4:T5"/>
    <mergeCell ref="B1:T1"/>
    <mergeCell ref="B4:B5"/>
    <mergeCell ref="C4:C5"/>
    <mergeCell ref="D4:D5"/>
    <mergeCell ref="E4:E5"/>
    <mergeCell ref="L4:L5"/>
    <mergeCell ref="M4:M5"/>
    <mergeCell ref="N4:N5"/>
    <mergeCell ref="F4:F5"/>
    <mergeCell ref="G4:G5"/>
    <mergeCell ref="H4:H5"/>
    <mergeCell ref="O4:O5"/>
    <mergeCell ref="I4:I5"/>
    <mergeCell ref="J4:J5"/>
    <mergeCell ref="CC4:CC5"/>
    <mergeCell ref="CD4:CD5"/>
    <mergeCell ref="BH4:BH5"/>
    <mergeCell ref="BI4:BI5"/>
    <mergeCell ref="BJ4:BJ5"/>
    <mergeCell ref="K4:K5"/>
    <mergeCell ref="AX4:AX5"/>
    <mergeCell ref="AQ4:AQ5"/>
    <mergeCell ref="BD4:BD5"/>
    <mergeCell ref="AJ4:AJ5"/>
    <mergeCell ref="BV4:BV5"/>
    <mergeCell ref="BP4:BP5"/>
    <mergeCell ref="BQ4:BQ5"/>
    <mergeCell ref="BR4:BR5"/>
    <mergeCell ref="CO4:CO5"/>
    <mergeCell ref="AI4:AI5"/>
    <mergeCell ref="AO4:AO5"/>
    <mergeCell ref="AL4:AL5"/>
    <mergeCell ref="AM4:AM5"/>
    <mergeCell ref="AT4:AT5"/>
    <mergeCell ref="AK4:AK5"/>
    <mergeCell ref="AR4:AR5"/>
    <mergeCell ref="AN4:AN5"/>
    <mergeCell ref="BM4:BM5"/>
    <mergeCell ref="AS4:AS5"/>
    <mergeCell ref="BB4:BB5"/>
    <mergeCell ref="BC4:BC5"/>
    <mergeCell ref="BE4:BE5"/>
    <mergeCell ref="BL4:BL5"/>
    <mergeCell ref="BK4:BK5"/>
    <mergeCell ref="AV1:BN1"/>
    <mergeCell ref="AV4:AV5"/>
    <mergeCell ref="BN4:BN5"/>
    <mergeCell ref="CM4:CM5"/>
    <mergeCell ref="CN4:CN5"/>
    <mergeCell ref="CL4:CL5"/>
    <mergeCell ref="CK4:CK5"/>
    <mergeCell ref="CE4:CE5"/>
    <mergeCell ref="CB4:CB5"/>
    <mergeCell ref="BY4:BY5"/>
    <mergeCell ref="BX1:CP1"/>
    <mergeCell ref="CG4:CG5"/>
    <mergeCell ref="CH4:CH5"/>
    <mergeCell ref="CI4:CI5"/>
    <mergeCell ref="CJ4:CJ5"/>
    <mergeCell ref="CP4:CP5"/>
    <mergeCell ref="V1:AF1"/>
    <mergeCell ref="V4:V5"/>
    <mergeCell ref="Y4:Y5"/>
    <mergeCell ref="Z4:Z5"/>
    <mergeCell ref="AA4:AA5"/>
    <mergeCell ref="AB4:AB5"/>
    <mergeCell ref="AC4:AC5"/>
    <mergeCell ref="W4:W5"/>
    <mergeCell ref="X4:X5"/>
    <mergeCell ref="AD4:AD5"/>
    <mergeCell ref="AE4:AE5"/>
    <mergeCell ref="AF4:AF5"/>
  </mergeCells>
  <pageMargins left="0.511811024" right="0.511811024" top="0.78740157499999996" bottom="0.78740157499999996" header="0.31496062000000002" footer="0.31496062000000002"/>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58"/>
  <sheetViews>
    <sheetView topLeftCell="AR1" workbookViewId="0">
      <pane ySplit="5" topLeftCell="A6" activePane="bottomLeft" state="frozen"/>
      <selection pane="bottomLeft" activeCell="AX4" sqref="AX4:AX5"/>
    </sheetView>
  </sheetViews>
  <sheetFormatPr defaultColWidth="9.109375" defaultRowHeight="13.8" x14ac:dyDescent="0.25"/>
  <cols>
    <col min="1" max="1" width="9.109375" style="210"/>
    <col min="2" max="3" width="0" style="210" hidden="1" customWidth="1"/>
    <col min="4" max="4" width="22.88671875" style="210" customWidth="1"/>
    <col min="5" max="9" width="0" style="210" hidden="1" customWidth="1"/>
    <col min="10" max="10" width="39.109375" style="210" customWidth="1"/>
    <col min="11" max="21" width="0" style="210" hidden="1" customWidth="1"/>
    <col min="22" max="22" width="13.33203125" style="210" customWidth="1"/>
    <col min="23" max="23" width="21.33203125" style="210" customWidth="1"/>
    <col min="24" max="31" width="0" style="210" hidden="1" customWidth="1"/>
    <col min="32" max="16384" width="9.109375" style="210"/>
  </cols>
  <sheetData>
    <row r="1" spans="1:50" x14ac:dyDescent="0.25">
      <c r="AF1" s="307" t="s">
        <v>924</v>
      </c>
      <c r="AG1" s="308"/>
      <c r="AH1" s="308"/>
      <c r="AI1" s="308"/>
      <c r="AJ1" s="308"/>
      <c r="AK1" s="308"/>
      <c r="AL1" s="308"/>
      <c r="AM1" s="308"/>
      <c r="AN1" s="308"/>
      <c r="AO1" s="308"/>
      <c r="AP1" s="308"/>
      <c r="AQ1" s="308"/>
      <c r="AR1" s="308"/>
      <c r="AS1" s="308"/>
      <c r="AT1" s="308"/>
      <c r="AU1" s="308"/>
      <c r="AV1" s="308"/>
      <c r="AW1" s="308"/>
      <c r="AX1" s="308"/>
    </row>
    <row r="2" spans="1:50" x14ac:dyDescent="0.25">
      <c r="D2" s="217" t="s">
        <v>964</v>
      </c>
      <c r="AF2" s="62" t="s">
        <v>311</v>
      </c>
      <c r="AG2" s="63" t="s">
        <v>312</v>
      </c>
      <c r="AH2" s="63" t="s">
        <v>311</v>
      </c>
      <c r="AI2" s="63" t="s">
        <v>312</v>
      </c>
      <c r="AJ2" s="63" t="s">
        <v>312</v>
      </c>
      <c r="AK2" s="63" t="s">
        <v>311</v>
      </c>
      <c r="AL2" s="63" t="s">
        <v>311</v>
      </c>
      <c r="AM2" s="63" t="s">
        <v>312</v>
      </c>
      <c r="AN2" s="63" t="s">
        <v>312</v>
      </c>
      <c r="AO2" s="63" t="s">
        <v>312</v>
      </c>
      <c r="AP2" s="63" t="s">
        <v>311</v>
      </c>
      <c r="AQ2" s="63" t="s">
        <v>311</v>
      </c>
      <c r="AR2" s="63" t="s">
        <v>312</v>
      </c>
      <c r="AS2" s="63" t="s">
        <v>312</v>
      </c>
      <c r="AT2" s="63" t="s">
        <v>311</v>
      </c>
      <c r="AU2" s="63" t="s">
        <v>311</v>
      </c>
      <c r="AV2" s="63" t="s">
        <v>312</v>
      </c>
      <c r="AW2" s="63" t="s">
        <v>312</v>
      </c>
      <c r="AX2" s="63" t="s">
        <v>312</v>
      </c>
    </row>
    <row r="3" spans="1:50" x14ac:dyDescent="0.25">
      <c r="D3" s="217" t="s">
        <v>965</v>
      </c>
      <c r="AF3" s="54">
        <v>1</v>
      </c>
      <c r="AG3" s="55">
        <v>2</v>
      </c>
      <c r="AH3" s="54">
        <v>3</v>
      </c>
      <c r="AI3" s="55">
        <v>4</v>
      </c>
      <c r="AJ3" s="54">
        <v>5</v>
      </c>
      <c r="AK3" s="55">
        <v>6</v>
      </c>
      <c r="AL3" s="54">
        <v>7</v>
      </c>
      <c r="AM3" s="55">
        <v>8</v>
      </c>
      <c r="AN3" s="54">
        <v>9</v>
      </c>
      <c r="AO3" s="54">
        <v>10</v>
      </c>
      <c r="AP3" s="54">
        <v>11</v>
      </c>
      <c r="AQ3" s="55">
        <v>12</v>
      </c>
      <c r="AR3" s="54">
        <v>13</v>
      </c>
      <c r="AS3" s="55">
        <v>14</v>
      </c>
      <c r="AT3" s="54">
        <v>15</v>
      </c>
      <c r="AU3" s="55">
        <v>16</v>
      </c>
      <c r="AV3" s="54">
        <v>17</v>
      </c>
      <c r="AW3" s="55">
        <v>19</v>
      </c>
      <c r="AX3" s="54">
        <v>20</v>
      </c>
    </row>
    <row r="4" spans="1:50" x14ac:dyDescent="0.25">
      <c r="AF4" s="290" t="s">
        <v>299</v>
      </c>
      <c r="AG4" s="290" t="s">
        <v>300</v>
      </c>
      <c r="AH4" s="290" t="s">
        <v>301</v>
      </c>
      <c r="AI4" s="290" t="s">
        <v>310</v>
      </c>
      <c r="AJ4" s="290" t="s">
        <v>313</v>
      </c>
      <c r="AK4" s="290" t="s">
        <v>315</v>
      </c>
      <c r="AL4" s="290" t="s">
        <v>316</v>
      </c>
      <c r="AM4" s="290" t="s">
        <v>319</v>
      </c>
      <c r="AN4" s="290" t="s">
        <v>328</v>
      </c>
      <c r="AO4" s="290" t="s">
        <v>328</v>
      </c>
      <c r="AP4" s="290" t="s">
        <v>329</v>
      </c>
      <c r="AQ4" s="290" t="s">
        <v>343</v>
      </c>
      <c r="AR4" s="290" t="s">
        <v>328</v>
      </c>
      <c r="AS4" s="290" t="s">
        <v>345</v>
      </c>
      <c r="AT4" s="290" t="s">
        <v>347</v>
      </c>
      <c r="AU4" s="290" t="s">
        <v>348</v>
      </c>
      <c r="AV4" s="290" t="s">
        <v>349</v>
      </c>
      <c r="AW4" s="290" t="s">
        <v>352</v>
      </c>
      <c r="AX4" s="290" t="s">
        <v>354</v>
      </c>
    </row>
    <row r="5" spans="1:50" ht="41.25" customHeight="1" x14ac:dyDescent="0.25">
      <c r="AF5" s="319"/>
      <c r="AG5" s="319"/>
      <c r="AH5" s="319"/>
      <c r="AI5" s="319"/>
      <c r="AJ5" s="319"/>
      <c r="AK5" s="319"/>
      <c r="AL5" s="319"/>
      <c r="AM5" s="319"/>
      <c r="AN5" s="319"/>
      <c r="AO5" s="319"/>
      <c r="AP5" s="319"/>
      <c r="AQ5" s="319"/>
      <c r="AR5" s="319"/>
      <c r="AS5" s="319"/>
      <c r="AT5" s="319"/>
      <c r="AU5" s="319"/>
      <c r="AV5" s="319"/>
      <c r="AW5" s="319"/>
      <c r="AX5" s="319"/>
    </row>
    <row r="6" spans="1:50" x14ac:dyDescent="0.25">
      <c r="A6" s="212" t="s">
        <v>468</v>
      </c>
      <c r="B6" s="212" t="s">
        <v>469</v>
      </c>
      <c r="C6" s="212" t="s">
        <v>529</v>
      </c>
      <c r="D6" s="212" t="s">
        <v>423</v>
      </c>
      <c r="E6" s="212" t="s">
        <v>470</v>
      </c>
      <c r="F6" s="212" t="s">
        <v>530</v>
      </c>
      <c r="G6" s="212" t="s">
        <v>531</v>
      </c>
      <c r="H6" s="212" t="s">
        <v>532</v>
      </c>
      <c r="I6" s="212" t="s">
        <v>533</v>
      </c>
      <c r="J6" s="212" t="s">
        <v>471</v>
      </c>
      <c r="K6" s="212" t="s">
        <v>534</v>
      </c>
      <c r="L6" s="212" t="s">
        <v>535</v>
      </c>
      <c r="M6" s="212" t="s">
        <v>536</v>
      </c>
      <c r="N6" s="212" t="s">
        <v>537</v>
      </c>
      <c r="O6" s="212" t="s">
        <v>538</v>
      </c>
      <c r="P6" s="212" t="s">
        <v>539</v>
      </c>
      <c r="Q6" s="212" t="s">
        <v>540</v>
      </c>
      <c r="R6" s="212" t="s">
        <v>541</v>
      </c>
      <c r="S6" s="212" t="s">
        <v>542</v>
      </c>
      <c r="T6" s="212" t="s">
        <v>543</v>
      </c>
      <c r="U6" s="212" t="s">
        <v>544</v>
      </c>
      <c r="V6" s="212" t="s">
        <v>472</v>
      </c>
      <c r="W6" s="212" t="s">
        <v>473</v>
      </c>
      <c r="X6" s="212" t="s">
        <v>545</v>
      </c>
      <c r="Y6" s="212" t="s">
        <v>546</v>
      </c>
      <c r="Z6" s="212" t="s">
        <v>547</v>
      </c>
      <c r="AA6" s="212" t="s">
        <v>548</v>
      </c>
      <c r="AB6" s="212" t="s">
        <v>549</v>
      </c>
      <c r="AC6" s="212" t="s">
        <v>550</v>
      </c>
      <c r="AD6" s="212" t="s">
        <v>551</v>
      </c>
      <c r="AE6" s="212"/>
      <c r="AF6" s="216"/>
      <c r="AG6" s="216"/>
      <c r="AH6" s="216"/>
      <c r="AI6" s="216"/>
      <c r="AJ6" s="216"/>
      <c r="AK6" s="216"/>
      <c r="AL6" s="216"/>
      <c r="AM6" s="216"/>
      <c r="AN6" s="216"/>
      <c r="AO6" s="216"/>
      <c r="AP6" s="216"/>
      <c r="AQ6" s="216"/>
      <c r="AR6" s="216"/>
      <c r="AS6" s="216"/>
      <c r="AT6" s="216"/>
      <c r="AU6" s="216"/>
      <c r="AV6" s="216"/>
      <c r="AW6" s="216"/>
      <c r="AX6" s="216"/>
    </row>
    <row r="7" spans="1:50" s="211" customFormat="1" x14ac:dyDescent="0.25">
      <c r="A7" s="212" t="s">
        <v>660</v>
      </c>
      <c r="B7" s="212" t="s">
        <v>661</v>
      </c>
      <c r="C7" s="212" t="s">
        <v>662</v>
      </c>
      <c r="D7" s="212" t="s">
        <v>663</v>
      </c>
      <c r="E7" s="212" t="s">
        <v>476</v>
      </c>
      <c r="F7" s="212" t="s">
        <v>552</v>
      </c>
      <c r="G7" s="212"/>
      <c r="H7" s="212"/>
      <c r="I7" s="212"/>
      <c r="J7" s="212" t="s">
        <v>663</v>
      </c>
      <c r="K7" s="212"/>
      <c r="L7" s="212"/>
      <c r="M7" s="212"/>
      <c r="N7" s="212"/>
      <c r="O7" s="212"/>
      <c r="P7" s="212"/>
      <c r="Q7" s="212" t="s">
        <v>477</v>
      </c>
      <c r="R7" s="212" t="s">
        <v>574</v>
      </c>
      <c r="S7" s="212" t="s">
        <v>605</v>
      </c>
      <c r="T7" s="212" t="s">
        <v>664</v>
      </c>
      <c r="U7" s="212" t="s">
        <v>665</v>
      </c>
      <c r="V7" s="213">
        <v>44774</v>
      </c>
      <c r="W7" s="213">
        <v>45504</v>
      </c>
      <c r="X7" s="212"/>
      <c r="Y7" s="212"/>
      <c r="Z7" s="212"/>
      <c r="AA7" s="212"/>
      <c r="AB7" s="212" t="s">
        <v>666</v>
      </c>
      <c r="AC7" s="212" t="s">
        <v>667</v>
      </c>
      <c r="AD7" s="212"/>
      <c r="AE7" s="212" t="s">
        <v>553</v>
      </c>
      <c r="AF7" s="214"/>
      <c r="AG7" s="214"/>
      <c r="AH7" s="214"/>
      <c r="AI7" s="214"/>
      <c r="AJ7" s="214"/>
      <c r="AK7" s="214"/>
      <c r="AL7" s="214"/>
      <c r="AM7" s="214"/>
      <c r="AN7" s="214"/>
      <c r="AO7" s="214"/>
      <c r="AP7" s="214"/>
      <c r="AQ7" s="214"/>
      <c r="AR7" s="214"/>
      <c r="AS7" s="214"/>
      <c r="AT7" s="214"/>
      <c r="AU7" s="214"/>
      <c r="AV7" s="214"/>
      <c r="AW7" s="214"/>
      <c r="AX7" s="214"/>
    </row>
    <row r="8" spans="1:50" s="211" customFormat="1" ht="14.25" customHeight="1" x14ac:dyDescent="0.25">
      <c r="A8" s="212" t="s">
        <v>511</v>
      </c>
      <c r="B8" s="212" t="s">
        <v>512</v>
      </c>
      <c r="C8" s="212" t="s">
        <v>694</v>
      </c>
      <c r="D8" s="212" t="s">
        <v>513</v>
      </c>
      <c r="E8" s="212" t="s">
        <v>476</v>
      </c>
      <c r="F8" s="212" t="s">
        <v>552</v>
      </c>
      <c r="G8" s="212"/>
      <c r="H8" s="212"/>
      <c r="I8" s="212"/>
      <c r="J8" s="212" t="s">
        <v>513</v>
      </c>
      <c r="K8" s="212"/>
      <c r="L8" s="212" t="s">
        <v>695</v>
      </c>
      <c r="M8" s="212"/>
      <c r="N8" s="212"/>
      <c r="O8" s="212"/>
      <c r="P8" s="212"/>
      <c r="Q8" s="212" t="s">
        <v>477</v>
      </c>
      <c r="R8" s="212" t="s">
        <v>574</v>
      </c>
      <c r="S8" s="212" t="s">
        <v>605</v>
      </c>
      <c r="T8" s="212" t="s">
        <v>696</v>
      </c>
      <c r="U8" s="212" t="s">
        <v>697</v>
      </c>
      <c r="V8" s="213">
        <v>44713</v>
      </c>
      <c r="W8" s="213">
        <v>45443</v>
      </c>
      <c r="X8" s="212"/>
      <c r="Y8" s="212"/>
      <c r="Z8" s="212"/>
      <c r="AA8" s="212"/>
      <c r="AB8" s="212" t="s">
        <v>698</v>
      </c>
      <c r="AC8" s="212" t="s">
        <v>699</v>
      </c>
      <c r="AD8" s="212"/>
      <c r="AE8" s="212" t="s">
        <v>553</v>
      </c>
      <c r="AF8" s="214"/>
      <c r="AG8" s="214"/>
      <c r="AH8" s="214"/>
      <c r="AI8" s="214"/>
      <c r="AJ8" s="214"/>
      <c r="AK8" s="214"/>
      <c r="AL8" s="214"/>
      <c r="AM8" s="214"/>
      <c r="AN8" s="214"/>
      <c r="AO8" s="214"/>
      <c r="AP8" s="214"/>
      <c r="AQ8" s="214"/>
      <c r="AR8" s="214"/>
      <c r="AS8" s="214"/>
      <c r="AT8" s="214"/>
      <c r="AU8" s="214"/>
      <c r="AV8" s="214"/>
      <c r="AW8" s="214">
        <v>1</v>
      </c>
      <c r="AX8" s="214"/>
    </row>
    <row r="9" spans="1:50" x14ac:dyDescent="0.25">
      <c r="A9" s="212" t="s">
        <v>601</v>
      </c>
      <c r="B9" s="212" t="s">
        <v>602</v>
      </c>
      <c r="C9" s="212" t="s">
        <v>603</v>
      </c>
      <c r="D9" s="212" t="s">
        <v>215</v>
      </c>
      <c r="E9" s="212" t="s">
        <v>476</v>
      </c>
      <c r="F9" s="212" t="s">
        <v>552</v>
      </c>
      <c r="G9" s="212"/>
      <c r="H9" s="212"/>
      <c r="I9" s="212"/>
      <c r="J9" s="212" t="s">
        <v>215</v>
      </c>
      <c r="K9" s="212"/>
      <c r="L9" s="212" t="s">
        <v>604</v>
      </c>
      <c r="M9" s="212"/>
      <c r="N9" s="212"/>
      <c r="O9" s="212"/>
      <c r="P9" s="212"/>
      <c r="Q9" s="212" t="s">
        <v>477</v>
      </c>
      <c r="R9" s="212" t="s">
        <v>574</v>
      </c>
      <c r="S9" s="212" t="s">
        <v>605</v>
      </c>
      <c r="T9" s="212" t="s">
        <v>606</v>
      </c>
      <c r="U9" s="212" t="s">
        <v>607</v>
      </c>
      <c r="V9" s="213">
        <v>44958</v>
      </c>
      <c r="W9" s="213">
        <v>45688</v>
      </c>
      <c r="X9" s="212"/>
      <c r="Y9" s="212"/>
      <c r="Z9" s="212"/>
      <c r="AA9" s="212"/>
      <c r="AB9" s="212" t="s">
        <v>608</v>
      </c>
      <c r="AC9" s="212" t="s">
        <v>609</v>
      </c>
      <c r="AD9" s="212"/>
      <c r="AE9" s="212" t="s">
        <v>553</v>
      </c>
      <c r="AF9" s="212"/>
      <c r="AG9" s="212"/>
      <c r="AH9" s="212"/>
      <c r="AI9" s="212">
        <v>1</v>
      </c>
      <c r="AJ9" s="212"/>
      <c r="AK9" s="212"/>
      <c r="AL9" s="212"/>
      <c r="AM9" s="212"/>
      <c r="AN9" s="212"/>
      <c r="AO9" s="212"/>
      <c r="AP9" s="212"/>
      <c r="AQ9" s="212"/>
      <c r="AR9" s="212"/>
      <c r="AS9" s="212"/>
      <c r="AT9" s="212"/>
      <c r="AU9" s="212"/>
      <c r="AV9" s="212"/>
      <c r="AW9" s="212"/>
      <c r="AX9" s="212"/>
    </row>
    <row r="10" spans="1:50" x14ac:dyDescent="0.25">
      <c r="A10" s="212" t="s">
        <v>527</v>
      </c>
      <c r="B10" s="212" t="s">
        <v>528</v>
      </c>
      <c r="C10" s="212" t="s">
        <v>739</v>
      </c>
      <c r="D10" s="212" t="s">
        <v>120</v>
      </c>
      <c r="E10" s="212" t="s">
        <v>476</v>
      </c>
      <c r="F10" s="212" t="s">
        <v>552</v>
      </c>
      <c r="G10" s="212"/>
      <c r="H10" s="212"/>
      <c r="I10" s="212"/>
      <c r="J10" s="212" t="s">
        <v>120</v>
      </c>
      <c r="K10" s="212"/>
      <c r="L10" s="212"/>
      <c r="M10" s="212"/>
      <c r="N10" s="212"/>
      <c r="O10" s="212"/>
      <c r="P10" s="212"/>
      <c r="Q10" s="212" t="s">
        <v>490</v>
      </c>
      <c r="R10" s="212" t="s">
        <v>622</v>
      </c>
      <c r="S10" s="212" t="s">
        <v>740</v>
      </c>
      <c r="T10" s="212" t="s">
        <v>741</v>
      </c>
      <c r="U10" s="212" t="s">
        <v>742</v>
      </c>
      <c r="V10" s="213">
        <v>44501</v>
      </c>
      <c r="W10" s="213">
        <v>47057</v>
      </c>
      <c r="X10" s="212"/>
      <c r="Y10" s="212"/>
      <c r="Z10" s="212"/>
      <c r="AA10" s="212"/>
      <c r="AB10" s="212" t="s">
        <v>743</v>
      </c>
      <c r="AC10" s="212" t="s">
        <v>744</v>
      </c>
      <c r="AD10" s="212"/>
      <c r="AE10" s="212" t="s">
        <v>553</v>
      </c>
      <c r="AF10" s="212"/>
      <c r="AG10" s="212"/>
      <c r="AH10" s="212"/>
      <c r="AI10" s="212"/>
      <c r="AJ10" s="212"/>
      <c r="AK10" s="212"/>
      <c r="AL10" s="212"/>
      <c r="AM10" s="212">
        <v>1</v>
      </c>
      <c r="AN10" s="212"/>
      <c r="AO10" s="212"/>
      <c r="AP10" s="212"/>
      <c r="AQ10" s="212"/>
      <c r="AR10" s="212"/>
      <c r="AS10" s="212"/>
      <c r="AT10" s="212">
        <v>1</v>
      </c>
      <c r="AU10" s="212"/>
      <c r="AV10" s="212"/>
      <c r="AW10" s="212"/>
      <c r="AX10" s="212"/>
    </row>
    <row r="11" spans="1:50" x14ac:dyDescent="0.25">
      <c r="A11" s="212" t="s">
        <v>525</v>
      </c>
      <c r="B11" s="212" t="s">
        <v>526</v>
      </c>
      <c r="C11" s="212" t="s">
        <v>752</v>
      </c>
      <c r="D11" s="212" t="s">
        <v>120</v>
      </c>
      <c r="E11" s="212" t="s">
        <v>476</v>
      </c>
      <c r="F11" s="212" t="s">
        <v>552</v>
      </c>
      <c r="G11" s="212"/>
      <c r="H11" s="212"/>
      <c r="I11" s="212"/>
      <c r="J11" s="212" t="s">
        <v>120</v>
      </c>
      <c r="K11" s="212"/>
      <c r="L11" s="212"/>
      <c r="M11" s="212"/>
      <c r="N11" s="212"/>
      <c r="O11" s="212"/>
      <c r="P11" s="212"/>
      <c r="Q11" s="212" t="s">
        <v>490</v>
      </c>
      <c r="R11" s="212" t="s">
        <v>622</v>
      </c>
      <c r="S11" s="212" t="s">
        <v>740</v>
      </c>
      <c r="T11" s="212" t="s">
        <v>753</v>
      </c>
      <c r="U11" s="212" t="s">
        <v>754</v>
      </c>
      <c r="V11" s="213">
        <v>44470</v>
      </c>
      <c r="W11" s="213">
        <v>47026</v>
      </c>
      <c r="X11" s="212"/>
      <c r="Y11" s="212"/>
      <c r="Z11" s="212"/>
      <c r="AA11" s="212"/>
      <c r="AB11" s="212" t="s">
        <v>743</v>
      </c>
      <c r="AC11" s="212" t="s">
        <v>744</v>
      </c>
      <c r="AD11" s="212"/>
      <c r="AE11" s="212" t="s">
        <v>553</v>
      </c>
      <c r="AF11" s="212"/>
      <c r="AG11" s="212"/>
      <c r="AH11" s="212"/>
      <c r="AI11" s="212"/>
      <c r="AJ11" s="212"/>
      <c r="AK11" s="212"/>
      <c r="AL11" s="212"/>
      <c r="AM11" s="212">
        <v>1</v>
      </c>
      <c r="AN11" s="212"/>
      <c r="AO11" s="212"/>
      <c r="AP11" s="212"/>
      <c r="AQ11" s="212"/>
      <c r="AR11" s="212"/>
      <c r="AS11" s="212"/>
      <c r="AT11" s="212">
        <v>1</v>
      </c>
      <c r="AU11" s="212"/>
      <c r="AV11" s="212"/>
      <c r="AW11" s="212"/>
      <c r="AX11" s="212"/>
    </row>
    <row r="12" spans="1:50" x14ac:dyDescent="0.25">
      <c r="A12" s="212" t="s">
        <v>521</v>
      </c>
      <c r="B12" s="212" t="s">
        <v>522</v>
      </c>
      <c r="C12" s="212" t="s">
        <v>787</v>
      </c>
      <c r="D12" s="212" t="s">
        <v>120</v>
      </c>
      <c r="E12" s="212" t="s">
        <v>476</v>
      </c>
      <c r="F12" s="212" t="s">
        <v>552</v>
      </c>
      <c r="G12" s="212"/>
      <c r="H12" s="212"/>
      <c r="I12" s="212"/>
      <c r="J12" s="212" t="s">
        <v>120</v>
      </c>
      <c r="K12" s="212"/>
      <c r="L12" s="212" t="s">
        <v>788</v>
      </c>
      <c r="M12" s="212"/>
      <c r="N12" s="212"/>
      <c r="O12" s="212"/>
      <c r="P12" s="212"/>
      <c r="Q12" s="212" t="s">
        <v>789</v>
      </c>
      <c r="R12" s="212" t="s">
        <v>622</v>
      </c>
      <c r="S12" s="212" t="s">
        <v>740</v>
      </c>
      <c r="T12" s="212"/>
      <c r="U12" s="212" t="s">
        <v>790</v>
      </c>
      <c r="V12" s="213">
        <v>44228</v>
      </c>
      <c r="W12" s="213">
        <v>46418</v>
      </c>
      <c r="X12" s="212"/>
      <c r="Y12" s="212"/>
      <c r="Z12" s="212"/>
      <c r="AA12" s="212"/>
      <c r="AB12" s="212" t="s">
        <v>743</v>
      </c>
      <c r="AC12" s="212" t="s">
        <v>744</v>
      </c>
      <c r="AD12" s="212" t="s">
        <v>791</v>
      </c>
      <c r="AE12" s="212" t="s">
        <v>553</v>
      </c>
      <c r="AF12" s="212"/>
      <c r="AG12" s="212"/>
      <c r="AH12" s="212"/>
      <c r="AI12" s="212"/>
      <c r="AJ12" s="212"/>
      <c r="AK12" s="212"/>
      <c r="AL12" s="212"/>
      <c r="AM12" s="212">
        <v>1</v>
      </c>
      <c r="AN12" s="212"/>
      <c r="AO12" s="212"/>
      <c r="AP12" s="212"/>
      <c r="AQ12" s="212"/>
      <c r="AR12" s="212"/>
      <c r="AS12" s="212"/>
      <c r="AT12" s="212">
        <v>1</v>
      </c>
      <c r="AU12" s="212"/>
      <c r="AV12" s="212"/>
      <c r="AW12" s="212"/>
      <c r="AX12" s="212"/>
    </row>
    <row r="13" spans="1:50" x14ac:dyDescent="0.25">
      <c r="A13" s="212" t="s">
        <v>583</v>
      </c>
      <c r="B13" s="212" t="s">
        <v>584</v>
      </c>
      <c r="C13" s="212" t="s">
        <v>585</v>
      </c>
      <c r="D13" s="212" t="s">
        <v>586</v>
      </c>
      <c r="E13" s="212" t="s">
        <v>476</v>
      </c>
      <c r="F13" s="212" t="s">
        <v>552</v>
      </c>
      <c r="G13" s="212"/>
      <c r="H13" s="212"/>
      <c r="I13" s="212"/>
      <c r="J13" s="212" t="s">
        <v>586</v>
      </c>
      <c r="K13" s="212"/>
      <c r="L13" s="212" t="s">
        <v>587</v>
      </c>
      <c r="M13" s="212"/>
      <c r="N13" s="212"/>
      <c r="O13" s="212"/>
      <c r="P13" s="212"/>
      <c r="Q13" s="212" t="s">
        <v>588</v>
      </c>
      <c r="R13" s="212" t="s">
        <v>574</v>
      </c>
      <c r="S13" s="212" t="s">
        <v>575</v>
      </c>
      <c r="T13" s="212" t="s">
        <v>576</v>
      </c>
      <c r="U13" s="212" t="s">
        <v>589</v>
      </c>
      <c r="V13" s="213">
        <v>44958</v>
      </c>
      <c r="W13" s="213">
        <v>46783</v>
      </c>
      <c r="X13" s="212"/>
      <c r="Y13" s="212"/>
      <c r="Z13" s="212"/>
      <c r="AA13" s="212"/>
      <c r="AB13" s="212" t="s">
        <v>590</v>
      </c>
      <c r="AC13" s="212" t="s">
        <v>591</v>
      </c>
      <c r="AD13" s="212"/>
      <c r="AE13" s="212" t="s">
        <v>553</v>
      </c>
      <c r="AF13" s="212"/>
      <c r="AG13" s="212"/>
      <c r="AH13" s="212"/>
      <c r="AI13" s="212"/>
      <c r="AJ13" s="212"/>
      <c r="AK13" s="212"/>
      <c r="AL13" s="212"/>
      <c r="AM13" s="212"/>
      <c r="AN13" s="212"/>
      <c r="AO13" s="212"/>
      <c r="AP13" s="212"/>
      <c r="AQ13" s="212"/>
      <c r="AR13" s="212"/>
      <c r="AS13" s="212"/>
      <c r="AT13" s="212"/>
      <c r="AU13" s="212"/>
      <c r="AV13" s="212"/>
      <c r="AW13" s="212"/>
      <c r="AX13" s="212"/>
    </row>
    <row r="14" spans="1:50" x14ac:dyDescent="0.25">
      <c r="A14" s="212" t="s">
        <v>488</v>
      </c>
      <c r="B14" s="212" t="s">
        <v>489</v>
      </c>
      <c r="C14" s="212" t="s">
        <v>915</v>
      </c>
      <c r="D14" s="212" t="s">
        <v>219</v>
      </c>
      <c r="E14" s="212" t="s">
        <v>476</v>
      </c>
      <c r="F14" s="212" t="s">
        <v>552</v>
      </c>
      <c r="G14" s="212"/>
      <c r="H14" s="212"/>
      <c r="I14" s="212"/>
      <c r="J14" s="212" t="s">
        <v>219</v>
      </c>
      <c r="K14" s="212"/>
      <c r="L14" s="212"/>
      <c r="M14" s="212"/>
      <c r="N14" s="212"/>
      <c r="O14" s="212"/>
      <c r="P14" s="212"/>
      <c r="Q14" s="212" t="s">
        <v>490</v>
      </c>
      <c r="R14" s="212" t="s">
        <v>916</v>
      </c>
      <c r="S14" s="212" t="s">
        <v>917</v>
      </c>
      <c r="T14" s="212" t="s">
        <v>918</v>
      </c>
      <c r="U14" s="212" t="s">
        <v>919</v>
      </c>
      <c r="V14" s="213">
        <v>42583</v>
      </c>
      <c r="W14" s="213">
        <v>45138</v>
      </c>
      <c r="X14" s="212"/>
      <c r="Y14" s="212"/>
      <c r="Z14" s="212"/>
      <c r="AA14" s="212"/>
      <c r="AB14" s="212" t="s">
        <v>920</v>
      </c>
      <c r="AC14" s="212" t="s">
        <v>921</v>
      </c>
      <c r="AD14" s="212"/>
      <c r="AE14" s="212" t="s">
        <v>553</v>
      </c>
      <c r="AF14" s="212"/>
      <c r="AG14" s="212"/>
      <c r="AH14" s="212"/>
      <c r="AI14" s="212"/>
      <c r="AJ14" s="212"/>
      <c r="AK14" s="212"/>
      <c r="AL14" s="212"/>
      <c r="AM14" s="212">
        <v>1</v>
      </c>
      <c r="AN14" s="212"/>
      <c r="AO14" s="212"/>
      <c r="AP14" s="212"/>
      <c r="AQ14" s="212"/>
      <c r="AR14" s="212"/>
      <c r="AS14" s="212"/>
      <c r="AT14" s="212"/>
      <c r="AU14" s="212"/>
      <c r="AV14" s="212"/>
      <c r="AW14" s="212"/>
      <c r="AX14" s="212"/>
    </row>
    <row r="15" spans="1:50" x14ac:dyDescent="0.25">
      <c r="A15" s="212" t="s">
        <v>555</v>
      </c>
      <c r="B15" s="212" t="s">
        <v>556</v>
      </c>
      <c r="C15" s="212" t="s">
        <v>557</v>
      </c>
      <c r="D15" s="212" t="s">
        <v>220</v>
      </c>
      <c r="E15" s="212" t="s">
        <v>476</v>
      </c>
      <c r="F15" s="212" t="s">
        <v>552</v>
      </c>
      <c r="G15" s="212"/>
      <c r="H15" s="212"/>
      <c r="I15" s="212"/>
      <c r="J15" s="212" t="s">
        <v>220</v>
      </c>
      <c r="K15" s="212"/>
      <c r="L15" s="212" t="s">
        <v>558</v>
      </c>
      <c r="M15" s="212"/>
      <c r="N15" s="212"/>
      <c r="O15" s="212"/>
      <c r="P15" s="212"/>
      <c r="Q15" s="212" t="s">
        <v>477</v>
      </c>
      <c r="R15" s="212" t="s">
        <v>554</v>
      </c>
      <c r="S15" s="212"/>
      <c r="T15" s="212"/>
      <c r="U15" s="212" t="s">
        <v>559</v>
      </c>
      <c r="V15" s="213">
        <v>44986</v>
      </c>
      <c r="W15" s="213">
        <v>45716</v>
      </c>
      <c r="X15" s="212"/>
      <c r="Y15" s="212"/>
      <c r="Z15" s="212"/>
      <c r="AA15" s="212"/>
      <c r="AB15" s="212" t="s">
        <v>560</v>
      </c>
      <c r="AC15" s="212" t="s">
        <v>561</v>
      </c>
      <c r="AD15" s="212"/>
      <c r="AE15" s="212" t="s">
        <v>553</v>
      </c>
      <c r="AF15" s="212"/>
      <c r="AG15" s="212"/>
      <c r="AH15" s="212"/>
      <c r="AI15" s="212"/>
      <c r="AJ15" s="212"/>
      <c r="AK15" s="212">
        <v>1</v>
      </c>
      <c r="AL15" s="212"/>
      <c r="AM15" s="212"/>
      <c r="AN15" s="212"/>
      <c r="AO15" s="212"/>
      <c r="AP15" s="212"/>
      <c r="AQ15" s="212"/>
      <c r="AR15" s="212"/>
      <c r="AS15" s="212"/>
      <c r="AT15" s="212"/>
      <c r="AU15" s="212"/>
      <c r="AV15" s="212"/>
      <c r="AW15" s="212"/>
      <c r="AX15" s="212">
        <v>1</v>
      </c>
    </row>
    <row r="16" spans="1:50" x14ac:dyDescent="0.25">
      <c r="A16" s="212" t="s">
        <v>900</v>
      </c>
      <c r="B16" s="212" t="s">
        <v>901</v>
      </c>
      <c r="C16" s="212" t="s">
        <v>902</v>
      </c>
      <c r="D16" s="212" t="s">
        <v>903</v>
      </c>
      <c r="E16" s="212" t="s">
        <v>476</v>
      </c>
      <c r="F16" s="212" t="s">
        <v>552</v>
      </c>
      <c r="G16" s="212"/>
      <c r="H16" s="212"/>
      <c r="I16" s="212"/>
      <c r="J16" s="212" t="s">
        <v>903</v>
      </c>
      <c r="K16" s="212"/>
      <c r="L16" s="212"/>
      <c r="M16" s="212"/>
      <c r="N16" s="212"/>
      <c r="O16" s="212"/>
      <c r="P16" s="212"/>
      <c r="Q16" s="212" t="s">
        <v>566</v>
      </c>
      <c r="R16" s="212" t="s">
        <v>574</v>
      </c>
      <c r="S16" s="212" t="s">
        <v>605</v>
      </c>
      <c r="T16" s="212" t="s">
        <v>696</v>
      </c>
      <c r="U16" s="212" t="s">
        <v>904</v>
      </c>
      <c r="V16" s="213">
        <v>43070</v>
      </c>
      <c r="W16" s="213">
        <v>45199</v>
      </c>
      <c r="X16" s="212"/>
      <c r="Y16" s="212"/>
      <c r="Z16" s="212"/>
      <c r="AA16" s="212"/>
      <c r="AB16" s="212" t="s">
        <v>905</v>
      </c>
      <c r="AC16" s="212" t="s">
        <v>906</v>
      </c>
      <c r="AD16" s="212"/>
      <c r="AE16" s="212" t="s">
        <v>553</v>
      </c>
      <c r="AF16" s="212"/>
      <c r="AG16" s="212"/>
      <c r="AH16" s="212"/>
      <c r="AI16" s="212"/>
      <c r="AJ16" s="212"/>
      <c r="AK16" s="212"/>
      <c r="AL16" s="212"/>
      <c r="AM16" s="212">
        <v>1</v>
      </c>
      <c r="AN16" s="212"/>
      <c r="AO16" s="212"/>
      <c r="AP16" s="212"/>
      <c r="AQ16" s="212"/>
      <c r="AR16" s="212"/>
      <c r="AS16" s="212"/>
      <c r="AT16" s="212"/>
      <c r="AU16" s="212"/>
      <c r="AV16" s="212"/>
      <c r="AW16" s="212"/>
      <c r="AX16" s="212"/>
    </row>
    <row r="17" spans="1:50" x14ac:dyDescent="0.25">
      <c r="A17" s="212" t="s">
        <v>668</v>
      </c>
      <c r="B17" s="212" t="s">
        <v>669</v>
      </c>
      <c r="C17" s="212" t="s">
        <v>670</v>
      </c>
      <c r="D17" s="212" t="s">
        <v>520</v>
      </c>
      <c r="E17" s="212" t="s">
        <v>476</v>
      </c>
      <c r="F17" s="212" t="s">
        <v>552</v>
      </c>
      <c r="G17" s="212"/>
      <c r="H17" s="212"/>
      <c r="I17" s="212"/>
      <c r="J17" s="212" t="s">
        <v>520</v>
      </c>
      <c r="K17" s="212"/>
      <c r="L17" s="212"/>
      <c r="M17" s="212"/>
      <c r="N17" s="212"/>
      <c r="O17" s="212"/>
      <c r="P17" s="212"/>
      <c r="Q17" s="212" t="s">
        <v>477</v>
      </c>
      <c r="R17" s="212" t="s">
        <v>574</v>
      </c>
      <c r="S17" s="212" t="s">
        <v>575</v>
      </c>
      <c r="T17" s="212" t="s">
        <v>613</v>
      </c>
      <c r="U17" s="212" t="s">
        <v>671</v>
      </c>
      <c r="V17" s="213">
        <v>44743</v>
      </c>
      <c r="W17" s="213">
        <v>45473</v>
      </c>
      <c r="X17" s="212" t="s">
        <v>672</v>
      </c>
      <c r="Y17" s="212" t="s">
        <v>673</v>
      </c>
      <c r="Z17" s="212" t="s">
        <v>674</v>
      </c>
      <c r="AA17" s="212" t="s">
        <v>675</v>
      </c>
      <c r="AB17" s="212" t="s">
        <v>676</v>
      </c>
      <c r="AC17" s="212" t="s">
        <v>677</v>
      </c>
      <c r="AD17" s="212"/>
      <c r="AE17" s="212" t="s">
        <v>553</v>
      </c>
      <c r="AF17" s="212"/>
      <c r="AG17" s="212"/>
      <c r="AH17" s="212"/>
      <c r="AI17" s="212"/>
      <c r="AJ17" s="212"/>
      <c r="AK17" s="212"/>
      <c r="AL17" s="212"/>
      <c r="AM17" s="212"/>
      <c r="AN17" s="212"/>
      <c r="AO17" s="212"/>
      <c r="AP17" s="212"/>
      <c r="AQ17" s="212"/>
      <c r="AR17" s="212"/>
      <c r="AS17" s="212"/>
      <c r="AT17" s="212"/>
      <c r="AU17" s="212"/>
      <c r="AV17" s="212"/>
      <c r="AW17" s="212"/>
      <c r="AX17" s="212"/>
    </row>
    <row r="18" spans="1:50" x14ac:dyDescent="0.25">
      <c r="A18" s="212" t="s">
        <v>518</v>
      </c>
      <c r="B18" s="212" t="s">
        <v>519</v>
      </c>
      <c r="C18" s="212" t="s">
        <v>838</v>
      </c>
      <c r="D18" s="212" t="s">
        <v>520</v>
      </c>
      <c r="E18" s="212" t="s">
        <v>476</v>
      </c>
      <c r="F18" s="212" t="s">
        <v>552</v>
      </c>
      <c r="G18" s="212"/>
      <c r="H18" s="212"/>
      <c r="I18" s="212"/>
      <c r="J18" s="212" t="s">
        <v>520</v>
      </c>
      <c r="K18" s="212"/>
      <c r="L18" s="212"/>
      <c r="M18" s="212"/>
      <c r="N18" s="212"/>
      <c r="O18" s="212"/>
      <c r="P18" s="212"/>
      <c r="Q18" s="212" t="s">
        <v>588</v>
      </c>
      <c r="R18" s="212" t="s">
        <v>574</v>
      </c>
      <c r="S18" s="212" t="s">
        <v>575</v>
      </c>
      <c r="T18" s="212" t="s">
        <v>613</v>
      </c>
      <c r="U18" s="212" t="s">
        <v>839</v>
      </c>
      <c r="V18" s="213">
        <v>43891</v>
      </c>
      <c r="W18" s="213">
        <v>45716</v>
      </c>
      <c r="X18" s="212"/>
      <c r="Y18" s="212"/>
      <c r="Z18" s="212"/>
      <c r="AA18" s="212"/>
      <c r="AB18" s="212" t="s">
        <v>840</v>
      </c>
      <c r="AC18" s="212" t="s">
        <v>841</v>
      </c>
      <c r="AD18" s="212" t="s">
        <v>842</v>
      </c>
      <c r="AE18" s="212" t="s">
        <v>553</v>
      </c>
      <c r="AF18" s="212"/>
      <c r="AG18" s="212"/>
      <c r="AH18" s="212"/>
      <c r="AI18" s="212"/>
      <c r="AJ18" s="212"/>
      <c r="AK18" s="212"/>
      <c r="AL18" s="212"/>
      <c r="AM18" s="212"/>
      <c r="AN18" s="212"/>
      <c r="AO18" s="212"/>
      <c r="AP18" s="212"/>
      <c r="AQ18" s="212"/>
      <c r="AR18" s="212"/>
      <c r="AS18" s="212"/>
      <c r="AT18" s="212"/>
      <c r="AU18" s="212"/>
      <c r="AV18" s="212"/>
      <c r="AW18" s="212"/>
      <c r="AX18" s="212"/>
    </row>
    <row r="19" spans="1:50" x14ac:dyDescent="0.25">
      <c r="A19" s="212" t="s">
        <v>501</v>
      </c>
      <c r="B19" s="212" t="s">
        <v>502</v>
      </c>
      <c r="C19" s="212" t="s">
        <v>718</v>
      </c>
      <c r="D19" s="212" t="s">
        <v>503</v>
      </c>
      <c r="E19" s="212" t="s">
        <v>476</v>
      </c>
      <c r="F19" s="212" t="s">
        <v>552</v>
      </c>
      <c r="G19" s="212"/>
      <c r="H19" s="212"/>
      <c r="I19" s="212"/>
      <c r="J19" s="212" t="s">
        <v>503</v>
      </c>
      <c r="K19" s="212"/>
      <c r="L19" s="212" t="s">
        <v>654</v>
      </c>
      <c r="M19" s="212"/>
      <c r="N19" s="212"/>
      <c r="O19" s="212"/>
      <c r="P19" s="212"/>
      <c r="Q19" s="212" t="s">
        <v>477</v>
      </c>
      <c r="R19" s="212" t="s">
        <v>622</v>
      </c>
      <c r="S19" s="212" t="s">
        <v>719</v>
      </c>
      <c r="T19" s="212" t="s">
        <v>720</v>
      </c>
      <c r="U19" s="212" t="s">
        <v>721</v>
      </c>
      <c r="V19" s="213">
        <v>44621</v>
      </c>
      <c r="W19" s="213">
        <v>45351</v>
      </c>
      <c r="X19" s="212"/>
      <c r="Y19" s="212"/>
      <c r="Z19" s="212"/>
      <c r="AA19" s="212"/>
      <c r="AB19" s="212" t="s">
        <v>722</v>
      </c>
      <c r="AC19" s="212" t="s">
        <v>723</v>
      </c>
      <c r="AD19" s="212"/>
      <c r="AE19" s="212" t="s">
        <v>553</v>
      </c>
      <c r="AF19" s="212"/>
      <c r="AG19" s="212"/>
      <c r="AH19" s="212">
        <v>1</v>
      </c>
      <c r="AI19" s="212"/>
      <c r="AJ19" s="212"/>
      <c r="AK19" s="212"/>
      <c r="AL19" s="212"/>
      <c r="AM19" s="212"/>
      <c r="AN19" s="212"/>
      <c r="AO19" s="212"/>
      <c r="AP19" s="212"/>
      <c r="AQ19" s="212"/>
      <c r="AR19" s="212"/>
      <c r="AS19" s="212"/>
      <c r="AT19" s="212"/>
      <c r="AU19" s="212"/>
      <c r="AV19" s="212"/>
      <c r="AW19" s="212"/>
      <c r="AX19" s="212"/>
    </row>
    <row r="20" spans="1:50" x14ac:dyDescent="0.25">
      <c r="A20" s="212" t="s">
        <v>509</v>
      </c>
      <c r="B20" s="212" t="s">
        <v>510</v>
      </c>
      <c r="C20" s="212" t="s">
        <v>883</v>
      </c>
      <c r="D20" s="212" t="s">
        <v>227</v>
      </c>
      <c r="E20" s="212" t="s">
        <v>476</v>
      </c>
      <c r="F20" s="212" t="s">
        <v>552</v>
      </c>
      <c r="G20" s="212"/>
      <c r="H20" s="212"/>
      <c r="I20" s="212"/>
      <c r="J20" s="212" t="s">
        <v>227</v>
      </c>
      <c r="K20" s="212"/>
      <c r="L20" s="212" t="s">
        <v>884</v>
      </c>
      <c r="M20" s="212"/>
      <c r="N20" s="212"/>
      <c r="O20" s="212"/>
      <c r="P20" s="212"/>
      <c r="Q20" s="212" t="s">
        <v>885</v>
      </c>
      <c r="R20" s="212" t="s">
        <v>816</v>
      </c>
      <c r="S20" s="212" t="s">
        <v>853</v>
      </c>
      <c r="T20" s="212"/>
      <c r="U20" s="212" t="s">
        <v>886</v>
      </c>
      <c r="V20" s="213">
        <v>43586</v>
      </c>
      <c r="W20" s="213">
        <v>45412</v>
      </c>
      <c r="X20" s="212"/>
      <c r="Y20" s="212"/>
      <c r="Z20" s="212"/>
      <c r="AA20" s="212"/>
      <c r="AB20" s="212" t="s">
        <v>887</v>
      </c>
      <c r="AC20" s="212" t="s">
        <v>888</v>
      </c>
      <c r="AD20" s="212" t="s">
        <v>889</v>
      </c>
      <c r="AE20" s="212" t="s">
        <v>553</v>
      </c>
      <c r="AF20" s="212"/>
      <c r="AG20" s="212"/>
      <c r="AH20" s="212"/>
      <c r="AI20" s="212">
        <v>1</v>
      </c>
      <c r="AJ20" s="212"/>
      <c r="AK20" s="212"/>
      <c r="AL20" s="212"/>
      <c r="AM20" s="212"/>
      <c r="AN20" s="212"/>
      <c r="AO20" s="212"/>
      <c r="AP20" s="212"/>
      <c r="AQ20" s="212"/>
      <c r="AR20" s="212"/>
      <c r="AS20" s="212"/>
      <c r="AT20" s="212"/>
      <c r="AU20" s="212"/>
      <c r="AV20" s="212"/>
      <c r="AW20" s="212"/>
      <c r="AX20" s="212"/>
    </row>
    <row r="21" spans="1:50" x14ac:dyDescent="0.25">
      <c r="A21" s="212" t="s">
        <v>628</v>
      </c>
      <c r="B21" s="212" t="s">
        <v>629</v>
      </c>
      <c r="C21" s="212"/>
      <c r="D21" s="212" t="s">
        <v>231</v>
      </c>
      <c r="E21" s="212" t="s">
        <v>476</v>
      </c>
      <c r="F21" s="212" t="s">
        <v>552</v>
      </c>
      <c r="G21" s="212"/>
      <c r="H21" s="212"/>
      <c r="I21" s="212"/>
      <c r="J21" s="212" t="s">
        <v>231</v>
      </c>
      <c r="K21" s="212"/>
      <c r="L21" s="212"/>
      <c r="M21" s="212"/>
      <c r="N21" s="212"/>
      <c r="O21" s="212"/>
      <c r="P21" s="212"/>
      <c r="Q21" s="212" t="s">
        <v>630</v>
      </c>
      <c r="R21" s="212" t="s">
        <v>622</v>
      </c>
      <c r="S21" s="212" t="s">
        <v>631</v>
      </c>
      <c r="T21" s="212" t="s">
        <v>632</v>
      </c>
      <c r="U21" s="212"/>
      <c r="V21" s="213">
        <v>44835</v>
      </c>
      <c r="W21" s="213">
        <v>45016</v>
      </c>
      <c r="X21" s="212"/>
      <c r="Y21" s="212"/>
      <c r="Z21" s="212"/>
      <c r="AA21" s="212"/>
      <c r="AB21" s="212" t="s">
        <v>633</v>
      </c>
      <c r="AC21" s="212" t="s">
        <v>634</v>
      </c>
      <c r="AD21" s="212"/>
      <c r="AE21" s="212" t="s">
        <v>553</v>
      </c>
      <c r="AF21" s="212"/>
      <c r="AG21" s="212">
        <v>1</v>
      </c>
      <c r="AH21" s="212"/>
      <c r="AI21" s="212"/>
      <c r="AJ21" s="212"/>
      <c r="AK21" s="212"/>
      <c r="AL21" s="212"/>
      <c r="AM21" s="212"/>
      <c r="AN21" s="212"/>
      <c r="AO21" s="212"/>
      <c r="AP21" s="212"/>
      <c r="AQ21" s="212"/>
      <c r="AR21" s="212"/>
      <c r="AS21" s="212"/>
      <c r="AT21" s="212"/>
      <c r="AU21" s="212"/>
      <c r="AV21" s="212"/>
      <c r="AW21" s="212"/>
      <c r="AX21" s="212"/>
    </row>
    <row r="22" spans="1:50" x14ac:dyDescent="0.25">
      <c r="A22" s="212" t="s">
        <v>497</v>
      </c>
      <c r="B22" s="212" t="s">
        <v>498</v>
      </c>
      <c r="C22" s="212" t="s">
        <v>734</v>
      </c>
      <c r="D22" s="212" t="s">
        <v>206</v>
      </c>
      <c r="E22" s="212" t="s">
        <v>476</v>
      </c>
      <c r="F22" s="212" t="s">
        <v>552</v>
      </c>
      <c r="G22" s="212"/>
      <c r="H22" s="212"/>
      <c r="I22" s="212"/>
      <c r="J22" s="212" t="s">
        <v>206</v>
      </c>
      <c r="K22" s="212"/>
      <c r="L22" s="212" t="s">
        <v>735</v>
      </c>
      <c r="M22" s="212"/>
      <c r="N22" s="212"/>
      <c r="O22" s="212"/>
      <c r="P22" s="212"/>
      <c r="Q22" s="212" t="s">
        <v>477</v>
      </c>
      <c r="R22" s="212" t="s">
        <v>574</v>
      </c>
      <c r="S22" s="212" t="s">
        <v>575</v>
      </c>
      <c r="T22" s="212" t="s">
        <v>576</v>
      </c>
      <c r="U22" s="212" t="s">
        <v>736</v>
      </c>
      <c r="V22" s="213">
        <v>44531</v>
      </c>
      <c r="W22" s="213">
        <v>45260</v>
      </c>
      <c r="X22" s="212"/>
      <c r="Y22" s="212"/>
      <c r="Z22" s="212"/>
      <c r="AA22" s="212"/>
      <c r="AB22" s="212" t="s">
        <v>737</v>
      </c>
      <c r="AC22" s="212" t="s">
        <v>738</v>
      </c>
      <c r="AD22" s="212"/>
      <c r="AE22" s="212" t="s">
        <v>553</v>
      </c>
      <c r="AF22" s="212"/>
      <c r="AG22" s="212"/>
      <c r="AH22" s="212"/>
      <c r="AI22" s="212"/>
      <c r="AJ22" s="212"/>
      <c r="AK22" s="212"/>
      <c r="AL22" s="212"/>
      <c r="AM22" s="212"/>
      <c r="AN22" s="212"/>
      <c r="AO22" s="212"/>
      <c r="AP22" s="212"/>
      <c r="AQ22" s="212"/>
      <c r="AR22" s="212"/>
      <c r="AS22" s="212"/>
      <c r="AT22" s="212"/>
      <c r="AU22" s="212"/>
      <c r="AV22" s="212"/>
      <c r="AW22" s="212">
        <v>1</v>
      </c>
      <c r="AX22" s="212"/>
    </row>
    <row r="23" spans="1:50" x14ac:dyDescent="0.25">
      <c r="A23" s="212" t="s">
        <v>474</v>
      </c>
      <c r="B23" s="212" t="s">
        <v>475</v>
      </c>
      <c r="C23" s="212" t="s">
        <v>779</v>
      </c>
      <c r="D23" s="212" t="s">
        <v>234</v>
      </c>
      <c r="E23" s="212" t="s">
        <v>476</v>
      </c>
      <c r="F23" s="212" t="s">
        <v>552</v>
      </c>
      <c r="G23" s="212"/>
      <c r="H23" s="212"/>
      <c r="I23" s="212"/>
      <c r="J23" s="212" t="s">
        <v>234</v>
      </c>
      <c r="K23" s="212"/>
      <c r="L23" s="212"/>
      <c r="M23" s="212"/>
      <c r="N23" s="212"/>
      <c r="O23" s="212"/>
      <c r="P23" s="212"/>
      <c r="Q23" s="212" t="s">
        <v>477</v>
      </c>
      <c r="R23" s="212" t="s">
        <v>574</v>
      </c>
      <c r="S23" s="212" t="s">
        <v>605</v>
      </c>
      <c r="T23" s="212" t="s">
        <v>696</v>
      </c>
      <c r="U23" s="212" t="s">
        <v>780</v>
      </c>
      <c r="V23" s="213">
        <v>44256</v>
      </c>
      <c r="W23" s="213">
        <v>45260</v>
      </c>
      <c r="X23" s="212" t="s">
        <v>781</v>
      </c>
      <c r="Y23" s="212" t="s">
        <v>782</v>
      </c>
      <c r="Z23" s="212" t="s">
        <v>783</v>
      </c>
      <c r="AA23" s="212" t="s">
        <v>784</v>
      </c>
      <c r="AB23" s="212" t="s">
        <v>785</v>
      </c>
      <c r="AC23" s="212" t="s">
        <v>786</v>
      </c>
      <c r="AD23" s="212"/>
      <c r="AE23" s="212" t="s">
        <v>553</v>
      </c>
      <c r="AF23" s="212"/>
      <c r="AG23" s="212">
        <v>1</v>
      </c>
      <c r="AH23" s="212"/>
      <c r="AI23" s="212"/>
      <c r="AJ23" s="212"/>
      <c r="AK23" s="212"/>
      <c r="AL23" s="212"/>
      <c r="AM23" s="212"/>
      <c r="AN23" s="212"/>
      <c r="AO23" s="212"/>
      <c r="AP23" s="212"/>
      <c r="AQ23" s="212"/>
      <c r="AR23" s="212"/>
      <c r="AS23" s="212"/>
      <c r="AT23" s="212"/>
      <c r="AU23" s="212"/>
      <c r="AV23" s="212"/>
      <c r="AW23" s="212"/>
      <c r="AX23" s="212"/>
    </row>
    <row r="24" spans="1:50" x14ac:dyDescent="0.25">
      <c r="A24" s="212" t="s">
        <v>858</v>
      </c>
      <c r="B24" s="212" t="s">
        <v>859</v>
      </c>
      <c r="C24" s="212" t="s">
        <v>860</v>
      </c>
      <c r="D24" s="212" t="s">
        <v>234</v>
      </c>
      <c r="E24" s="212" t="s">
        <v>476</v>
      </c>
      <c r="F24" s="212" t="s">
        <v>552</v>
      </c>
      <c r="G24" s="212"/>
      <c r="H24" s="212"/>
      <c r="I24" s="212"/>
      <c r="J24" s="212" t="s">
        <v>234</v>
      </c>
      <c r="K24" s="212"/>
      <c r="L24" s="212"/>
      <c r="M24" s="212"/>
      <c r="N24" s="212"/>
      <c r="O24" s="212"/>
      <c r="P24" s="212"/>
      <c r="Q24" s="212" t="s">
        <v>477</v>
      </c>
      <c r="R24" s="212" t="s">
        <v>574</v>
      </c>
      <c r="S24" s="212" t="s">
        <v>605</v>
      </c>
      <c r="T24" s="212" t="s">
        <v>696</v>
      </c>
      <c r="U24" s="212" t="s">
        <v>861</v>
      </c>
      <c r="V24" s="213">
        <v>43862</v>
      </c>
      <c r="W24" s="213">
        <v>45107</v>
      </c>
      <c r="X24" s="212" t="s">
        <v>862</v>
      </c>
      <c r="Y24" s="212" t="s">
        <v>863</v>
      </c>
      <c r="Z24" s="212" t="s">
        <v>864</v>
      </c>
      <c r="AA24" s="212" t="s">
        <v>865</v>
      </c>
      <c r="AB24" s="212" t="s">
        <v>866</v>
      </c>
      <c r="AC24" s="212" t="s">
        <v>867</v>
      </c>
      <c r="AD24" s="212"/>
      <c r="AE24" s="212" t="s">
        <v>553</v>
      </c>
      <c r="AF24" s="212"/>
      <c r="AG24" s="212">
        <v>1</v>
      </c>
      <c r="AH24" s="212"/>
      <c r="AI24" s="212"/>
      <c r="AJ24" s="212"/>
      <c r="AK24" s="212"/>
      <c r="AL24" s="212"/>
      <c r="AM24" s="212"/>
      <c r="AN24" s="212"/>
      <c r="AO24" s="212"/>
      <c r="AP24" s="212"/>
      <c r="AQ24" s="212"/>
      <c r="AR24" s="212"/>
      <c r="AS24" s="212"/>
      <c r="AT24" s="212"/>
      <c r="AU24" s="212"/>
      <c r="AV24" s="212"/>
      <c r="AW24" s="212"/>
      <c r="AX24" s="212"/>
    </row>
    <row r="25" spans="1:50" x14ac:dyDescent="0.25">
      <c r="A25" s="212" t="s">
        <v>504</v>
      </c>
      <c r="B25" s="212" t="s">
        <v>505</v>
      </c>
      <c r="C25" s="212" t="s">
        <v>700</v>
      </c>
      <c r="D25" s="212" t="s">
        <v>506</v>
      </c>
      <c r="E25" s="212" t="s">
        <v>476</v>
      </c>
      <c r="F25" s="212" t="s">
        <v>552</v>
      </c>
      <c r="G25" s="212"/>
      <c r="H25" s="212"/>
      <c r="I25" s="212"/>
      <c r="J25" s="212" t="s">
        <v>506</v>
      </c>
      <c r="K25" s="212"/>
      <c r="L25" s="212" t="s">
        <v>701</v>
      </c>
      <c r="M25" s="212"/>
      <c r="N25" s="212"/>
      <c r="O25" s="212"/>
      <c r="P25" s="212"/>
      <c r="Q25" s="212" t="s">
        <v>477</v>
      </c>
      <c r="R25" s="212" t="s">
        <v>574</v>
      </c>
      <c r="S25" s="212" t="s">
        <v>575</v>
      </c>
      <c r="T25" s="212" t="s">
        <v>702</v>
      </c>
      <c r="U25" s="212" t="s">
        <v>703</v>
      </c>
      <c r="V25" s="213">
        <v>44652</v>
      </c>
      <c r="W25" s="213">
        <v>45382</v>
      </c>
      <c r="X25" s="212"/>
      <c r="Y25" s="212"/>
      <c r="Z25" s="212"/>
      <c r="AA25" s="212"/>
      <c r="AB25" s="212" t="s">
        <v>704</v>
      </c>
      <c r="AC25" s="212" t="s">
        <v>705</v>
      </c>
      <c r="AD25" s="212"/>
      <c r="AE25" s="212" t="s">
        <v>553</v>
      </c>
      <c r="AF25" s="212"/>
      <c r="AG25" s="212"/>
      <c r="AH25" s="212"/>
      <c r="AI25" s="212"/>
      <c r="AJ25" s="212"/>
      <c r="AK25" s="212"/>
      <c r="AL25" s="212"/>
      <c r="AM25" s="212"/>
      <c r="AN25" s="212"/>
      <c r="AO25" s="212"/>
      <c r="AP25" s="212"/>
      <c r="AQ25" s="212"/>
      <c r="AR25" s="212"/>
      <c r="AS25" s="212"/>
      <c r="AT25" s="212"/>
      <c r="AU25" s="212"/>
      <c r="AV25" s="212"/>
      <c r="AW25" s="212"/>
      <c r="AX25" s="212"/>
    </row>
    <row r="26" spans="1:50" x14ac:dyDescent="0.25">
      <c r="A26" s="212" t="s">
        <v>635</v>
      </c>
      <c r="B26" s="212" t="s">
        <v>636</v>
      </c>
      <c r="C26" s="212" t="s">
        <v>637</v>
      </c>
      <c r="D26" s="212" t="s">
        <v>638</v>
      </c>
      <c r="E26" s="212" t="s">
        <v>476</v>
      </c>
      <c r="F26" s="212" t="s">
        <v>552</v>
      </c>
      <c r="G26" s="212"/>
      <c r="H26" s="212"/>
      <c r="I26" s="212"/>
      <c r="J26" s="212" t="s">
        <v>638</v>
      </c>
      <c r="K26" s="212"/>
      <c r="L26" s="212"/>
      <c r="M26" s="212"/>
      <c r="N26" s="212"/>
      <c r="O26" s="212"/>
      <c r="P26" s="212"/>
      <c r="Q26" s="212" t="s">
        <v>477</v>
      </c>
      <c r="R26" s="212" t="s">
        <v>574</v>
      </c>
      <c r="S26" s="212" t="s">
        <v>639</v>
      </c>
      <c r="T26" s="212" t="s">
        <v>640</v>
      </c>
      <c r="U26" s="212" t="s">
        <v>641</v>
      </c>
      <c r="V26" s="213">
        <v>44805</v>
      </c>
      <c r="W26" s="213">
        <v>45535</v>
      </c>
      <c r="X26" s="212"/>
      <c r="Y26" s="212"/>
      <c r="Z26" s="212"/>
      <c r="AA26" s="212"/>
      <c r="AB26" s="212" t="s">
        <v>642</v>
      </c>
      <c r="AC26" s="212" t="s">
        <v>643</v>
      </c>
      <c r="AD26" s="212"/>
      <c r="AE26" s="212" t="s">
        <v>553</v>
      </c>
      <c r="AF26" s="212"/>
      <c r="AG26" s="212"/>
      <c r="AH26" s="212"/>
      <c r="AI26" s="212"/>
      <c r="AJ26" s="212"/>
      <c r="AK26" s="212"/>
      <c r="AL26" s="212"/>
      <c r="AM26" s="212"/>
      <c r="AN26" s="212"/>
      <c r="AO26" s="212"/>
      <c r="AP26" s="212"/>
      <c r="AQ26" s="212"/>
      <c r="AR26" s="212"/>
      <c r="AS26" s="212"/>
      <c r="AT26" s="212"/>
      <c r="AU26" s="212"/>
      <c r="AV26" s="212"/>
      <c r="AW26" s="212"/>
      <c r="AX26" s="212"/>
    </row>
    <row r="27" spans="1:50" x14ac:dyDescent="0.25">
      <c r="A27" s="212" t="s">
        <v>486</v>
      </c>
      <c r="B27" s="212" t="s">
        <v>487</v>
      </c>
      <c r="C27" s="212" t="s">
        <v>766</v>
      </c>
      <c r="D27" s="212" t="s">
        <v>237</v>
      </c>
      <c r="E27" s="212" t="s">
        <v>476</v>
      </c>
      <c r="F27" s="212" t="s">
        <v>552</v>
      </c>
      <c r="G27" s="212"/>
      <c r="H27" s="212"/>
      <c r="I27" s="212"/>
      <c r="J27" s="212" t="s">
        <v>237</v>
      </c>
      <c r="K27" s="212"/>
      <c r="L27" s="212"/>
      <c r="M27" s="212"/>
      <c r="N27" s="212"/>
      <c r="O27" s="212"/>
      <c r="P27" s="212"/>
      <c r="Q27" s="212" t="s">
        <v>477</v>
      </c>
      <c r="R27" s="212" t="s">
        <v>574</v>
      </c>
      <c r="S27" s="212" t="s">
        <v>605</v>
      </c>
      <c r="T27" s="212" t="s">
        <v>606</v>
      </c>
      <c r="U27" s="212" t="s">
        <v>767</v>
      </c>
      <c r="V27" s="213">
        <v>44378</v>
      </c>
      <c r="W27" s="213">
        <v>45107</v>
      </c>
      <c r="X27" s="212"/>
      <c r="Y27" s="212"/>
      <c r="Z27" s="212"/>
      <c r="AA27" s="212"/>
      <c r="AB27" s="212" t="s">
        <v>768</v>
      </c>
      <c r="AC27" s="212" t="s">
        <v>769</v>
      </c>
      <c r="AD27" s="212" t="s">
        <v>770</v>
      </c>
      <c r="AE27" s="212" t="s">
        <v>553</v>
      </c>
      <c r="AF27" s="212"/>
      <c r="AG27" s="212"/>
      <c r="AH27" s="212"/>
      <c r="AI27" s="212">
        <v>1</v>
      </c>
      <c r="AJ27" s="212"/>
      <c r="AK27" s="212"/>
      <c r="AL27" s="212"/>
      <c r="AM27" s="212"/>
      <c r="AN27" s="212"/>
      <c r="AO27" s="212"/>
      <c r="AP27" s="212"/>
      <c r="AQ27" s="212"/>
      <c r="AR27" s="212"/>
      <c r="AS27" s="212"/>
      <c r="AT27" s="212"/>
      <c r="AU27" s="212"/>
      <c r="AV27" s="212"/>
      <c r="AW27" s="212"/>
      <c r="AX27" s="212"/>
    </row>
    <row r="28" spans="1:50" x14ac:dyDescent="0.25">
      <c r="A28" s="212" t="s">
        <v>822</v>
      </c>
      <c r="B28" s="212" t="s">
        <v>823</v>
      </c>
      <c r="C28" s="212" t="s">
        <v>824</v>
      </c>
      <c r="D28" s="212" t="s">
        <v>825</v>
      </c>
      <c r="E28" s="212" t="s">
        <v>476</v>
      </c>
      <c r="F28" s="212" t="s">
        <v>552</v>
      </c>
      <c r="G28" s="212"/>
      <c r="H28" s="212"/>
      <c r="I28" s="212"/>
      <c r="J28" s="212" t="s">
        <v>825</v>
      </c>
      <c r="K28" s="212"/>
      <c r="L28" s="212"/>
      <c r="M28" s="212"/>
      <c r="N28" s="212"/>
      <c r="O28" s="212"/>
      <c r="P28" s="212"/>
      <c r="Q28" s="212" t="s">
        <v>477</v>
      </c>
      <c r="R28" s="212" t="s">
        <v>622</v>
      </c>
      <c r="S28" s="212" t="s">
        <v>792</v>
      </c>
      <c r="T28" s="212" t="s">
        <v>826</v>
      </c>
      <c r="U28" s="212" t="s">
        <v>827</v>
      </c>
      <c r="V28" s="213">
        <v>44075</v>
      </c>
      <c r="W28" s="213">
        <v>44985</v>
      </c>
      <c r="X28" s="212"/>
      <c r="Y28" s="212"/>
      <c r="Z28" s="212"/>
      <c r="AA28" s="212"/>
      <c r="AB28" s="212" t="s">
        <v>828</v>
      </c>
      <c r="AC28" s="212" t="s">
        <v>829</v>
      </c>
      <c r="AD28" s="212"/>
      <c r="AE28" s="212" t="s">
        <v>553</v>
      </c>
      <c r="AF28" s="212"/>
      <c r="AG28" s="212"/>
      <c r="AH28" s="212"/>
      <c r="AI28" s="212"/>
      <c r="AJ28" s="212"/>
      <c r="AK28" s="212"/>
      <c r="AL28" s="212"/>
      <c r="AM28" s="212"/>
      <c r="AN28" s="212"/>
      <c r="AO28" s="212"/>
      <c r="AP28" s="212"/>
      <c r="AQ28" s="212"/>
      <c r="AR28" s="212"/>
      <c r="AS28" s="212"/>
      <c r="AT28" s="212"/>
      <c r="AU28" s="212"/>
      <c r="AV28" s="212"/>
      <c r="AW28" s="212"/>
      <c r="AX28" s="212"/>
    </row>
    <row r="29" spans="1:50" x14ac:dyDescent="0.25">
      <c r="A29" s="212" t="s">
        <v>570</v>
      </c>
      <c r="B29" s="212" t="s">
        <v>571</v>
      </c>
      <c r="C29" s="212" t="s">
        <v>572</v>
      </c>
      <c r="D29" s="212" t="s">
        <v>238</v>
      </c>
      <c r="E29" s="212" t="s">
        <v>476</v>
      </c>
      <c r="F29" s="212" t="s">
        <v>552</v>
      </c>
      <c r="G29" s="212"/>
      <c r="H29" s="212"/>
      <c r="I29" s="212"/>
      <c r="J29" s="212" t="s">
        <v>238</v>
      </c>
      <c r="K29" s="212"/>
      <c r="L29" s="212" t="s">
        <v>573</v>
      </c>
      <c r="M29" s="212"/>
      <c r="N29" s="212"/>
      <c r="O29" s="212"/>
      <c r="P29" s="212"/>
      <c r="Q29" s="212" t="s">
        <v>477</v>
      </c>
      <c r="R29" s="212" t="s">
        <v>574</v>
      </c>
      <c r="S29" s="212" t="s">
        <v>575</v>
      </c>
      <c r="T29" s="212" t="s">
        <v>576</v>
      </c>
      <c r="U29" s="212" t="s">
        <v>577</v>
      </c>
      <c r="V29" s="213">
        <v>44986</v>
      </c>
      <c r="W29" s="213">
        <v>45716</v>
      </c>
      <c r="X29" s="212" t="s">
        <v>578</v>
      </c>
      <c r="Y29" s="212" t="s">
        <v>578</v>
      </c>
      <c r="Z29" s="212" t="s">
        <v>579</v>
      </c>
      <c r="AA29" s="212" t="s">
        <v>580</v>
      </c>
      <c r="AB29" s="212" t="s">
        <v>581</v>
      </c>
      <c r="AC29" s="212" t="s">
        <v>582</v>
      </c>
      <c r="AD29" s="212"/>
      <c r="AE29" s="212" t="s">
        <v>553</v>
      </c>
      <c r="AF29" s="212"/>
      <c r="AG29" s="212"/>
      <c r="AH29" s="212"/>
      <c r="AI29" s="212"/>
      <c r="AJ29" s="212"/>
      <c r="AK29" s="212"/>
      <c r="AL29" s="212"/>
      <c r="AM29" s="212"/>
      <c r="AN29" s="212"/>
      <c r="AO29" s="212"/>
      <c r="AP29" s="212"/>
      <c r="AQ29" s="212"/>
      <c r="AR29" s="212"/>
      <c r="AS29" s="212">
        <v>1</v>
      </c>
      <c r="AT29" s="212"/>
      <c r="AU29" s="212"/>
      <c r="AV29" s="212"/>
      <c r="AW29" s="212"/>
      <c r="AX29" s="212"/>
    </row>
    <row r="30" spans="1:50" x14ac:dyDescent="0.25">
      <c r="A30" s="212" t="s">
        <v>711</v>
      </c>
      <c r="B30" s="212" t="s">
        <v>712</v>
      </c>
      <c r="C30" s="212" t="s">
        <v>713</v>
      </c>
      <c r="D30" s="212" t="s">
        <v>238</v>
      </c>
      <c r="E30" s="212" t="s">
        <v>476</v>
      </c>
      <c r="F30" s="212" t="s">
        <v>552</v>
      </c>
      <c r="G30" s="212"/>
      <c r="H30" s="212"/>
      <c r="I30" s="212"/>
      <c r="J30" s="212" t="s">
        <v>238</v>
      </c>
      <c r="K30" s="212"/>
      <c r="L30" s="212" t="s">
        <v>714</v>
      </c>
      <c r="M30" s="212"/>
      <c r="N30" s="212"/>
      <c r="O30" s="212"/>
      <c r="P30" s="212"/>
      <c r="Q30" s="212" t="s">
        <v>477</v>
      </c>
      <c r="R30" s="212" t="s">
        <v>574</v>
      </c>
      <c r="S30" s="212" t="s">
        <v>575</v>
      </c>
      <c r="T30" s="212" t="s">
        <v>576</v>
      </c>
      <c r="U30" s="212" t="s">
        <v>715</v>
      </c>
      <c r="V30" s="213">
        <v>44652</v>
      </c>
      <c r="W30" s="213">
        <v>45382</v>
      </c>
      <c r="X30" s="212"/>
      <c r="Y30" s="212"/>
      <c r="Z30" s="212"/>
      <c r="AA30" s="212"/>
      <c r="AB30" s="212" t="s">
        <v>716</v>
      </c>
      <c r="AC30" s="212" t="s">
        <v>717</v>
      </c>
      <c r="AD30" s="212" t="s">
        <v>570</v>
      </c>
      <c r="AE30" s="212" t="s">
        <v>553</v>
      </c>
      <c r="AF30" s="212"/>
      <c r="AG30" s="212"/>
      <c r="AH30" s="212"/>
      <c r="AI30" s="212"/>
      <c r="AJ30" s="212"/>
      <c r="AK30" s="212"/>
      <c r="AL30" s="212"/>
      <c r="AM30" s="212"/>
      <c r="AN30" s="212"/>
      <c r="AO30" s="212"/>
      <c r="AP30" s="212"/>
      <c r="AQ30" s="212"/>
      <c r="AR30" s="212"/>
      <c r="AS30" s="212">
        <v>1</v>
      </c>
      <c r="AT30" s="212"/>
      <c r="AU30" s="212"/>
      <c r="AV30" s="212"/>
      <c r="AW30" s="212"/>
      <c r="AX30" s="212"/>
    </row>
    <row r="31" spans="1:50" x14ac:dyDescent="0.25">
      <c r="A31" s="212" t="s">
        <v>479</v>
      </c>
      <c r="B31" s="212" t="s">
        <v>480</v>
      </c>
      <c r="C31" s="212" t="s">
        <v>830</v>
      </c>
      <c r="D31" s="212" t="s">
        <v>481</v>
      </c>
      <c r="E31" s="212" t="s">
        <v>476</v>
      </c>
      <c r="F31" s="212" t="s">
        <v>552</v>
      </c>
      <c r="G31" s="212"/>
      <c r="H31" s="212"/>
      <c r="I31" s="212"/>
      <c r="J31" s="212" t="s">
        <v>481</v>
      </c>
      <c r="K31" s="212"/>
      <c r="L31" s="212" t="s">
        <v>831</v>
      </c>
      <c r="M31" s="212"/>
      <c r="N31" s="212"/>
      <c r="O31" s="212"/>
      <c r="P31" s="212"/>
      <c r="Q31" s="212" t="s">
        <v>482</v>
      </c>
      <c r="R31" s="212" t="s">
        <v>622</v>
      </c>
      <c r="S31" s="212" t="s">
        <v>832</v>
      </c>
      <c r="T31" s="212" t="s">
        <v>833</v>
      </c>
      <c r="U31" s="212" t="s">
        <v>834</v>
      </c>
      <c r="V31" s="213">
        <v>43952</v>
      </c>
      <c r="W31" s="213">
        <v>45046</v>
      </c>
      <c r="X31" s="212"/>
      <c r="Y31" s="212"/>
      <c r="Z31" s="212"/>
      <c r="AA31" s="212"/>
      <c r="AB31" s="212" t="s">
        <v>835</v>
      </c>
      <c r="AC31" s="212" t="s">
        <v>836</v>
      </c>
      <c r="AD31" s="212" t="s">
        <v>837</v>
      </c>
      <c r="AE31" s="212" t="s">
        <v>553</v>
      </c>
      <c r="AF31" s="212"/>
      <c r="AG31" s="212"/>
      <c r="AH31" s="212"/>
      <c r="AI31" s="212"/>
      <c r="AJ31" s="212"/>
      <c r="AK31" s="212"/>
      <c r="AL31" s="212"/>
      <c r="AM31" s="212"/>
      <c r="AN31" s="212"/>
      <c r="AO31" s="212"/>
      <c r="AP31" s="212"/>
      <c r="AQ31" s="212"/>
      <c r="AR31" s="212"/>
      <c r="AS31" s="212"/>
      <c r="AT31" s="212"/>
      <c r="AU31" s="212"/>
      <c r="AV31" s="212"/>
      <c r="AW31" s="212"/>
      <c r="AX31" s="212"/>
    </row>
    <row r="32" spans="1:50" x14ac:dyDescent="0.25">
      <c r="A32" s="212" t="s">
        <v>949</v>
      </c>
      <c r="B32" s="212" t="s">
        <v>950</v>
      </c>
      <c r="C32" s="212" t="s">
        <v>951</v>
      </c>
      <c r="D32" s="212" t="s">
        <v>321</v>
      </c>
      <c r="E32" s="212" t="s">
        <v>476</v>
      </c>
      <c r="F32" s="212" t="s">
        <v>552</v>
      </c>
      <c r="G32" s="212"/>
      <c r="H32" s="212"/>
      <c r="I32" s="212"/>
      <c r="J32" s="212" t="s">
        <v>321</v>
      </c>
      <c r="K32" s="212"/>
      <c r="L32" s="212" t="s">
        <v>952</v>
      </c>
      <c r="M32" s="212"/>
      <c r="N32" s="212"/>
      <c r="O32" s="212"/>
      <c r="P32" s="212"/>
      <c r="Q32" s="212" t="s">
        <v>477</v>
      </c>
      <c r="R32" s="212" t="s">
        <v>622</v>
      </c>
      <c r="S32" s="212" t="s">
        <v>792</v>
      </c>
      <c r="T32" s="212" t="s">
        <v>953</v>
      </c>
      <c r="U32" s="212" t="s">
        <v>954</v>
      </c>
      <c r="V32" s="213">
        <v>44228</v>
      </c>
      <c r="W32" s="213">
        <v>44957</v>
      </c>
      <c r="X32" s="212"/>
      <c r="Y32" s="212"/>
      <c r="Z32" s="212"/>
      <c r="AA32" s="212"/>
      <c r="AB32" s="212" t="s">
        <v>955</v>
      </c>
      <c r="AC32" s="212" t="s">
        <v>956</v>
      </c>
      <c r="AD32" s="212"/>
      <c r="AE32" s="212" t="s">
        <v>553</v>
      </c>
      <c r="AF32" s="212"/>
      <c r="AG32" s="212"/>
      <c r="AH32" s="212"/>
      <c r="AI32" s="212"/>
      <c r="AJ32" s="212"/>
      <c r="AK32" s="212"/>
      <c r="AL32" s="212"/>
      <c r="AM32" s="212">
        <v>1</v>
      </c>
      <c r="AN32" s="212"/>
      <c r="AO32" s="212"/>
      <c r="AP32" s="212"/>
      <c r="AQ32" s="212"/>
      <c r="AR32" s="212"/>
      <c r="AS32" s="212"/>
      <c r="AT32" s="212"/>
      <c r="AU32" s="212"/>
      <c r="AV32" s="212"/>
      <c r="AW32" s="212"/>
      <c r="AX32" s="212"/>
    </row>
    <row r="33" spans="1:50" x14ac:dyDescent="0.25">
      <c r="A33" s="212" t="s">
        <v>493</v>
      </c>
      <c r="B33" s="212" t="s">
        <v>494</v>
      </c>
      <c r="C33" s="212" t="s">
        <v>761</v>
      </c>
      <c r="D33" s="212" t="s">
        <v>249</v>
      </c>
      <c r="E33" s="212" t="s">
        <v>476</v>
      </c>
      <c r="F33" s="212" t="s">
        <v>552</v>
      </c>
      <c r="G33" s="212"/>
      <c r="H33" s="212"/>
      <c r="I33" s="212"/>
      <c r="J33" s="212" t="s">
        <v>249</v>
      </c>
      <c r="K33" s="212"/>
      <c r="L33" s="212" t="s">
        <v>762</v>
      </c>
      <c r="M33" s="212"/>
      <c r="N33" s="212"/>
      <c r="O33" s="212"/>
      <c r="P33" s="212"/>
      <c r="Q33" s="212" t="s">
        <v>482</v>
      </c>
      <c r="R33" s="212" t="s">
        <v>574</v>
      </c>
      <c r="S33" s="212" t="s">
        <v>605</v>
      </c>
      <c r="T33" s="212" t="s">
        <v>664</v>
      </c>
      <c r="U33" s="212" t="s">
        <v>763</v>
      </c>
      <c r="V33" s="213">
        <v>44409</v>
      </c>
      <c r="W33" s="213">
        <v>45138</v>
      </c>
      <c r="X33" s="212"/>
      <c r="Y33" s="212"/>
      <c r="Z33" s="212"/>
      <c r="AA33" s="212"/>
      <c r="AB33" s="212" t="s">
        <v>764</v>
      </c>
      <c r="AC33" s="212" t="s">
        <v>765</v>
      </c>
      <c r="AD33" s="212"/>
      <c r="AE33" s="212" t="s">
        <v>553</v>
      </c>
      <c r="AF33" s="212"/>
      <c r="AG33" s="212"/>
      <c r="AH33" s="212"/>
      <c r="AI33" s="212"/>
      <c r="AJ33" s="212">
        <v>1</v>
      </c>
      <c r="AK33" s="212"/>
      <c r="AL33" s="212"/>
      <c r="AM33" s="212"/>
      <c r="AN33" s="212"/>
      <c r="AO33" s="212"/>
      <c r="AP33" s="212"/>
      <c r="AQ33" s="212"/>
      <c r="AR33" s="212"/>
      <c r="AS33" s="212"/>
      <c r="AT33" s="212"/>
      <c r="AU33" s="212"/>
      <c r="AV33" s="212"/>
      <c r="AW33" s="212"/>
      <c r="AX33" s="212"/>
    </row>
    <row r="34" spans="1:50" x14ac:dyDescent="0.25">
      <c r="A34" s="212" t="s">
        <v>868</v>
      </c>
      <c r="B34" s="212" t="s">
        <v>869</v>
      </c>
      <c r="C34" s="212" t="s">
        <v>870</v>
      </c>
      <c r="D34" s="212" t="s">
        <v>249</v>
      </c>
      <c r="E34" s="212" t="s">
        <v>476</v>
      </c>
      <c r="F34" s="212" t="s">
        <v>552</v>
      </c>
      <c r="G34" s="212"/>
      <c r="H34" s="212"/>
      <c r="I34" s="212"/>
      <c r="J34" s="212" t="s">
        <v>249</v>
      </c>
      <c r="K34" s="212"/>
      <c r="L34" s="212" t="s">
        <v>871</v>
      </c>
      <c r="M34" s="212"/>
      <c r="N34" s="212"/>
      <c r="O34" s="212"/>
      <c r="P34" s="212"/>
      <c r="Q34" s="212" t="s">
        <v>477</v>
      </c>
      <c r="R34" s="212" t="s">
        <v>574</v>
      </c>
      <c r="S34" s="212" t="s">
        <v>605</v>
      </c>
      <c r="T34" s="212" t="s">
        <v>664</v>
      </c>
      <c r="U34" s="212" t="s">
        <v>872</v>
      </c>
      <c r="V34" s="213">
        <v>43800</v>
      </c>
      <c r="W34" s="213">
        <v>45260</v>
      </c>
      <c r="X34" s="212"/>
      <c r="Y34" s="212" t="s">
        <v>873</v>
      </c>
      <c r="Z34" s="212" t="s">
        <v>674</v>
      </c>
      <c r="AA34" s="212" t="s">
        <v>874</v>
      </c>
      <c r="AB34" s="212" t="s">
        <v>875</v>
      </c>
      <c r="AC34" s="212" t="s">
        <v>876</v>
      </c>
      <c r="AD34" s="212"/>
      <c r="AE34" s="212" t="s">
        <v>553</v>
      </c>
      <c r="AF34" s="212"/>
      <c r="AG34" s="212"/>
      <c r="AH34" s="212"/>
      <c r="AI34" s="212"/>
      <c r="AJ34" s="212">
        <v>1</v>
      </c>
      <c r="AK34" s="212"/>
      <c r="AL34" s="212"/>
      <c r="AM34" s="212"/>
      <c r="AN34" s="212"/>
      <c r="AO34" s="212"/>
      <c r="AP34" s="212"/>
      <c r="AQ34" s="212"/>
      <c r="AR34" s="212"/>
      <c r="AS34" s="212"/>
      <c r="AT34" s="212"/>
      <c r="AU34" s="212"/>
      <c r="AV34" s="212"/>
      <c r="AW34" s="212"/>
      <c r="AX34" s="212"/>
    </row>
    <row r="35" spans="1:50" x14ac:dyDescent="0.25">
      <c r="A35" s="212" t="s">
        <v>678</v>
      </c>
      <c r="B35" s="212" t="s">
        <v>679</v>
      </c>
      <c r="C35" s="212" t="s">
        <v>680</v>
      </c>
      <c r="D35" s="212" t="s">
        <v>251</v>
      </c>
      <c r="E35" s="212" t="s">
        <v>476</v>
      </c>
      <c r="F35" s="212" t="s">
        <v>552</v>
      </c>
      <c r="G35" s="212"/>
      <c r="H35" s="212"/>
      <c r="I35" s="212"/>
      <c r="J35" s="212" t="s">
        <v>251</v>
      </c>
      <c r="K35" s="212"/>
      <c r="L35" s="212" t="s">
        <v>681</v>
      </c>
      <c r="M35" s="212"/>
      <c r="N35" s="212"/>
      <c r="O35" s="212"/>
      <c r="P35" s="212"/>
      <c r="Q35" s="212" t="s">
        <v>477</v>
      </c>
      <c r="R35" s="212" t="s">
        <v>574</v>
      </c>
      <c r="S35" s="212" t="s">
        <v>575</v>
      </c>
      <c r="T35" s="212" t="s">
        <v>576</v>
      </c>
      <c r="U35" s="212" t="s">
        <v>682</v>
      </c>
      <c r="V35" s="213">
        <v>44743</v>
      </c>
      <c r="W35" s="213">
        <v>45473</v>
      </c>
      <c r="X35" s="212"/>
      <c r="Y35" s="212"/>
      <c r="Z35" s="212"/>
      <c r="AA35" s="212"/>
      <c r="AB35" s="212" t="s">
        <v>683</v>
      </c>
      <c r="AC35" s="212" t="s">
        <v>684</v>
      </c>
      <c r="AD35" s="212"/>
      <c r="AE35" s="212" t="s">
        <v>553</v>
      </c>
      <c r="AF35" s="212"/>
      <c r="AG35" s="212"/>
      <c r="AH35" s="212"/>
      <c r="AI35" s="212"/>
      <c r="AJ35" s="212"/>
      <c r="AK35" s="212"/>
      <c r="AL35" s="212"/>
      <c r="AM35" s="212"/>
      <c r="AN35" s="212"/>
      <c r="AO35" s="212"/>
      <c r="AP35" s="212"/>
      <c r="AQ35" s="212"/>
      <c r="AR35" s="212"/>
      <c r="AS35" s="212"/>
      <c r="AT35" s="212"/>
      <c r="AU35" s="212"/>
      <c r="AV35" s="212"/>
      <c r="AW35" s="212">
        <v>1</v>
      </c>
      <c r="AX35" s="212"/>
    </row>
    <row r="36" spans="1:50" x14ac:dyDescent="0.25">
      <c r="A36" s="212" t="s">
        <v>507</v>
      </c>
      <c r="B36" s="212" t="s">
        <v>508</v>
      </c>
      <c r="C36" s="212" t="s">
        <v>706</v>
      </c>
      <c r="D36" s="212" t="s">
        <v>253</v>
      </c>
      <c r="E36" s="212" t="s">
        <v>476</v>
      </c>
      <c r="F36" s="212" t="s">
        <v>552</v>
      </c>
      <c r="G36" s="212"/>
      <c r="H36" s="212"/>
      <c r="I36" s="212"/>
      <c r="J36" s="212" t="s">
        <v>253</v>
      </c>
      <c r="K36" s="212"/>
      <c r="L36" s="212" t="s">
        <v>707</v>
      </c>
      <c r="M36" s="212"/>
      <c r="N36" s="212"/>
      <c r="O36" s="212"/>
      <c r="P36" s="212"/>
      <c r="Q36" s="212" t="s">
        <v>477</v>
      </c>
      <c r="R36" s="212" t="s">
        <v>574</v>
      </c>
      <c r="S36" s="212" t="s">
        <v>605</v>
      </c>
      <c r="T36" s="212" t="s">
        <v>696</v>
      </c>
      <c r="U36" s="212" t="s">
        <v>708</v>
      </c>
      <c r="V36" s="213">
        <v>44652</v>
      </c>
      <c r="W36" s="213">
        <v>45382</v>
      </c>
      <c r="X36" s="212"/>
      <c r="Y36" s="212"/>
      <c r="Z36" s="212"/>
      <c r="AA36" s="212"/>
      <c r="AB36" s="212" t="s">
        <v>709</v>
      </c>
      <c r="AC36" s="212" t="s">
        <v>710</v>
      </c>
      <c r="AD36" s="212"/>
      <c r="AE36" s="212" t="s">
        <v>553</v>
      </c>
      <c r="AF36" s="212"/>
      <c r="AG36" s="212"/>
      <c r="AH36" s="212"/>
      <c r="AI36" s="212">
        <v>1</v>
      </c>
      <c r="AJ36" s="212"/>
      <c r="AK36" s="212"/>
      <c r="AL36" s="212"/>
      <c r="AM36" s="212"/>
      <c r="AN36" s="212"/>
      <c r="AO36" s="212"/>
      <c r="AP36" s="212"/>
      <c r="AQ36" s="212"/>
      <c r="AR36" s="212"/>
      <c r="AS36" s="212"/>
      <c r="AT36" s="212"/>
      <c r="AU36" s="212"/>
      <c r="AV36" s="212"/>
      <c r="AW36" s="212"/>
      <c r="AX36" s="212"/>
    </row>
    <row r="37" spans="1:50" x14ac:dyDescent="0.25">
      <c r="A37" s="212" t="s">
        <v>802</v>
      </c>
      <c r="B37" s="212" t="s">
        <v>803</v>
      </c>
      <c r="C37" s="212" t="s">
        <v>804</v>
      </c>
      <c r="D37" s="212" t="s">
        <v>254</v>
      </c>
      <c r="E37" s="212" t="s">
        <v>476</v>
      </c>
      <c r="F37" s="212" t="s">
        <v>552</v>
      </c>
      <c r="G37" s="212"/>
      <c r="H37" s="212"/>
      <c r="I37" s="212"/>
      <c r="J37" s="212" t="s">
        <v>254</v>
      </c>
      <c r="K37" s="212"/>
      <c r="L37" s="212" t="s">
        <v>805</v>
      </c>
      <c r="M37" s="212"/>
      <c r="N37" s="212"/>
      <c r="O37" s="212"/>
      <c r="P37" s="212"/>
      <c r="Q37" s="212" t="s">
        <v>477</v>
      </c>
      <c r="R37" s="212" t="s">
        <v>806</v>
      </c>
      <c r="S37" s="212" t="s">
        <v>807</v>
      </c>
      <c r="T37" s="212" t="s">
        <v>808</v>
      </c>
      <c r="U37" s="212" t="s">
        <v>809</v>
      </c>
      <c r="V37" s="213">
        <v>44228</v>
      </c>
      <c r="W37" s="213">
        <v>45046</v>
      </c>
      <c r="X37" s="212"/>
      <c r="Y37" s="212"/>
      <c r="Z37" s="212"/>
      <c r="AA37" s="212"/>
      <c r="AB37" s="212" t="s">
        <v>810</v>
      </c>
      <c r="AC37" s="212" t="s">
        <v>811</v>
      </c>
      <c r="AD37" s="212"/>
      <c r="AE37" s="212" t="s">
        <v>553</v>
      </c>
      <c r="AF37" s="212"/>
      <c r="AG37" s="212"/>
      <c r="AH37" s="212"/>
      <c r="AI37" s="212"/>
      <c r="AJ37" s="212"/>
      <c r="AK37" s="212"/>
      <c r="AL37" s="212"/>
      <c r="AM37" s="212"/>
      <c r="AN37" s="212"/>
      <c r="AO37" s="212"/>
      <c r="AP37" s="212"/>
      <c r="AQ37" s="212"/>
      <c r="AR37" s="212"/>
      <c r="AS37" s="212"/>
      <c r="AT37" s="212"/>
      <c r="AU37" s="212"/>
      <c r="AV37" s="212"/>
      <c r="AW37" s="212"/>
      <c r="AX37" s="212"/>
    </row>
    <row r="38" spans="1:50" x14ac:dyDescent="0.25">
      <c r="A38" s="212" t="s">
        <v>907</v>
      </c>
      <c r="B38" s="212" t="s">
        <v>908</v>
      </c>
      <c r="C38" s="212" t="s">
        <v>909</v>
      </c>
      <c r="D38" s="212" t="s">
        <v>688</v>
      </c>
      <c r="E38" s="212" t="s">
        <v>476</v>
      </c>
      <c r="F38" s="212" t="s">
        <v>552</v>
      </c>
      <c r="G38" s="212"/>
      <c r="H38" s="212"/>
      <c r="I38" s="212"/>
      <c r="J38" s="212" t="s">
        <v>688</v>
      </c>
      <c r="K38" s="212"/>
      <c r="L38" s="212" t="s">
        <v>910</v>
      </c>
      <c r="M38" s="212"/>
      <c r="N38" s="212"/>
      <c r="O38" s="212"/>
      <c r="P38" s="212"/>
      <c r="Q38" s="212" t="s">
        <v>588</v>
      </c>
      <c r="R38" s="212" t="s">
        <v>622</v>
      </c>
      <c r="S38" s="212" t="s">
        <v>689</v>
      </c>
      <c r="T38" s="212" t="s">
        <v>690</v>
      </c>
      <c r="U38" s="212" t="s">
        <v>911</v>
      </c>
      <c r="V38" s="213">
        <v>43040</v>
      </c>
      <c r="W38" s="213">
        <v>45230</v>
      </c>
      <c r="X38" s="212"/>
      <c r="Y38" s="212"/>
      <c r="Z38" s="212"/>
      <c r="AA38" s="212"/>
      <c r="AB38" s="212" t="s">
        <v>912</v>
      </c>
      <c r="AC38" s="212" t="s">
        <v>913</v>
      </c>
      <c r="AD38" s="212" t="s">
        <v>914</v>
      </c>
      <c r="AE38" s="212" t="s">
        <v>553</v>
      </c>
      <c r="AF38" s="212"/>
      <c r="AG38" s="212"/>
      <c r="AH38" s="212"/>
      <c r="AI38" s="212"/>
      <c r="AJ38" s="212"/>
      <c r="AK38" s="212"/>
      <c r="AL38" s="212"/>
      <c r="AM38" s="212"/>
      <c r="AN38" s="212"/>
      <c r="AO38" s="212"/>
      <c r="AP38" s="212"/>
      <c r="AQ38" s="212"/>
      <c r="AR38" s="212"/>
      <c r="AS38" s="212"/>
      <c r="AT38" s="212"/>
      <c r="AU38" s="212"/>
      <c r="AV38" s="212"/>
      <c r="AW38" s="212"/>
      <c r="AX38" s="212"/>
    </row>
    <row r="39" spans="1:50" x14ac:dyDescent="0.25">
      <c r="A39" s="212" t="s">
        <v>491</v>
      </c>
      <c r="B39" s="212" t="s">
        <v>492</v>
      </c>
      <c r="C39" s="212" t="s">
        <v>890</v>
      </c>
      <c r="D39" s="212" t="s">
        <v>259</v>
      </c>
      <c r="E39" s="212" t="s">
        <v>476</v>
      </c>
      <c r="F39" s="212" t="s">
        <v>552</v>
      </c>
      <c r="G39" s="212"/>
      <c r="H39" s="212"/>
      <c r="I39" s="212"/>
      <c r="J39" s="212" t="s">
        <v>259</v>
      </c>
      <c r="K39" s="212"/>
      <c r="L39" s="212" t="s">
        <v>891</v>
      </c>
      <c r="M39" s="212"/>
      <c r="N39" s="212"/>
      <c r="O39" s="212"/>
      <c r="P39" s="212"/>
      <c r="Q39" s="212" t="s">
        <v>588</v>
      </c>
      <c r="R39" s="212" t="s">
        <v>574</v>
      </c>
      <c r="S39" s="212" t="s">
        <v>575</v>
      </c>
      <c r="T39" s="212" t="s">
        <v>576</v>
      </c>
      <c r="U39" s="212" t="s">
        <v>892</v>
      </c>
      <c r="V39" s="213">
        <v>43313</v>
      </c>
      <c r="W39" s="213">
        <v>45504</v>
      </c>
      <c r="X39" s="212" t="s">
        <v>893</v>
      </c>
      <c r="Y39" s="212" t="s">
        <v>894</v>
      </c>
      <c r="Z39" s="212" t="s">
        <v>895</v>
      </c>
      <c r="AA39" s="212" t="s">
        <v>896</v>
      </c>
      <c r="AB39" s="212" t="s">
        <v>897</v>
      </c>
      <c r="AC39" s="212" t="s">
        <v>898</v>
      </c>
      <c r="AD39" s="212" t="s">
        <v>899</v>
      </c>
      <c r="AE39" s="212" t="s">
        <v>553</v>
      </c>
      <c r="AF39" s="212"/>
      <c r="AG39" s="212"/>
      <c r="AH39" s="212"/>
      <c r="AI39" s="212"/>
      <c r="AJ39" s="212"/>
      <c r="AK39" s="212"/>
      <c r="AL39" s="212"/>
      <c r="AM39" s="212"/>
      <c r="AN39" s="212"/>
      <c r="AO39" s="212"/>
      <c r="AP39" s="212"/>
      <c r="AQ39" s="212"/>
      <c r="AR39" s="212"/>
      <c r="AS39" s="212"/>
      <c r="AT39" s="212"/>
      <c r="AU39" s="212"/>
      <c r="AV39" s="212"/>
      <c r="AW39" s="212"/>
      <c r="AX39" s="212"/>
    </row>
    <row r="40" spans="1:50" x14ac:dyDescent="0.25">
      <c r="A40" s="212" t="s">
        <v>651</v>
      </c>
      <c r="B40" s="212" t="s">
        <v>652</v>
      </c>
      <c r="C40" s="212" t="s">
        <v>653</v>
      </c>
      <c r="D40" s="212" t="s">
        <v>654</v>
      </c>
      <c r="E40" s="212" t="s">
        <v>476</v>
      </c>
      <c r="F40" s="212" t="s">
        <v>552</v>
      </c>
      <c r="G40" s="212"/>
      <c r="H40" s="212"/>
      <c r="I40" s="212"/>
      <c r="J40" s="212" t="s">
        <v>654</v>
      </c>
      <c r="K40" s="212"/>
      <c r="L40" s="212" t="s">
        <v>242</v>
      </c>
      <c r="M40" s="212"/>
      <c r="N40" s="212"/>
      <c r="O40" s="212"/>
      <c r="P40" s="212"/>
      <c r="Q40" s="212" t="s">
        <v>477</v>
      </c>
      <c r="R40" s="212" t="s">
        <v>622</v>
      </c>
      <c r="S40" s="212" t="s">
        <v>655</v>
      </c>
      <c r="T40" s="212" t="s">
        <v>656</v>
      </c>
      <c r="U40" s="212" t="s">
        <v>657</v>
      </c>
      <c r="V40" s="213">
        <v>44774</v>
      </c>
      <c r="W40" s="213">
        <v>45504</v>
      </c>
      <c r="X40" s="212"/>
      <c r="Y40" s="212"/>
      <c r="Z40" s="212"/>
      <c r="AA40" s="212"/>
      <c r="AB40" s="212" t="s">
        <v>658</v>
      </c>
      <c r="AC40" s="212" t="s">
        <v>659</v>
      </c>
      <c r="AD40" s="212"/>
      <c r="AE40" s="212" t="s">
        <v>553</v>
      </c>
      <c r="AF40" s="212"/>
      <c r="AG40" s="212">
        <v>1</v>
      </c>
      <c r="AH40" s="212"/>
      <c r="AI40" s="212"/>
      <c r="AJ40" s="212"/>
      <c r="AK40" s="212"/>
      <c r="AL40" s="212"/>
      <c r="AM40" s="212"/>
      <c r="AN40" s="212"/>
      <c r="AO40" s="212"/>
      <c r="AP40" s="212"/>
      <c r="AQ40" s="212"/>
      <c r="AR40" s="212"/>
      <c r="AS40" s="212"/>
      <c r="AT40" s="212"/>
      <c r="AU40" s="212"/>
      <c r="AV40" s="212"/>
      <c r="AW40" s="212"/>
      <c r="AX40" s="212"/>
    </row>
    <row r="41" spans="1:50" x14ac:dyDescent="0.25">
      <c r="A41" s="212" t="s">
        <v>812</v>
      </c>
      <c r="B41" s="212" t="s">
        <v>813</v>
      </c>
      <c r="C41" s="212" t="s">
        <v>814</v>
      </c>
      <c r="D41" s="212" t="s">
        <v>267</v>
      </c>
      <c r="E41" s="212" t="s">
        <v>476</v>
      </c>
      <c r="F41" s="212" t="s">
        <v>552</v>
      </c>
      <c r="G41" s="212"/>
      <c r="H41" s="212"/>
      <c r="I41" s="212"/>
      <c r="J41" s="212" t="s">
        <v>267</v>
      </c>
      <c r="K41" s="212"/>
      <c r="L41" s="212" t="s">
        <v>815</v>
      </c>
      <c r="M41" s="212"/>
      <c r="N41" s="212"/>
      <c r="O41" s="212"/>
      <c r="P41" s="212"/>
      <c r="Q41" s="212" t="s">
        <v>477</v>
      </c>
      <c r="R41" s="212" t="s">
        <v>816</v>
      </c>
      <c r="S41" s="212" t="s">
        <v>817</v>
      </c>
      <c r="T41" s="212" t="s">
        <v>818</v>
      </c>
      <c r="U41" s="212" t="s">
        <v>819</v>
      </c>
      <c r="V41" s="213">
        <v>44075</v>
      </c>
      <c r="W41" s="213">
        <v>44985</v>
      </c>
      <c r="X41" s="212"/>
      <c r="Y41" s="212"/>
      <c r="Z41" s="212"/>
      <c r="AA41" s="212"/>
      <c r="AB41" s="212" t="s">
        <v>820</v>
      </c>
      <c r="AC41" s="212" t="s">
        <v>821</v>
      </c>
      <c r="AD41" s="212"/>
      <c r="AE41" s="212" t="s">
        <v>553</v>
      </c>
      <c r="AF41" s="212"/>
      <c r="AG41" s="212">
        <v>1</v>
      </c>
      <c r="AH41" s="212"/>
      <c r="AI41" s="212"/>
      <c r="AJ41" s="212"/>
      <c r="AK41" s="212"/>
      <c r="AL41" s="212"/>
      <c r="AM41" s="212"/>
      <c r="AN41" s="212"/>
      <c r="AO41" s="212"/>
      <c r="AP41" s="212"/>
      <c r="AQ41" s="212"/>
      <c r="AR41" s="212"/>
      <c r="AS41" s="212"/>
      <c r="AT41" s="212"/>
      <c r="AU41" s="212"/>
      <c r="AV41" s="212"/>
      <c r="AW41" s="212"/>
      <c r="AX41" s="212"/>
    </row>
    <row r="42" spans="1:50" x14ac:dyDescent="0.25">
      <c r="A42" s="212" t="s">
        <v>724</v>
      </c>
      <c r="B42" s="212" t="s">
        <v>725</v>
      </c>
      <c r="C42" s="212" t="s">
        <v>726</v>
      </c>
      <c r="D42" s="212" t="s">
        <v>269</v>
      </c>
      <c r="E42" s="212" t="s">
        <v>476</v>
      </c>
      <c r="F42" s="212" t="s">
        <v>552</v>
      </c>
      <c r="G42" s="212"/>
      <c r="H42" s="212"/>
      <c r="I42" s="212"/>
      <c r="J42" s="212" t="s">
        <v>269</v>
      </c>
      <c r="K42" s="212"/>
      <c r="L42" s="212"/>
      <c r="M42" s="212"/>
      <c r="N42" s="212"/>
      <c r="O42" s="212"/>
      <c r="P42" s="212"/>
      <c r="Q42" s="212" t="s">
        <v>566</v>
      </c>
      <c r="R42" s="212" t="s">
        <v>574</v>
      </c>
      <c r="S42" s="212" t="s">
        <v>605</v>
      </c>
      <c r="T42" s="212"/>
      <c r="U42" s="212" t="s">
        <v>567</v>
      </c>
      <c r="V42" s="213">
        <v>44593</v>
      </c>
      <c r="W42" s="213">
        <v>45230</v>
      </c>
      <c r="X42" s="212"/>
      <c r="Y42" s="212"/>
      <c r="Z42" s="212"/>
      <c r="AA42" s="212"/>
      <c r="AB42" s="212" t="s">
        <v>727</v>
      </c>
      <c r="AC42" s="212" t="s">
        <v>728</v>
      </c>
      <c r="AD42" s="212"/>
      <c r="AE42" s="212" t="s">
        <v>553</v>
      </c>
      <c r="AF42" s="212"/>
      <c r="AG42" s="212"/>
      <c r="AH42" s="212"/>
      <c r="AI42" s="212"/>
      <c r="AJ42" s="212">
        <v>1</v>
      </c>
      <c r="AK42" s="212"/>
      <c r="AL42" s="212"/>
      <c r="AM42" s="212"/>
      <c r="AN42" s="212"/>
      <c r="AO42" s="212"/>
      <c r="AP42" s="212"/>
      <c r="AQ42" s="212"/>
      <c r="AR42" s="212"/>
      <c r="AS42" s="212"/>
      <c r="AT42" s="212"/>
      <c r="AU42" s="212"/>
      <c r="AV42" s="212"/>
      <c r="AW42" s="212"/>
      <c r="AX42" s="212"/>
    </row>
    <row r="43" spans="1:50" x14ac:dyDescent="0.25">
      <c r="A43" s="212" t="s">
        <v>592</v>
      </c>
      <c r="B43" s="212" t="s">
        <v>593</v>
      </c>
      <c r="C43" s="212" t="s">
        <v>594</v>
      </c>
      <c r="D43" s="212" t="s">
        <v>595</v>
      </c>
      <c r="E43" s="212" t="s">
        <v>476</v>
      </c>
      <c r="F43" s="212" t="s">
        <v>552</v>
      </c>
      <c r="G43" s="212"/>
      <c r="H43" s="212"/>
      <c r="I43" s="212"/>
      <c r="J43" s="212" t="s">
        <v>595</v>
      </c>
      <c r="K43" s="212"/>
      <c r="L43" s="212" t="s">
        <v>596</v>
      </c>
      <c r="M43" s="212"/>
      <c r="N43" s="212"/>
      <c r="O43" s="212"/>
      <c r="P43" s="212"/>
      <c r="Q43" s="212" t="s">
        <v>477</v>
      </c>
      <c r="R43" s="212" t="s">
        <v>554</v>
      </c>
      <c r="S43" s="212"/>
      <c r="T43" s="212"/>
      <c r="U43" s="212" t="s">
        <v>597</v>
      </c>
      <c r="V43" s="213">
        <v>44958</v>
      </c>
      <c r="W43" s="213">
        <v>46053</v>
      </c>
      <c r="X43" s="212" t="s">
        <v>598</v>
      </c>
      <c r="Y43" s="212"/>
      <c r="Z43" s="212"/>
      <c r="AA43" s="212"/>
      <c r="AB43" s="212" t="s">
        <v>599</v>
      </c>
      <c r="AC43" s="212" t="s">
        <v>600</v>
      </c>
      <c r="AD43" s="212"/>
      <c r="AE43" s="212" t="s">
        <v>553</v>
      </c>
      <c r="AF43" s="212"/>
      <c r="AG43" s="212"/>
      <c r="AH43" s="212"/>
      <c r="AI43" s="212"/>
      <c r="AJ43" s="212"/>
      <c r="AK43" s="212"/>
      <c r="AL43" s="212"/>
      <c r="AM43" s="212"/>
      <c r="AN43" s="212"/>
      <c r="AO43" s="212"/>
      <c r="AP43" s="212"/>
      <c r="AQ43" s="212"/>
      <c r="AR43" s="212"/>
      <c r="AS43" s="212"/>
      <c r="AT43" s="212"/>
      <c r="AU43" s="212"/>
      <c r="AV43" s="212"/>
      <c r="AW43" s="212"/>
      <c r="AX43" s="212"/>
    </row>
    <row r="44" spans="1:50" x14ac:dyDescent="0.25">
      <c r="A44" s="212" t="s">
        <v>685</v>
      </c>
      <c r="B44" s="212" t="s">
        <v>686</v>
      </c>
      <c r="C44" s="212" t="s">
        <v>687</v>
      </c>
      <c r="D44" s="212" t="s">
        <v>272</v>
      </c>
      <c r="E44" s="212" t="s">
        <v>476</v>
      </c>
      <c r="F44" s="212" t="s">
        <v>552</v>
      </c>
      <c r="G44" s="212"/>
      <c r="H44" s="212"/>
      <c r="I44" s="212"/>
      <c r="J44" s="212" t="s">
        <v>272</v>
      </c>
      <c r="K44" s="212"/>
      <c r="L44" s="212" t="s">
        <v>688</v>
      </c>
      <c r="M44" s="212"/>
      <c r="N44" s="212"/>
      <c r="O44" s="212"/>
      <c r="P44" s="212"/>
      <c r="Q44" s="212" t="s">
        <v>477</v>
      </c>
      <c r="R44" s="212" t="s">
        <v>622</v>
      </c>
      <c r="S44" s="212" t="s">
        <v>689</v>
      </c>
      <c r="T44" s="212" t="s">
        <v>690</v>
      </c>
      <c r="U44" s="212" t="s">
        <v>691</v>
      </c>
      <c r="V44" s="213">
        <v>44713</v>
      </c>
      <c r="W44" s="213">
        <v>45077</v>
      </c>
      <c r="X44" s="212"/>
      <c r="Y44" s="212"/>
      <c r="Z44" s="212"/>
      <c r="AA44" s="212"/>
      <c r="AB44" s="212" t="s">
        <v>692</v>
      </c>
      <c r="AC44" s="212" t="s">
        <v>693</v>
      </c>
      <c r="AD44" s="212"/>
      <c r="AE44" s="212" t="s">
        <v>553</v>
      </c>
      <c r="AF44" s="212"/>
      <c r="AG44" s="212"/>
      <c r="AH44" s="212">
        <v>1</v>
      </c>
      <c r="AI44" s="212"/>
      <c r="AJ44" s="212"/>
      <c r="AK44" s="212"/>
      <c r="AL44" s="212"/>
      <c r="AM44" s="212"/>
      <c r="AN44" s="212"/>
      <c r="AO44" s="212"/>
      <c r="AP44" s="212"/>
      <c r="AQ44" s="212"/>
      <c r="AR44" s="212"/>
      <c r="AS44" s="212"/>
      <c r="AT44" s="212"/>
      <c r="AU44" s="212"/>
      <c r="AV44" s="212"/>
      <c r="AW44" s="212"/>
      <c r="AX44" s="212"/>
    </row>
    <row r="45" spans="1:50" x14ac:dyDescent="0.25">
      <c r="A45" s="212" t="s">
        <v>478</v>
      </c>
      <c r="B45" s="212" t="s">
        <v>771</v>
      </c>
      <c r="C45" s="212" t="s">
        <v>772</v>
      </c>
      <c r="D45" s="212" t="s">
        <v>273</v>
      </c>
      <c r="E45" s="212" t="s">
        <v>476</v>
      </c>
      <c r="F45" s="212" t="s">
        <v>552</v>
      </c>
      <c r="G45" s="212"/>
      <c r="H45" s="212"/>
      <c r="I45" s="212"/>
      <c r="J45" s="212" t="s">
        <v>273</v>
      </c>
      <c r="K45" s="212"/>
      <c r="L45" s="212" t="s">
        <v>773</v>
      </c>
      <c r="M45" s="212"/>
      <c r="N45" s="212"/>
      <c r="O45" s="212"/>
      <c r="P45" s="212"/>
      <c r="Q45" s="212" t="s">
        <v>477</v>
      </c>
      <c r="R45" s="212" t="s">
        <v>622</v>
      </c>
      <c r="S45" s="212" t="s">
        <v>689</v>
      </c>
      <c r="T45" s="212" t="s">
        <v>774</v>
      </c>
      <c r="U45" s="212" t="s">
        <v>775</v>
      </c>
      <c r="V45" s="213">
        <v>44287</v>
      </c>
      <c r="W45" s="213">
        <v>45199</v>
      </c>
      <c r="X45" s="212"/>
      <c r="Y45" s="212"/>
      <c r="Z45" s="212"/>
      <c r="AA45" s="212"/>
      <c r="AB45" s="212" t="s">
        <v>776</v>
      </c>
      <c r="AC45" s="212" t="s">
        <v>777</v>
      </c>
      <c r="AD45" s="212" t="s">
        <v>778</v>
      </c>
      <c r="AE45" s="212" t="s">
        <v>553</v>
      </c>
      <c r="AF45" s="212"/>
      <c r="AG45" s="212"/>
      <c r="AH45" s="212"/>
      <c r="AI45" s="212"/>
      <c r="AJ45" s="212"/>
      <c r="AK45" s="212"/>
      <c r="AL45" s="212"/>
      <c r="AM45" s="212"/>
      <c r="AN45" s="212"/>
      <c r="AO45" s="212"/>
      <c r="AP45" s="212"/>
      <c r="AQ45" s="212"/>
      <c r="AR45" s="212"/>
      <c r="AS45" s="212"/>
      <c r="AT45" s="212"/>
      <c r="AU45" s="212"/>
      <c r="AV45" s="212"/>
      <c r="AW45" s="212"/>
      <c r="AX45" s="212"/>
    </row>
    <row r="46" spans="1:50" x14ac:dyDescent="0.25">
      <c r="A46" s="212" t="s">
        <v>644</v>
      </c>
      <c r="B46" s="212" t="s">
        <v>645</v>
      </c>
      <c r="C46" s="212" t="s">
        <v>646</v>
      </c>
      <c r="D46" s="212" t="s">
        <v>277</v>
      </c>
      <c r="E46" s="212" t="s">
        <v>476</v>
      </c>
      <c r="F46" s="212" t="s">
        <v>552</v>
      </c>
      <c r="G46" s="212"/>
      <c r="H46" s="212"/>
      <c r="I46" s="212"/>
      <c r="J46" s="212" t="s">
        <v>277</v>
      </c>
      <c r="K46" s="212"/>
      <c r="L46" s="212"/>
      <c r="M46" s="212"/>
      <c r="N46" s="212"/>
      <c r="O46" s="212"/>
      <c r="P46" s="212"/>
      <c r="Q46" s="212" t="s">
        <v>477</v>
      </c>
      <c r="R46" s="212" t="s">
        <v>574</v>
      </c>
      <c r="S46" s="212" t="s">
        <v>575</v>
      </c>
      <c r="T46" s="212" t="s">
        <v>647</v>
      </c>
      <c r="U46" s="212" t="s">
        <v>648</v>
      </c>
      <c r="V46" s="213">
        <v>44805</v>
      </c>
      <c r="W46" s="213">
        <v>45535</v>
      </c>
      <c r="X46" s="212"/>
      <c r="Y46" s="212"/>
      <c r="Z46" s="212"/>
      <c r="AA46" s="212"/>
      <c r="AB46" s="212" t="s">
        <v>649</v>
      </c>
      <c r="AC46" s="212" t="s">
        <v>650</v>
      </c>
      <c r="AD46" s="212"/>
      <c r="AE46" s="212" t="s">
        <v>553</v>
      </c>
      <c r="AF46" s="212"/>
      <c r="AG46" s="212"/>
      <c r="AH46" s="212"/>
      <c r="AI46" s="212"/>
      <c r="AJ46" s="212"/>
      <c r="AK46" s="212"/>
      <c r="AL46" s="212"/>
      <c r="AM46" s="212"/>
      <c r="AN46" s="212"/>
      <c r="AO46" s="212"/>
      <c r="AP46" s="212"/>
      <c r="AQ46" s="212"/>
      <c r="AR46" s="212"/>
      <c r="AS46" s="212"/>
      <c r="AT46" s="212"/>
      <c r="AU46" s="212"/>
      <c r="AV46" s="212"/>
      <c r="AW46" s="212"/>
      <c r="AX46" s="212"/>
    </row>
    <row r="47" spans="1:50" x14ac:dyDescent="0.25">
      <c r="A47" s="212" t="s">
        <v>483</v>
      </c>
      <c r="B47" s="212" t="s">
        <v>484</v>
      </c>
      <c r="C47" s="212" t="s">
        <v>877</v>
      </c>
      <c r="D47" s="212" t="s">
        <v>485</v>
      </c>
      <c r="E47" s="212" t="s">
        <v>476</v>
      </c>
      <c r="F47" s="212" t="s">
        <v>552</v>
      </c>
      <c r="G47" s="212"/>
      <c r="H47" s="212"/>
      <c r="I47" s="212"/>
      <c r="J47" s="212" t="s">
        <v>485</v>
      </c>
      <c r="K47" s="212"/>
      <c r="L47" s="212" t="s">
        <v>878</v>
      </c>
      <c r="M47" s="212"/>
      <c r="N47" s="212"/>
      <c r="O47" s="212"/>
      <c r="P47" s="212"/>
      <c r="Q47" s="212" t="s">
        <v>588</v>
      </c>
      <c r="R47" s="212" t="s">
        <v>574</v>
      </c>
      <c r="S47" s="212" t="s">
        <v>605</v>
      </c>
      <c r="T47" s="212"/>
      <c r="U47" s="212" t="s">
        <v>879</v>
      </c>
      <c r="V47" s="213">
        <v>43617</v>
      </c>
      <c r="W47" s="213">
        <v>45077</v>
      </c>
      <c r="X47" s="212"/>
      <c r="Y47" s="212"/>
      <c r="Z47" s="212"/>
      <c r="AA47" s="212"/>
      <c r="AB47" s="212" t="s">
        <v>880</v>
      </c>
      <c r="AC47" s="212" t="s">
        <v>881</v>
      </c>
      <c r="AD47" s="212" t="s">
        <v>882</v>
      </c>
      <c r="AE47" s="212" t="s">
        <v>553</v>
      </c>
      <c r="AF47" s="212"/>
      <c r="AG47" s="212"/>
      <c r="AH47" s="212"/>
      <c r="AI47" s="212"/>
      <c r="AJ47" s="212"/>
      <c r="AK47" s="212"/>
      <c r="AL47" s="212"/>
      <c r="AM47" s="212"/>
      <c r="AN47" s="212"/>
      <c r="AO47" s="212"/>
      <c r="AP47" s="212"/>
      <c r="AQ47" s="212"/>
      <c r="AR47" s="212"/>
      <c r="AS47" s="212"/>
      <c r="AT47" s="212"/>
      <c r="AU47" s="212"/>
      <c r="AV47" s="212"/>
      <c r="AW47" s="212"/>
      <c r="AX47" s="212"/>
    </row>
    <row r="48" spans="1:50" x14ac:dyDescent="0.25">
      <c r="A48" s="212" t="s">
        <v>562</v>
      </c>
      <c r="B48" s="212" t="s">
        <v>563</v>
      </c>
      <c r="C48" s="212" t="s">
        <v>564</v>
      </c>
      <c r="D48" s="212" t="s">
        <v>565</v>
      </c>
      <c r="E48" s="212" t="s">
        <v>476</v>
      </c>
      <c r="F48" s="212" t="s">
        <v>552</v>
      </c>
      <c r="G48" s="212"/>
      <c r="H48" s="212"/>
      <c r="I48" s="212"/>
      <c r="J48" s="212" t="s">
        <v>565</v>
      </c>
      <c r="K48" s="212"/>
      <c r="L48" s="212"/>
      <c r="M48" s="212"/>
      <c r="N48" s="212"/>
      <c r="O48" s="212"/>
      <c r="P48" s="212"/>
      <c r="Q48" s="212" t="s">
        <v>566</v>
      </c>
      <c r="R48" s="212" t="s">
        <v>554</v>
      </c>
      <c r="S48" s="212"/>
      <c r="T48" s="212"/>
      <c r="U48" s="212" t="s">
        <v>567</v>
      </c>
      <c r="V48" s="213">
        <v>44986</v>
      </c>
      <c r="W48" s="213">
        <v>45351</v>
      </c>
      <c r="X48" s="212"/>
      <c r="Y48" s="212"/>
      <c r="Z48" s="212"/>
      <c r="AA48" s="212"/>
      <c r="AB48" s="212" t="s">
        <v>568</v>
      </c>
      <c r="AC48" s="212" t="s">
        <v>569</v>
      </c>
      <c r="AD48" s="212"/>
      <c r="AE48" s="212" t="s">
        <v>553</v>
      </c>
      <c r="AF48" s="212"/>
      <c r="AG48" s="212"/>
      <c r="AH48" s="212"/>
      <c r="AI48" s="212"/>
      <c r="AJ48" s="212">
        <v>1</v>
      </c>
      <c r="AK48" s="212"/>
      <c r="AL48" s="212"/>
      <c r="AM48" s="212"/>
      <c r="AN48" s="212"/>
      <c r="AO48" s="212"/>
      <c r="AP48" s="212"/>
      <c r="AQ48" s="212"/>
      <c r="AR48" s="212"/>
      <c r="AS48" s="212"/>
      <c r="AT48" s="212"/>
      <c r="AU48" s="212"/>
      <c r="AV48" s="212"/>
      <c r="AW48" s="212"/>
      <c r="AX48" s="212"/>
    </row>
    <row r="49" spans="1:50" x14ac:dyDescent="0.25">
      <c r="A49" s="212" t="s">
        <v>957</v>
      </c>
      <c r="B49" s="212" t="s">
        <v>958</v>
      </c>
      <c r="C49" s="212" t="s">
        <v>959</v>
      </c>
      <c r="D49" s="212" t="s">
        <v>960</v>
      </c>
      <c r="E49" s="212" t="s">
        <v>476</v>
      </c>
      <c r="F49" s="212" t="s">
        <v>552</v>
      </c>
      <c r="G49" s="212"/>
      <c r="H49" s="212"/>
      <c r="I49" s="212"/>
      <c r="J49" s="212" t="s">
        <v>960</v>
      </c>
      <c r="K49" s="212"/>
      <c r="L49" s="212"/>
      <c r="M49" s="212"/>
      <c r="N49" s="212"/>
      <c r="O49" s="212"/>
      <c r="P49" s="212"/>
      <c r="Q49" s="212" t="s">
        <v>566</v>
      </c>
      <c r="R49" s="212" t="s">
        <v>554</v>
      </c>
      <c r="S49" s="212"/>
      <c r="T49" s="212"/>
      <c r="U49" s="212" t="s">
        <v>961</v>
      </c>
      <c r="V49" s="213">
        <v>44228</v>
      </c>
      <c r="W49" s="213">
        <v>44957</v>
      </c>
      <c r="X49" s="212"/>
      <c r="Y49" s="212"/>
      <c r="Z49" s="212"/>
      <c r="AA49" s="212"/>
      <c r="AB49" s="212" t="s">
        <v>962</v>
      </c>
      <c r="AC49" s="212" t="s">
        <v>963</v>
      </c>
      <c r="AD49" s="212"/>
      <c r="AE49" s="212" t="s">
        <v>553</v>
      </c>
      <c r="AF49" s="212"/>
      <c r="AG49" s="212"/>
      <c r="AH49" s="212"/>
      <c r="AI49" s="212"/>
      <c r="AJ49" s="212"/>
      <c r="AK49" s="212"/>
      <c r="AL49" s="212"/>
      <c r="AM49" s="212"/>
      <c r="AN49" s="212"/>
      <c r="AO49" s="212"/>
      <c r="AP49" s="212"/>
      <c r="AQ49" s="212"/>
      <c r="AR49" s="212"/>
      <c r="AS49" s="212"/>
      <c r="AT49" s="212"/>
      <c r="AU49" s="212"/>
      <c r="AV49" s="212"/>
      <c r="AW49" s="212"/>
      <c r="AX49" s="212"/>
    </row>
    <row r="50" spans="1:50" x14ac:dyDescent="0.25">
      <c r="A50" s="212" t="s">
        <v>523</v>
      </c>
      <c r="B50" s="212" t="s">
        <v>524</v>
      </c>
      <c r="C50" s="212" t="s">
        <v>745</v>
      </c>
      <c r="D50" s="212" t="s">
        <v>51</v>
      </c>
      <c r="E50" s="212" t="s">
        <v>476</v>
      </c>
      <c r="F50" s="212" t="s">
        <v>552</v>
      </c>
      <c r="G50" s="212"/>
      <c r="H50" s="212"/>
      <c r="I50" s="212"/>
      <c r="J50" s="212" t="s">
        <v>51</v>
      </c>
      <c r="K50" s="212"/>
      <c r="L50" s="212" t="s">
        <v>746</v>
      </c>
      <c r="M50" s="212"/>
      <c r="N50" s="212"/>
      <c r="O50" s="212"/>
      <c r="P50" s="212"/>
      <c r="Q50" s="212" t="s">
        <v>588</v>
      </c>
      <c r="R50" s="212" t="s">
        <v>574</v>
      </c>
      <c r="S50" s="212" t="s">
        <v>575</v>
      </c>
      <c r="T50" s="212" t="s">
        <v>747</v>
      </c>
      <c r="U50" s="212" t="s">
        <v>748</v>
      </c>
      <c r="V50" s="213">
        <v>44470</v>
      </c>
      <c r="W50" s="213">
        <v>46295</v>
      </c>
      <c r="X50" s="212"/>
      <c r="Y50" s="212"/>
      <c r="Z50" s="212"/>
      <c r="AA50" s="212"/>
      <c r="AB50" s="212" t="s">
        <v>749</v>
      </c>
      <c r="AC50" s="212" t="s">
        <v>750</v>
      </c>
      <c r="AD50" s="212" t="s">
        <v>751</v>
      </c>
      <c r="AE50" s="212" t="s">
        <v>553</v>
      </c>
      <c r="AF50" s="212"/>
      <c r="AG50" s="212"/>
      <c r="AH50" s="212"/>
      <c r="AI50" s="212"/>
      <c r="AJ50" s="212">
        <v>1</v>
      </c>
      <c r="AK50" s="212"/>
      <c r="AL50" s="212"/>
      <c r="AM50" s="212"/>
      <c r="AN50" s="212"/>
      <c r="AO50" s="212"/>
      <c r="AP50" s="212"/>
      <c r="AQ50" s="212"/>
      <c r="AR50" s="212"/>
      <c r="AS50" s="212"/>
      <c r="AT50" s="212"/>
      <c r="AU50" s="212"/>
      <c r="AV50" s="212"/>
      <c r="AW50" s="212"/>
      <c r="AX50" s="212"/>
    </row>
    <row r="51" spans="1:50" x14ac:dyDescent="0.25">
      <c r="A51" s="212" t="s">
        <v>793</v>
      </c>
      <c r="B51" s="212" t="s">
        <v>794</v>
      </c>
      <c r="C51" s="212" t="s">
        <v>795</v>
      </c>
      <c r="D51" s="212" t="s">
        <v>796</v>
      </c>
      <c r="E51" s="212" t="s">
        <v>476</v>
      </c>
      <c r="F51" s="212" t="s">
        <v>552</v>
      </c>
      <c r="G51" s="212"/>
      <c r="H51" s="212"/>
      <c r="I51" s="212"/>
      <c r="J51" s="212" t="s">
        <v>796</v>
      </c>
      <c r="K51" s="212"/>
      <c r="L51" s="212" t="s">
        <v>797</v>
      </c>
      <c r="M51" s="212"/>
      <c r="N51" s="212"/>
      <c r="O51" s="212"/>
      <c r="P51" s="212"/>
      <c r="Q51" s="212" t="s">
        <v>477</v>
      </c>
      <c r="R51" s="212" t="s">
        <v>622</v>
      </c>
      <c r="S51" s="212" t="s">
        <v>792</v>
      </c>
      <c r="T51" s="212" t="s">
        <v>798</v>
      </c>
      <c r="U51" s="212" t="s">
        <v>799</v>
      </c>
      <c r="V51" s="213">
        <v>44228</v>
      </c>
      <c r="W51" s="213">
        <v>45322</v>
      </c>
      <c r="X51" s="212"/>
      <c r="Y51" s="212"/>
      <c r="Z51" s="212"/>
      <c r="AA51" s="212"/>
      <c r="AB51" s="212" t="s">
        <v>800</v>
      </c>
      <c r="AC51" s="212" t="s">
        <v>801</v>
      </c>
      <c r="AD51" s="212"/>
      <c r="AE51" s="212" t="s">
        <v>553</v>
      </c>
      <c r="AF51" s="212"/>
      <c r="AG51" s="212"/>
      <c r="AH51" s="212"/>
      <c r="AI51" s="212"/>
      <c r="AJ51" s="212"/>
      <c r="AK51" s="212"/>
      <c r="AL51" s="212"/>
      <c r="AM51" s="212">
        <v>1</v>
      </c>
      <c r="AN51" s="212"/>
      <c r="AO51" s="212"/>
      <c r="AP51" s="212"/>
      <c r="AQ51" s="212"/>
      <c r="AR51" s="212"/>
      <c r="AS51" s="212"/>
      <c r="AT51" s="212"/>
      <c r="AU51" s="212"/>
      <c r="AV51" s="212"/>
      <c r="AW51" s="212"/>
      <c r="AX51" s="212"/>
    </row>
    <row r="52" spans="1:50" x14ac:dyDescent="0.25">
      <c r="A52" s="212" t="s">
        <v>617</v>
      </c>
      <c r="B52" s="212" t="s">
        <v>618</v>
      </c>
      <c r="C52" s="212" t="s">
        <v>619</v>
      </c>
      <c r="D52" s="212" t="s">
        <v>620</v>
      </c>
      <c r="E52" s="212" t="s">
        <v>476</v>
      </c>
      <c r="F52" s="212" t="s">
        <v>552</v>
      </c>
      <c r="G52" s="212"/>
      <c r="H52" s="212"/>
      <c r="I52" s="212"/>
      <c r="J52" s="212" t="s">
        <v>620</v>
      </c>
      <c r="K52" s="212"/>
      <c r="L52" s="212" t="s">
        <v>621</v>
      </c>
      <c r="M52" s="212"/>
      <c r="N52" s="212"/>
      <c r="O52" s="212"/>
      <c r="P52" s="212"/>
      <c r="Q52" s="212" t="s">
        <v>477</v>
      </c>
      <c r="R52" s="212" t="s">
        <v>622</v>
      </c>
      <c r="S52" s="212" t="s">
        <v>623</v>
      </c>
      <c r="T52" s="212" t="s">
        <v>624</v>
      </c>
      <c r="U52" s="212" t="s">
        <v>625</v>
      </c>
      <c r="V52" s="213">
        <v>44835</v>
      </c>
      <c r="W52" s="213">
        <v>45565</v>
      </c>
      <c r="X52" s="212"/>
      <c r="Y52" s="212"/>
      <c r="Z52" s="212"/>
      <c r="AA52" s="212"/>
      <c r="AB52" s="212" t="s">
        <v>626</v>
      </c>
      <c r="AC52" s="212" t="s">
        <v>627</v>
      </c>
      <c r="AD52" s="212"/>
      <c r="AE52" s="212" t="s">
        <v>553</v>
      </c>
      <c r="AF52" s="212"/>
      <c r="AG52" s="212">
        <v>1</v>
      </c>
      <c r="AH52" s="212"/>
      <c r="AI52" s="212"/>
      <c r="AJ52" s="212"/>
      <c r="AK52" s="212"/>
      <c r="AL52" s="212"/>
      <c r="AM52" s="212"/>
      <c r="AN52" s="212"/>
      <c r="AO52" s="212"/>
      <c r="AP52" s="212"/>
      <c r="AQ52" s="212"/>
      <c r="AR52" s="212"/>
      <c r="AS52" s="212"/>
      <c r="AT52" s="212"/>
      <c r="AU52" s="212"/>
      <c r="AV52" s="212"/>
      <c r="AW52" s="212"/>
      <c r="AX52" s="212"/>
    </row>
    <row r="53" spans="1:50" x14ac:dyDescent="0.25">
      <c r="A53" s="212" t="s">
        <v>514</v>
      </c>
      <c r="B53" s="212" t="s">
        <v>515</v>
      </c>
      <c r="C53" s="212" t="s">
        <v>843</v>
      </c>
      <c r="D53" s="212" t="s">
        <v>289</v>
      </c>
      <c r="E53" s="212" t="s">
        <v>476</v>
      </c>
      <c r="F53" s="212" t="s">
        <v>552</v>
      </c>
      <c r="G53" s="212"/>
      <c r="H53" s="212"/>
      <c r="I53" s="212"/>
      <c r="J53" s="212" t="s">
        <v>289</v>
      </c>
      <c r="K53" s="212"/>
      <c r="L53" s="212" t="s">
        <v>844</v>
      </c>
      <c r="M53" s="212"/>
      <c r="N53" s="212"/>
      <c r="O53" s="212"/>
      <c r="P53" s="212"/>
      <c r="Q53" s="212" t="s">
        <v>588</v>
      </c>
      <c r="R53" s="212" t="s">
        <v>622</v>
      </c>
      <c r="S53" s="212" t="s">
        <v>631</v>
      </c>
      <c r="T53" s="212" t="s">
        <v>845</v>
      </c>
      <c r="U53" s="212" t="s">
        <v>846</v>
      </c>
      <c r="V53" s="213">
        <v>43862</v>
      </c>
      <c r="W53" s="213">
        <v>45688</v>
      </c>
      <c r="X53" s="212"/>
      <c r="Y53" s="212"/>
      <c r="Z53" s="212"/>
      <c r="AA53" s="212"/>
      <c r="AB53" s="212" t="s">
        <v>847</v>
      </c>
      <c r="AC53" s="212" t="s">
        <v>848</v>
      </c>
      <c r="AD53" s="212" t="s">
        <v>849</v>
      </c>
      <c r="AE53" s="212" t="s">
        <v>553</v>
      </c>
      <c r="AF53" s="212"/>
      <c r="AG53" s="212">
        <v>1</v>
      </c>
      <c r="AH53" s="212"/>
      <c r="AI53" s="212"/>
      <c r="AJ53" s="212"/>
      <c r="AK53" s="212"/>
      <c r="AL53" s="212"/>
      <c r="AM53" s="212"/>
      <c r="AN53" s="212"/>
      <c r="AO53" s="212"/>
      <c r="AP53" s="212"/>
      <c r="AQ53" s="212"/>
      <c r="AR53" s="212"/>
      <c r="AS53" s="212"/>
      <c r="AT53" s="212"/>
      <c r="AU53" s="212"/>
      <c r="AV53" s="212"/>
      <c r="AW53" s="212"/>
      <c r="AX53" s="212"/>
    </row>
    <row r="54" spans="1:50" x14ac:dyDescent="0.25">
      <c r="A54" s="212" t="s">
        <v>499</v>
      </c>
      <c r="B54" s="212" t="s">
        <v>500</v>
      </c>
      <c r="C54" s="212" t="s">
        <v>729</v>
      </c>
      <c r="D54" s="212" t="s">
        <v>290</v>
      </c>
      <c r="E54" s="212" t="s">
        <v>476</v>
      </c>
      <c r="F54" s="212" t="s">
        <v>552</v>
      </c>
      <c r="G54" s="212"/>
      <c r="H54" s="212"/>
      <c r="I54" s="212"/>
      <c r="J54" s="212" t="s">
        <v>290</v>
      </c>
      <c r="K54" s="212"/>
      <c r="L54" s="212" t="s">
        <v>730</v>
      </c>
      <c r="M54" s="212"/>
      <c r="N54" s="212"/>
      <c r="O54" s="212"/>
      <c r="P54" s="212"/>
      <c r="Q54" s="212" t="s">
        <v>477</v>
      </c>
      <c r="R54" s="212" t="s">
        <v>574</v>
      </c>
      <c r="S54" s="212" t="s">
        <v>605</v>
      </c>
      <c r="T54" s="212" t="s">
        <v>696</v>
      </c>
      <c r="U54" s="212" t="s">
        <v>731</v>
      </c>
      <c r="V54" s="213">
        <v>44593</v>
      </c>
      <c r="W54" s="213">
        <v>45322</v>
      </c>
      <c r="X54" s="212"/>
      <c r="Y54" s="212"/>
      <c r="Z54" s="212"/>
      <c r="AA54" s="212"/>
      <c r="AB54" s="212" t="s">
        <v>732</v>
      </c>
      <c r="AC54" s="212" t="s">
        <v>733</v>
      </c>
      <c r="AD54" s="212"/>
      <c r="AE54" s="212" t="s">
        <v>553</v>
      </c>
      <c r="AF54" s="212"/>
      <c r="AG54" s="212"/>
      <c r="AH54" s="212"/>
      <c r="AI54" s="212">
        <v>1</v>
      </c>
      <c r="AJ54" s="212"/>
      <c r="AK54" s="212"/>
      <c r="AL54" s="212"/>
      <c r="AM54" s="212"/>
      <c r="AN54" s="212"/>
      <c r="AO54" s="212"/>
      <c r="AP54" s="212"/>
      <c r="AQ54" s="212"/>
      <c r="AR54" s="212"/>
      <c r="AS54" s="212"/>
      <c r="AT54" s="212"/>
      <c r="AU54" s="212"/>
      <c r="AV54" s="212"/>
      <c r="AW54" s="212"/>
      <c r="AX54" s="212"/>
    </row>
    <row r="55" spans="1:50" x14ac:dyDescent="0.25">
      <c r="A55" s="212" t="s">
        <v>516</v>
      </c>
      <c r="B55" s="212" t="s">
        <v>517</v>
      </c>
      <c r="C55" s="212" t="s">
        <v>850</v>
      </c>
      <c r="D55" s="212" t="s">
        <v>291</v>
      </c>
      <c r="E55" s="212" t="s">
        <v>476</v>
      </c>
      <c r="F55" s="212" t="s">
        <v>552</v>
      </c>
      <c r="G55" s="212"/>
      <c r="H55" s="212"/>
      <c r="I55" s="212"/>
      <c r="J55" s="212" t="s">
        <v>291</v>
      </c>
      <c r="K55" s="212"/>
      <c r="L55" s="212" t="s">
        <v>851</v>
      </c>
      <c r="M55" s="212"/>
      <c r="N55" s="212"/>
      <c r="O55" s="212"/>
      <c r="P55" s="212"/>
      <c r="Q55" s="212" t="s">
        <v>852</v>
      </c>
      <c r="R55" s="212" t="s">
        <v>816</v>
      </c>
      <c r="S55" s="212" t="s">
        <v>853</v>
      </c>
      <c r="T55" s="212"/>
      <c r="U55" s="212" t="s">
        <v>854</v>
      </c>
      <c r="V55" s="213">
        <v>43862</v>
      </c>
      <c r="W55" s="213">
        <v>45688</v>
      </c>
      <c r="X55" s="212"/>
      <c r="Y55" s="212"/>
      <c r="Z55" s="212"/>
      <c r="AA55" s="212"/>
      <c r="AB55" s="212" t="s">
        <v>855</v>
      </c>
      <c r="AC55" s="212" t="s">
        <v>856</v>
      </c>
      <c r="AD55" s="212" t="s">
        <v>857</v>
      </c>
      <c r="AE55" s="212" t="s">
        <v>553</v>
      </c>
      <c r="AF55" s="212">
        <v>1</v>
      </c>
      <c r="AG55" s="212"/>
      <c r="AH55" s="212"/>
      <c r="AI55" s="212"/>
      <c r="AJ55" s="212"/>
      <c r="AK55" s="212"/>
      <c r="AL55" s="212"/>
      <c r="AM55" s="212"/>
      <c r="AN55" s="212"/>
      <c r="AO55" s="212"/>
      <c r="AP55" s="212"/>
      <c r="AQ55" s="212"/>
      <c r="AR55" s="212"/>
      <c r="AS55" s="212"/>
      <c r="AT55" s="212"/>
      <c r="AU55" s="212"/>
      <c r="AV55" s="212"/>
      <c r="AW55" s="212"/>
      <c r="AX55" s="212"/>
    </row>
    <row r="56" spans="1:50" x14ac:dyDescent="0.25">
      <c r="A56" s="212" t="s">
        <v>495</v>
      </c>
      <c r="B56" s="212" t="s">
        <v>496</v>
      </c>
      <c r="C56" s="212" t="s">
        <v>755</v>
      </c>
      <c r="D56" s="212" t="s">
        <v>292</v>
      </c>
      <c r="E56" s="212" t="s">
        <v>476</v>
      </c>
      <c r="F56" s="212" t="s">
        <v>552</v>
      </c>
      <c r="G56" s="212"/>
      <c r="H56" s="212"/>
      <c r="I56" s="212"/>
      <c r="J56" s="212" t="s">
        <v>292</v>
      </c>
      <c r="K56" s="212"/>
      <c r="L56" s="212" t="s">
        <v>756</v>
      </c>
      <c r="M56" s="212"/>
      <c r="N56" s="212"/>
      <c r="O56" s="212"/>
      <c r="P56" s="212"/>
      <c r="Q56" s="212" t="s">
        <v>477</v>
      </c>
      <c r="R56" s="212" t="s">
        <v>622</v>
      </c>
      <c r="S56" s="212" t="s">
        <v>655</v>
      </c>
      <c r="T56" s="212" t="s">
        <v>757</v>
      </c>
      <c r="U56" s="212" t="s">
        <v>758</v>
      </c>
      <c r="V56" s="213">
        <v>44440</v>
      </c>
      <c r="W56" s="213">
        <v>45169</v>
      </c>
      <c r="X56" s="212"/>
      <c r="Y56" s="212"/>
      <c r="Z56" s="212"/>
      <c r="AA56" s="212"/>
      <c r="AB56" s="212" t="s">
        <v>759</v>
      </c>
      <c r="AC56" s="212" t="s">
        <v>760</v>
      </c>
      <c r="AD56" s="212"/>
      <c r="AE56" s="212" t="s">
        <v>553</v>
      </c>
      <c r="AF56" s="212"/>
      <c r="AG56" s="212"/>
      <c r="AH56" s="212"/>
      <c r="AI56" s="212"/>
      <c r="AJ56" s="212"/>
      <c r="AK56" s="212"/>
      <c r="AL56" s="212"/>
      <c r="AM56" s="212"/>
      <c r="AN56" s="212"/>
      <c r="AO56" s="212"/>
      <c r="AP56" s="212"/>
      <c r="AQ56" s="212"/>
      <c r="AR56" s="212"/>
      <c r="AS56" s="212"/>
      <c r="AT56" s="212"/>
      <c r="AU56" s="212"/>
      <c r="AV56" s="212"/>
      <c r="AW56" s="212">
        <v>1</v>
      </c>
      <c r="AX56" s="212"/>
    </row>
    <row r="57" spans="1:50" x14ac:dyDescent="0.25">
      <c r="A57" s="212" t="s">
        <v>610</v>
      </c>
      <c r="B57" s="212" t="s">
        <v>611</v>
      </c>
      <c r="C57" s="212" t="s">
        <v>612</v>
      </c>
      <c r="D57" s="212" t="s">
        <v>294</v>
      </c>
      <c r="E57" s="212" t="s">
        <v>476</v>
      </c>
      <c r="F57" s="212" t="s">
        <v>552</v>
      </c>
      <c r="G57" s="212"/>
      <c r="H57" s="212"/>
      <c r="I57" s="212"/>
      <c r="J57" s="212" t="s">
        <v>294</v>
      </c>
      <c r="K57" s="212"/>
      <c r="L57" s="212"/>
      <c r="M57" s="212"/>
      <c r="N57" s="212"/>
      <c r="O57" s="212"/>
      <c r="P57" s="212"/>
      <c r="Q57" s="212" t="s">
        <v>477</v>
      </c>
      <c r="R57" s="212" t="s">
        <v>574</v>
      </c>
      <c r="S57" s="212" t="s">
        <v>575</v>
      </c>
      <c r="T57" s="212" t="s">
        <v>613</v>
      </c>
      <c r="U57" s="212" t="s">
        <v>614</v>
      </c>
      <c r="V57" s="213">
        <v>44866</v>
      </c>
      <c r="W57" s="213">
        <v>45596</v>
      </c>
      <c r="X57" s="212"/>
      <c r="Y57" s="212"/>
      <c r="Z57" s="212"/>
      <c r="AA57" s="212"/>
      <c r="AB57" s="212" t="s">
        <v>615</v>
      </c>
      <c r="AC57" s="212" t="s">
        <v>616</v>
      </c>
      <c r="AD57" s="212"/>
      <c r="AE57" s="212" t="s">
        <v>553</v>
      </c>
      <c r="AF57" s="212"/>
      <c r="AG57" s="212"/>
      <c r="AH57" s="212"/>
      <c r="AI57" s="212"/>
      <c r="AJ57" s="212"/>
      <c r="AK57" s="212"/>
      <c r="AL57" s="212"/>
      <c r="AM57" s="212"/>
      <c r="AN57" s="212"/>
      <c r="AO57" s="212"/>
      <c r="AP57" s="212"/>
      <c r="AQ57" s="212"/>
      <c r="AR57" s="212"/>
      <c r="AS57" s="212"/>
      <c r="AT57" s="212"/>
      <c r="AU57" s="212"/>
      <c r="AV57" s="212"/>
      <c r="AW57" s="212"/>
      <c r="AX57" s="212"/>
    </row>
    <row r="58" spans="1:50" x14ac:dyDescent="0.25">
      <c r="AF58" s="215">
        <f>SUM(AF7:AF57)</f>
        <v>1</v>
      </c>
      <c r="AG58" s="215">
        <f t="shared" ref="AG58:AX58" si="0">SUM(AG7:AG57)</f>
        <v>7</v>
      </c>
      <c r="AH58" s="215">
        <f t="shared" si="0"/>
        <v>2</v>
      </c>
      <c r="AI58" s="215">
        <f t="shared" si="0"/>
        <v>5</v>
      </c>
      <c r="AJ58" s="215">
        <f t="shared" si="0"/>
        <v>5</v>
      </c>
      <c r="AK58" s="215">
        <f t="shared" si="0"/>
        <v>1</v>
      </c>
      <c r="AL58" s="215">
        <f t="shared" si="0"/>
        <v>0</v>
      </c>
      <c r="AM58" s="215">
        <f t="shared" si="0"/>
        <v>7</v>
      </c>
      <c r="AN58" s="215">
        <f t="shared" si="0"/>
        <v>0</v>
      </c>
      <c r="AO58" s="215">
        <f t="shared" si="0"/>
        <v>0</v>
      </c>
      <c r="AP58" s="215">
        <f t="shared" si="0"/>
        <v>0</v>
      </c>
      <c r="AQ58" s="215">
        <f t="shared" si="0"/>
        <v>0</v>
      </c>
      <c r="AR58" s="215">
        <f t="shared" si="0"/>
        <v>0</v>
      </c>
      <c r="AS58" s="215">
        <f t="shared" si="0"/>
        <v>2</v>
      </c>
      <c r="AT58" s="215">
        <f t="shared" si="0"/>
        <v>3</v>
      </c>
      <c r="AU58" s="215">
        <f t="shared" si="0"/>
        <v>0</v>
      </c>
      <c r="AV58" s="215">
        <f t="shared" si="0"/>
        <v>0</v>
      </c>
      <c r="AW58" s="215">
        <f t="shared" si="0"/>
        <v>4</v>
      </c>
      <c r="AX58" s="215">
        <f t="shared" si="0"/>
        <v>1</v>
      </c>
    </row>
  </sheetData>
  <autoFilter ref="A6:AE6" xr:uid="{00000000-0009-0000-0000-000003000000}">
    <sortState xmlns:xlrd2="http://schemas.microsoft.com/office/spreadsheetml/2017/richdata2" ref="A2:AE54">
      <sortCondition ref="J1"/>
    </sortState>
  </autoFilter>
  <mergeCells count="20">
    <mergeCell ref="AS4:AS5"/>
    <mergeCell ref="AT4:AT5"/>
    <mergeCell ref="AU4:AU5"/>
    <mergeCell ref="AV4:AV5"/>
    <mergeCell ref="AP4:AP5"/>
    <mergeCell ref="AF1:AX1"/>
    <mergeCell ref="AF4:AF5"/>
    <mergeCell ref="AG4:AG5"/>
    <mergeCell ref="AH4:AH5"/>
    <mergeCell ref="AI4:AI5"/>
    <mergeCell ref="AJ4:AJ5"/>
    <mergeCell ref="AK4:AK5"/>
    <mergeCell ref="AL4:AL5"/>
    <mergeCell ref="AM4:AM5"/>
    <mergeCell ref="AN4:AN5"/>
    <mergeCell ref="AO4:AO5"/>
    <mergeCell ref="AW4:AW5"/>
    <mergeCell ref="AX4:AX5"/>
    <mergeCell ref="AQ4:AQ5"/>
    <mergeCell ref="AR4:AR5"/>
  </mergeCells>
  <pageMargins left="0.511811024" right="0.511811024" top="0.78740157499999996" bottom="0.78740157499999996" header="0.31496062000000002" footer="0.31496062000000002"/>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82"/>
  <sheetViews>
    <sheetView zoomScale="80" zoomScaleNormal="80" workbookViewId="0">
      <selection activeCell="W8" sqref="W8:W21"/>
    </sheetView>
  </sheetViews>
  <sheetFormatPr defaultColWidth="14.44140625" defaultRowHeight="15.75" customHeight="1" x14ac:dyDescent="0.25"/>
  <cols>
    <col min="1" max="1" width="41.44140625" style="17" customWidth="1"/>
    <col min="2" max="11" width="6.6640625" style="17" customWidth="1"/>
    <col min="12" max="12" width="5" style="17" customWidth="1"/>
    <col min="13" max="20" width="6.6640625" style="17" customWidth="1"/>
    <col min="21" max="22" width="14.44140625" style="17"/>
    <col min="23" max="23" width="43.109375" style="17" customWidth="1"/>
    <col min="24" max="24" width="48.109375" style="17" customWidth="1"/>
    <col min="25" max="25" width="14.44140625" style="17"/>
    <col min="26" max="26" width="8.5546875" style="17" customWidth="1"/>
    <col min="27" max="16384" width="14.44140625" style="17"/>
  </cols>
  <sheetData>
    <row r="1" spans="1:26" ht="15.75" customHeight="1" x14ac:dyDescent="0.3">
      <c r="A1" s="304" t="s">
        <v>193</v>
      </c>
      <c r="B1" s="307" t="s">
        <v>419</v>
      </c>
      <c r="C1" s="308"/>
      <c r="D1" s="308"/>
      <c r="E1" s="308"/>
      <c r="F1" s="308"/>
      <c r="G1" s="308"/>
      <c r="H1" s="308"/>
      <c r="I1" s="308"/>
      <c r="J1" s="308"/>
      <c r="K1" s="308"/>
      <c r="L1" s="308"/>
      <c r="M1" s="308"/>
      <c r="N1" s="308"/>
      <c r="O1" s="308"/>
      <c r="P1" s="308"/>
      <c r="Q1" s="308"/>
      <c r="R1" s="308"/>
      <c r="S1" s="308"/>
      <c r="T1" s="308"/>
      <c r="V1" s="320"/>
      <c r="W1" s="320"/>
      <c r="X1" s="320"/>
      <c r="Y1" s="320"/>
    </row>
    <row r="2" spans="1:26" ht="15.75" customHeight="1" x14ac:dyDescent="0.3">
      <c r="A2" s="305"/>
      <c r="B2" s="62" t="s">
        <v>311</v>
      </c>
      <c r="C2" s="63" t="s">
        <v>312</v>
      </c>
      <c r="D2" s="63" t="s">
        <v>311</v>
      </c>
      <c r="E2" s="63" t="s">
        <v>312</v>
      </c>
      <c r="F2" s="63" t="s">
        <v>312</v>
      </c>
      <c r="G2" s="63" t="s">
        <v>311</v>
      </c>
      <c r="H2" s="63" t="s">
        <v>311</v>
      </c>
      <c r="I2" s="63" t="s">
        <v>312</v>
      </c>
      <c r="J2" s="63" t="s">
        <v>312</v>
      </c>
      <c r="K2" s="63"/>
      <c r="L2" s="63" t="s">
        <v>311</v>
      </c>
      <c r="M2" s="63" t="s">
        <v>311</v>
      </c>
      <c r="N2" s="63"/>
      <c r="O2" s="63" t="s">
        <v>312</v>
      </c>
      <c r="P2" s="63" t="s">
        <v>311</v>
      </c>
      <c r="Q2" s="63" t="s">
        <v>311</v>
      </c>
      <c r="R2" s="63" t="s">
        <v>312</v>
      </c>
      <c r="S2" s="63" t="s">
        <v>312</v>
      </c>
      <c r="T2" s="63" t="s">
        <v>312</v>
      </c>
      <c r="V2" s="151"/>
      <c r="W2" s="151"/>
      <c r="X2" s="151"/>
      <c r="Y2" s="151"/>
    </row>
    <row r="3" spans="1:26" ht="12.75" customHeight="1" x14ac:dyDescent="0.25">
      <c r="A3" s="305"/>
      <c r="B3" s="54">
        <v>1</v>
      </c>
      <c r="C3" s="55">
        <v>2</v>
      </c>
      <c r="D3" s="54">
        <v>3</v>
      </c>
      <c r="E3" s="55">
        <v>4</v>
      </c>
      <c r="F3" s="54">
        <v>5</v>
      </c>
      <c r="G3" s="55">
        <v>6</v>
      </c>
      <c r="H3" s="54">
        <v>7</v>
      </c>
      <c r="I3" s="55">
        <v>8</v>
      </c>
      <c r="J3" s="176">
        <v>9</v>
      </c>
      <c r="K3" s="176">
        <v>10</v>
      </c>
      <c r="L3" s="54">
        <v>11</v>
      </c>
      <c r="M3" s="55">
        <v>12</v>
      </c>
      <c r="N3" s="176">
        <v>13</v>
      </c>
      <c r="O3" s="55">
        <v>14</v>
      </c>
      <c r="P3" s="54">
        <v>15</v>
      </c>
      <c r="Q3" s="158">
        <v>16</v>
      </c>
      <c r="R3" s="54">
        <v>17</v>
      </c>
      <c r="S3" s="55">
        <v>19</v>
      </c>
      <c r="T3" s="83">
        <v>20</v>
      </c>
      <c r="V3" s="152"/>
      <c r="W3" s="153"/>
      <c r="X3" s="153"/>
      <c r="Y3" s="154"/>
    </row>
    <row r="4" spans="1:26" ht="34.5" customHeight="1" x14ac:dyDescent="0.25">
      <c r="A4" s="305"/>
      <c r="B4" s="290" t="s">
        <v>299</v>
      </c>
      <c r="C4" s="290" t="s">
        <v>300</v>
      </c>
      <c r="D4" s="290" t="s">
        <v>301</v>
      </c>
      <c r="E4" s="290" t="s">
        <v>310</v>
      </c>
      <c r="F4" s="290" t="s">
        <v>313</v>
      </c>
      <c r="G4" s="290" t="s">
        <v>315</v>
      </c>
      <c r="H4" s="290" t="s">
        <v>316</v>
      </c>
      <c r="I4" s="290" t="s">
        <v>319</v>
      </c>
      <c r="J4" s="291" t="s">
        <v>328</v>
      </c>
      <c r="K4" s="291" t="s">
        <v>328</v>
      </c>
      <c r="L4" s="290" t="s">
        <v>329</v>
      </c>
      <c r="M4" s="290" t="s">
        <v>343</v>
      </c>
      <c r="N4" s="291" t="s">
        <v>328</v>
      </c>
      <c r="O4" s="290" t="s">
        <v>345</v>
      </c>
      <c r="P4" s="290" t="s">
        <v>347</v>
      </c>
      <c r="Q4" s="298" t="s">
        <v>348</v>
      </c>
      <c r="R4" s="290" t="s">
        <v>349</v>
      </c>
      <c r="S4" s="290" t="s">
        <v>352</v>
      </c>
      <c r="T4" s="292" t="s">
        <v>354</v>
      </c>
      <c r="V4" s="152"/>
      <c r="W4" s="153"/>
      <c r="X4" s="153"/>
      <c r="Y4" s="154"/>
    </row>
    <row r="5" spans="1:26" ht="118.5" customHeight="1" thickBot="1" x14ac:dyDescent="0.3">
      <c r="A5" s="306"/>
      <c r="B5" s="290"/>
      <c r="C5" s="290"/>
      <c r="D5" s="290"/>
      <c r="E5" s="290"/>
      <c r="F5" s="290"/>
      <c r="G5" s="290"/>
      <c r="H5" s="290"/>
      <c r="I5" s="290"/>
      <c r="J5" s="291"/>
      <c r="K5" s="291"/>
      <c r="L5" s="290"/>
      <c r="M5" s="290"/>
      <c r="N5" s="291"/>
      <c r="O5" s="290"/>
      <c r="P5" s="290"/>
      <c r="Q5" s="298"/>
      <c r="R5" s="290"/>
      <c r="S5" s="290"/>
      <c r="T5" s="292"/>
      <c r="V5" s="152"/>
      <c r="W5" s="153"/>
      <c r="X5" s="153"/>
      <c r="Y5" s="154"/>
    </row>
    <row r="6" spans="1:26" ht="16.2" thickBot="1" x14ac:dyDescent="0.35">
      <c r="A6" s="35" t="s">
        <v>95</v>
      </c>
      <c r="B6" s="70"/>
      <c r="C6" s="64"/>
      <c r="D6" s="64"/>
      <c r="E6" s="64"/>
      <c r="F6" s="64"/>
      <c r="G6" s="56"/>
      <c r="H6" s="56"/>
      <c r="I6" s="56"/>
      <c r="J6" s="56"/>
      <c r="K6" s="56"/>
      <c r="L6" s="66" t="s">
        <v>207</v>
      </c>
      <c r="M6" s="56"/>
      <c r="N6" s="56"/>
      <c r="O6" s="56"/>
      <c r="P6" s="56"/>
      <c r="Q6" s="56"/>
      <c r="R6" s="56"/>
      <c r="S6" s="56"/>
      <c r="T6" s="59"/>
      <c r="V6" s="321" t="s">
        <v>420</v>
      </c>
      <c r="W6" s="321"/>
      <c r="X6" s="321"/>
      <c r="Y6" s="321"/>
    </row>
    <row r="7" spans="1:26" ht="15.6" x14ac:dyDescent="0.3">
      <c r="A7" s="25" t="s">
        <v>323</v>
      </c>
      <c r="B7" s="70"/>
      <c r="C7" s="64"/>
      <c r="D7" s="64"/>
      <c r="E7" s="64"/>
      <c r="F7" s="64"/>
      <c r="G7" s="56"/>
      <c r="H7" s="56" t="s">
        <v>207</v>
      </c>
      <c r="I7" s="56"/>
      <c r="J7" s="56"/>
      <c r="K7" s="56"/>
      <c r="L7" s="56"/>
      <c r="M7" s="56"/>
      <c r="N7" s="56"/>
      <c r="O7" s="56"/>
      <c r="P7" s="56"/>
      <c r="Q7" s="56"/>
      <c r="R7" s="56"/>
      <c r="S7" s="56"/>
      <c r="T7" s="59"/>
      <c r="V7" s="141" t="s">
        <v>421</v>
      </c>
      <c r="W7" s="141" t="s">
        <v>422</v>
      </c>
      <c r="X7" s="141" t="s">
        <v>423</v>
      </c>
      <c r="Y7" s="141" t="s">
        <v>424</v>
      </c>
    </row>
    <row r="8" spans="1:26" ht="15" x14ac:dyDescent="0.25">
      <c r="A8" s="29" t="s">
        <v>355</v>
      </c>
      <c r="B8" s="70"/>
      <c r="C8" s="64"/>
      <c r="D8" s="64"/>
      <c r="E8" s="64"/>
      <c r="F8" s="64"/>
      <c r="G8" s="56"/>
      <c r="H8" s="56"/>
      <c r="I8" s="56"/>
      <c r="J8" s="56"/>
      <c r="K8" s="56"/>
      <c r="L8" s="56"/>
      <c r="M8" s="56"/>
      <c r="N8" s="56"/>
      <c r="O8" s="56"/>
      <c r="P8" s="56"/>
      <c r="Q8" s="56"/>
      <c r="R8" s="56"/>
      <c r="S8" s="30" t="s">
        <v>207</v>
      </c>
      <c r="T8" s="84" t="s">
        <v>207</v>
      </c>
      <c r="V8" s="142" t="s">
        <v>425</v>
      </c>
      <c r="W8" s="143" t="s">
        <v>426</v>
      </c>
      <c r="X8" s="143" t="s">
        <v>427</v>
      </c>
      <c r="Y8" s="144">
        <v>14050</v>
      </c>
      <c r="Z8" s="209">
        <f>Y8/$Y$22</f>
        <v>8.437410239917309E-2</v>
      </c>
    </row>
    <row r="9" spans="1:26" ht="12.75" customHeight="1" x14ac:dyDescent="0.25">
      <c r="A9" s="25" t="s">
        <v>457</v>
      </c>
      <c r="B9" s="59"/>
      <c r="C9" s="56"/>
      <c r="D9" s="56"/>
      <c r="E9" s="56"/>
      <c r="F9" s="56"/>
      <c r="G9" s="56"/>
      <c r="H9" s="56"/>
      <c r="I9" s="56"/>
      <c r="J9" s="56"/>
      <c r="K9" s="56"/>
      <c r="L9" s="55"/>
      <c r="M9" s="56"/>
      <c r="N9" s="56"/>
      <c r="O9" s="56"/>
      <c r="P9" s="56"/>
      <c r="Q9" s="56"/>
      <c r="R9" s="56"/>
      <c r="S9" s="56"/>
      <c r="T9" s="59"/>
      <c r="V9" s="142" t="s">
        <v>428</v>
      </c>
      <c r="W9" s="143" t="s">
        <v>426</v>
      </c>
      <c r="X9" s="143" t="s">
        <v>429</v>
      </c>
      <c r="Y9" s="144">
        <v>18396.03</v>
      </c>
      <c r="Z9" s="209">
        <f t="shared" ref="Z9:Z21" si="0">Y9/$Y$22</f>
        <v>0.11047320419631744</v>
      </c>
    </row>
    <row r="10" spans="1:26" ht="12.75" customHeight="1" x14ac:dyDescent="0.25">
      <c r="A10" s="29" t="s">
        <v>458</v>
      </c>
      <c r="B10" s="59"/>
      <c r="C10" s="30" t="s">
        <v>207</v>
      </c>
      <c r="D10" s="56"/>
      <c r="E10" s="56"/>
      <c r="F10" s="56"/>
      <c r="G10" s="56"/>
      <c r="H10" s="56"/>
      <c r="I10" s="56"/>
      <c r="J10" s="56"/>
      <c r="K10" s="56"/>
      <c r="L10" s="55"/>
      <c r="M10" s="56"/>
      <c r="N10" s="56"/>
      <c r="O10" s="56"/>
      <c r="P10" s="56"/>
      <c r="Q10" s="56"/>
      <c r="R10" s="56"/>
      <c r="S10" s="56"/>
      <c r="T10" s="59"/>
      <c r="V10" s="142" t="s">
        <v>430</v>
      </c>
      <c r="W10" s="143" t="s">
        <v>426</v>
      </c>
      <c r="X10" s="143" t="s">
        <v>431</v>
      </c>
      <c r="Y10" s="144">
        <v>18292.830000000002</v>
      </c>
      <c r="Z10" s="209">
        <f t="shared" si="0"/>
        <v>0.1098534598996915</v>
      </c>
    </row>
    <row r="11" spans="1:26" ht="12.75" customHeight="1" x14ac:dyDescent="0.25">
      <c r="A11" s="29" t="s">
        <v>459</v>
      </c>
      <c r="B11" s="59"/>
      <c r="C11" s="56"/>
      <c r="D11" s="56"/>
      <c r="E11" s="56"/>
      <c r="F11" s="56"/>
      <c r="G11" s="56"/>
      <c r="H11" s="56"/>
      <c r="I11" s="56"/>
      <c r="J11" s="56"/>
      <c r="K11" s="56"/>
      <c r="L11" s="55"/>
      <c r="M11" s="56"/>
      <c r="N11" s="56"/>
      <c r="O11" s="56"/>
      <c r="P11" s="56"/>
      <c r="Q11" s="56"/>
      <c r="R11" s="56"/>
      <c r="S11" s="30" t="s">
        <v>207</v>
      </c>
      <c r="T11" s="84" t="s">
        <v>207</v>
      </c>
      <c r="V11" s="142" t="s">
        <v>432</v>
      </c>
      <c r="W11" s="143" t="s">
        <v>426</v>
      </c>
      <c r="X11" s="143" t="s">
        <v>433</v>
      </c>
      <c r="Y11" s="144">
        <v>20065.66</v>
      </c>
      <c r="Z11" s="209">
        <f t="shared" si="0"/>
        <v>0.12049979014569336</v>
      </c>
    </row>
    <row r="12" spans="1:26" ht="12.75" customHeight="1" x14ac:dyDescent="0.25">
      <c r="A12" s="25" t="s">
        <v>460</v>
      </c>
      <c r="B12" s="59"/>
      <c r="C12" s="56"/>
      <c r="D12" s="56"/>
      <c r="E12" s="56"/>
      <c r="F12" s="56"/>
      <c r="G12" s="56"/>
      <c r="H12" s="56"/>
      <c r="I12" s="56"/>
      <c r="J12" s="56"/>
      <c r="K12" s="56"/>
      <c r="L12" s="55"/>
      <c r="M12" s="56"/>
      <c r="N12" s="56"/>
      <c r="O12" s="56"/>
      <c r="P12" s="56"/>
      <c r="Q12" s="56"/>
      <c r="R12" s="56"/>
      <c r="S12" s="56"/>
      <c r="T12" s="59"/>
      <c r="V12" s="142" t="s">
        <v>434</v>
      </c>
      <c r="W12" s="143" t="s">
        <v>426</v>
      </c>
      <c r="X12" s="143" t="s">
        <v>435</v>
      </c>
      <c r="Y12" s="144">
        <v>4180</v>
      </c>
      <c r="Z12" s="209">
        <f t="shared" si="0"/>
        <v>2.5102046123028011E-2</v>
      </c>
    </row>
    <row r="13" spans="1:26" ht="12.75" customHeight="1" x14ac:dyDescent="0.25">
      <c r="A13" s="35" t="s">
        <v>208</v>
      </c>
      <c r="B13" s="150"/>
      <c r="C13" s="149"/>
      <c r="D13" s="149"/>
      <c r="E13" s="149"/>
      <c r="F13" s="149">
        <v>1</v>
      </c>
      <c r="G13" s="149"/>
      <c r="H13" s="148"/>
      <c r="I13" s="148"/>
      <c r="J13" s="149"/>
      <c r="K13" s="149"/>
      <c r="L13" s="149"/>
      <c r="M13" s="149"/>
      <c r="N13" s="149"/>
      <c r="O13" s="149"/>
      <c r="P13" s="149"/>
      <c r="Q13" s="149"/>
      <c r="R13" s="149"/>
      <c r="S13" s="149"/>
      <c r="T13" s="150"/>
      <c r="V13" s="142" t="s">
        <v>436</v>
      </c>
      <c r="W13" s="143" t="s">
        <v>426</v>
      </c>
      <c r="X13" s="143" t="s">
        <v>437</v>
      </c>
      <c r="Y13" s="144">
        <v>1411.5</v>
      </c>
      <c r="Z13" s="209">
        <f t="shared" si="0"/>
        <v>8.4764445221660375E-3</v>
      </c>
    </row>
    <row r="14" spans="1:26" ht="12.75" customHeight="1" x14ac:dyDescent="0.25">
      <c r="A14" s="157" t="s">
        <v>209</v>
      </c>
      <c r="B14" s="150"/>
      <c r="C14" s="149"/>
      <c r="D14" s="149"/>
      <c r="E14" s="149"/>
      <c r="F14" s="156">
        <v>0</v>
      </c>
      <c r="G14" s="149"/>
      <c r="H14" s="149"/>
      <c r="I14" s="149">
        <v>1</v>
      </c>
      <c r="J14" s="149"/>
      <c r="K14" s="149"/>
      <c r="L14" s="149"/>
      <c r="M14" s="148"/>
      <c r="N14" s="149"/>
      <c r="O14" s="148"/>
      <c r="P14" s="148"/>
      <c r="Q14" s="149"/>
      <c r="R14" s="149"/>
      <c r="S14" s="148">
        <v>1</v>
      </c>
      <c r="T14" s="147">
        <v>0</v>
      </c>
      <c r="V14" s="142" t="s">
        <v>438</v>
      </c>
      <c r="W14" s="143" t="s">
        <v>426</v>
      </c>
      <c r="X14" s="143" t="s">
        <v>439</v>
      </c>
      <c r="Y14" s="144">
        <v>16931.18</v>
      </c>
      <c r="Z14" s="209">
        <f t="shared" si="0"/>
        <v>0.10167637829600225</v>
      </c>
    </row>
    <row r="15" spans="1:26" ht="12.75" customHeight="1" x14ac:dyDescent="0.25">
      <c r="A15" s="35" t="s">
        <v>210</v>
      </c>
      <c r="B15" s="59"/>
      <c r="C15" s="56" t="s">
        <v>207</v>
      </c>
      <c r="D15" s="56"/>
      <c r="E15" s="56"/>
      <c r="F15" s="56"/>
      <c r="G15" s="56"/>
      <c r="H15" s="56"/>
      <c r="I15" s="56"/>
      <c r="J15" s="55"/>
      <c r="K15" s="55"/>
      <c r="L15" s="55"/>
      <c r="M15" s="56"/>
      <c r="N15" s="55"/>
      <c r="O15" s="56"/>
      <c r="P15" s="56"/>
      <c r="Q15" s="56"/>
      <c r="R15" s="56"/>
      <c r="S15" s="56"/>
      <c r="T15" s="59"/>
      <c r="V15" s="142" t="s">
        <v>440</v>
      </c>
      <c r="W15" s="143" t="s">
        <v>426</v>
      </c>
      <c r="X15" s="143" t="s">
        <v>441</v>
      </c>
      <c r="Y15" s="144">
        <v>19600.5</v>
      </c>
      <c r="Z15" s="209">
        <f t="shared" si="0"/>
        <v>0.11770637680249055</v>
      </c>
    </row>
    <row r="16" spans="1:26" ht="12.75" customHeight="1" x14ac:dyDescent="0.25">
      <c r="A16" s="35" t="s">
        <v>302</v>
      </c>
      <c r="B16" s="59"/>
      <c r="C16" s="56"/>
      <c r="D16" s="56" t="s">
        <v>207</v>
      </c>
      <c r="E16" s="56"/>
      <c r="F16" s="56"/>
      <c r="G16" s="56"/>
      <c r="H16" s="56"/>
      <c r="I16" s="56"/>
      <c r="J16" s="55"/>
      <c r="K16" s="55"/>
      <c r="L16" s="55"/>
      <c r="M16" s="56"/>
      <c r="N16" s="55"/>
      <c r="O16" s="56"/>
      <c r="P16" s="56"/>
      <c r="Q16" s="56"/>
      <c r="R16" s="56"/>
      <c r="S16" s="56"/>
      <c r="T16" s="59"/>
      <c r="V16" s="142" t="s">
        <v>442</v>
      </c>
      <c r="W16" s="143" t="s">
        <v>426</v>
      </c>
      <c r="X16" s="143" t="s">
        <v>443</v>
      </c>
      <c r="Y16" s="144">
        <v>18893.560000000001</v>
      </c>
      <c r="Z16" s="209">
        <f t="shared" si="0"/>
        <v>0.11346100826511893</v>
      </c>
    </row>
    <row r="17" spans="1:26" ht="12.75" customHeight="1" x14ac:dyDescent="0.25">
      <c r="A17" s="76" t="s">
        <v>350</v>
      </c>
      <c r="B17" s="59"/>
      <c r="C17" s="56"/>
      <c r="D17" s="56"/>
      <c r="E17" s="56"/>
      <c r="F17" s="56"/>
      <c r="G17" s="56"/>
      <c r="H17" s="56"/>
      <c r="I17" s="56"/>
      <c r="J17" s="55"/>
      <c r="K17" s="55"/>
      <c r="L17" s="55"/>
      <c r="M17" s="56"/>
      <c r="N17" s="55"/>
      <c r="O17" s="56"/>
      <c r="P17" s="56"/>
      <c r="Q17" s="56"/>
      <c r="R17" s="56" t="s">
        <v>207</v>
      </c>
      <c r="S17" s="56"/>
      <c r="T17" s="59"/>
      <c r="V17" s="142" t="s">
        <v>444</v>
      </c>
      <c r="W17" s="143" t="s">
        <v>426</v>
      </c>
      <c r="X17" s="143" t="s">
        <v>445</v>
      </c>
      <c r="Y17" s="144">
        <v>17236.849999999999</v>
      </c>
      <c r="Z17" s="209">
        <f t="shared" si="0"/>
        <v>0.1035120104583051</v>
      </c>
    </row>
    <row r="18" spans="1:26" ht="12.75" customHeight="1" x14ac:dyDescent="0.25">
      <c r="A18" s="35" t="s">
        <v>303</v>
      </c>
      <c r="B18" s="59"/>
      <c r="C18" s="56"/>
      <c r="D18" s="56" t="s">
        <v>207</v>
      </c>
      <c r="E18" s="56"/>
      <c r="F18" s="56"/>
      <c r="G18" s="56"/>
      <c r="H18" s="56"/>
      <c r="I18" s="56"/>
      <c r="J18" s="55"/>
      <c r="K18" s="55"/>
      <c r="L18" s="55"/>
      <c r="M18" s="56"/>
      <c r="N18" s="55"/>
      <c r="O18" s="56"/>
      <c r="P18" s="56"/>
      <c r="Q18" s="56"/>
      <c r="R18" s="56"/>
      <c r="S18" s="56"/>
      <c r="T18" s="59"/>
      <c r="V18" s="142" t="s">
        <v>446</v>
      </c>
      <c r="W18" s="143" t="s">
        <v>426</v>
      </c>
      <c r="X18" s="143" t="s">
        <v>447</v>
      </c>
      <c r="Y18" s="144">
        <v>8349.33</v>
      </c>
      <c r="Z18" s="209">
        <f t="shared" si="0"/>
        <v>5.0140015970426187E-2</v>
      </c>
    </row>
    <row r="19" spans="1:26" ht="12.75" customHeight="1" x14ac:dyDescent="0.25">
      <c r="A19" s="35" t="s">
        <v>211</v>
      </c>
      <c r="B19" s="59"/>
      <c r="C19" s="56"/>
      <c r="D19" s="56"/>
      <c r="E19" s="56"/>
      <c r="F19" s="56"/>
      <c r="G19" s="56"/>
      <c r="H19" s="56"/>
      <c r="I19" s="56"/>
      <c r="J19" s="56"/>
      <c r="K19" s="56"/>
      <c r="L19" s="55"/>
      <c r="M19" s="56"/>
      <c r="N19" s="56"/>
      <c r="O19" s="56"/>
      <c r="P19" s="56"/>
      <c r="Q19" s="56"/>
      <c r="R19" s="56"/>
      <c r="S19" s="56"/>
      <c r="T19" s="59"/>
      <c r="V19" s="142" t="s">
        <v>448</v>
      </c>
      <c r="W19" s="143" t="s">
        <v>426</v>
      </c>
      <c r="X19" s="143" t="s">
        <v>449</v>
      </c>
      <c r="Y19" s="144">
        <v>6299.9</v>
      </c>
      <c r="Z19" s="209">
        <f t="shared" si="0"/>
        <v>3.7832626882886161E-2</v>
      </c>
    </row>
    <row r="20" spans="1:26" ht="12.75" customHeight="1" x14ac:dyDescent="0.25">
      <c r="A20" s="36" t="s">
        <v>212</v>
      </c>
      <c r="B20" s="59"/>
      <c r="C20" s="56"/>
      <c r="D20" s="56"/>
      <c r="E20" s="56"/>
      <c r="F20" s="56"/>
      <c r="G20" s="56"/>
      <c r="H20" s="56"/>
      <c r="I20" s="56"/>
      <c r="J20" s="55"/>
      <c r="K20" s="55"/>
      <c r="L20" s="56"/>
      <c r="M20" s="57"/>
      <c r="N20" s="55"/>
      <c r="O20" s="57"/>
      <c r="P20" s="57"/>
      <c r="Q20" s="57"/>
      <c r="R20" s="57"/>
      <c r="S20" s="57"/>
      <c r="T20" s="65"/>
      <c r="V20" s="142" t="s">
        <v>450</v>
      </c>
      <c r="W20" s="143" t="s">
        <v>426</v>
      </c>
      <c r="X20" s="143" t="s">
        <v>451</v>
      </c>
      <c r="Y20" s="144">
        <v>2392.9499999999998</v>
      </c>
      <c r="Z20" s="209">
        <f t="shared" si="0"/>
        <v>1.4370320878014323E-2</v>
      </c>
    </row>
    <row r="21" spans="1:26" ht="15.6" thickBot="1" x14ac:dyDescent="0.3">
      <c r="A21" s="157" t="s">
        <v>213</v>
      </c>
      <c r="B21" s="61"/>
      <c r="C21" s="156">
        <v>0</v>
      </c>
      <c r="D21" s="56"/>
      <c r="E21" s="56" t="s">
        <v>207</v>
      </c>
      <c r="F21" s="56"/>
      <c r="G21" s="56"/>
      <c r="H21" s="55"/>
      <c r="I21" s="55"/>
      <c r="J21" s="56"/>
      <c r="K21" s="56"/>
      <c r="L21" s="56"/>
      <c r="M21" s="56"/>
      <c r="N21" s="56"/>
      <c r="O21" s="56"/>
      <c r="P21" s="56"/>
      <c r="Q21" s="56"/>
      <c r="R21" s="56"/>
      <c r="S21" s="56"/>
      <c r="T21" s="59"/>
      <c r="V21" s="142" t="s">
        <v>452</v>
      </c>
      <c r="W21" s="143" t="s">
        <v>426</v>
      </c>
      <c r="X21" s="143" t="s">
        <v>453</v>
      </c>
      <c r="Y21" s="145">
        <v>420</v>
      </c>
      <c r="Z21" s="209">
        <f t="shared" si="0"/>
        <v>2.5222151606870248E-3</v>
      </c>
    </row>
    <row r="22" spans="1:26" ht="13.5" customHeight="1" thickBot="1" x14ac:dyDescent="0.3">
      <c r="A22" s="37" t="s">
        <v>214</v>
      </c>
      <c r="B22" s="59"/>
      <c r="C22" s="56"/>
      <c r="D22" s="56"/>
      <c r="E22" s="56"/>
      <c r="F22" s="56"/>
      <c r="G22" s="56"/>
      <c r="H22" s="56"/>
      <c r="I22" s="56"/>
      <c r="J22" s="56"/>
      <c r="K22" s="56"/>
      <c r="L22" s="55"/>
      <c r="M22" s="56"/>
      <c r="N22" s="56"/>
      <c r="O22" s="56"/>
      <c r="P22" s="56"/>
      <c r="Q22" s="56"/>
      <c r="R22" s="56"/>
      <c r="S22" s="56"/>
      <c r="T22" s="59"/>
      <c r="V22" s="140"/>
      <c r="W22" s="140"/>
      <c r="X22" s="140"/>
      <c r="Y22" s="146">
        <v>166520.29</v>
      </c>
    </row>
    <row r="23" spans="1:26" ht="13.5" customHeight="1" x14ac:dyDescent="0.25">
      <c r="A23" s="29" t="s">
        <v>378</v>
      </c>
      <c r="B23" s="59"/>
      <c r="C23" s="56"/>
      <c r="D23" s="56"/>
      <c r="E23" s="56"/>
      <c r="F23" s="56"/>
      <c r="G23" s="56"/>
      <c r="H23" s="56"/>
      <c r="I23" s="56"/>
      <c r="J23" s="56"/>
      <c r="K23" s="56"/>
      <c r="L23" s="55"/>
      <c r="M23" s="56"/>
      <c r="N23" s="56"/>
      <c r="O23" s="56"/>
      <c r="P23" s="56"/>
      <c r="Q23" s="56"/>
      <c r="R23" s="56"/>
      <c r="S23" s="56"/>
      <c r="T23" s="84" t="s">
        <v>207</v>
      </c>
    </row>
    <row r="24" spans="1:26" ht="13.2" x14ac:dyDescent="0.25">
      <c r="A24" s="35" t="s">
        <v>215</v>
      </c>
      <c r="B24" s="65"/>
      <c r="C24" s="55"/>
      <c r="D24" s="56"/>
      <c r="E24" s="56" t="s">
        <v>207</v>
      </c>
      <c r="F24" s="56"/>
      <c r="G24" s="56"/>
      <c r="H24" s="56"/>
      <c r="I24" s="56"/>
      <c r="J24" s="56"/>
      <c r="K24" s="56"/>
      <c r="L24" s="56"/>
      <c r="M24" s="56"/>
      <c r="N24" s="56"/>
      <c r="O24" s="56"/>
      <c r="P24" s="56"/>
      <c r="Q24" s="56"/>
      <c r="R24" s="56"/>
      <c r="S24" s="56"/>
      <c r="T24" s="59"/>
    </row>
    <row r="25" spans="1:26" ht="13.2" x14ac:dyDescent="0.25">
      <c r="A25" s="29" t="s">
        <v>379</v>
      </c>
      <c r="B25" s="65"/>
      <c r="C25" s="55"/>
      <c r="D25" s="56"/>
      <c r="E25" s="56"/>
      <c r="F25" s="56"/>
      <c r="G25" s="56"/>
      <c r="H25" s="56"/>
      <c r="I25" s="56"/>
      <c r="J25" s="56"/>
      <c r="K25" s="56"/>
      <c r="L25" s="56"/>
      <c r="M25" s="56"/>
      <c r="N25" s="56"/>
      <c r="O25" s="56"/>
      <c r="P25" s="74"/>
      <c r="Q25" s="56"/>
      <c r="R25" s="56"/>
      <c r="S25" s="30" t="s">
        <v>207</v>
      </c>
      <c r="T25" s="84" t="s">
        <v>207</v>
      </c>
    </row>
    <row r="26" spans="1:26" ht="13.8" thickBot="1" x14ac:dyDescent="0.3">
      <c r="A26" s="29" t="s">
        <v>356</v>
      </c>
      <c r="B26" s="65"/>
      <c r="C26" s="55"/>
      <c r="D26" s="56"/>
      <c r="E26" s="56"/>
      <c r="F26" s="56"/>
      <c r="G26" s="56"/>
      <c r="H26" s="56"/>
      <c r="I26" s="56"/>
      <c r="J26" s="56"/>
      <c r="K26" s="56"/>
      <c r="L26" s="56"/>
      <c r="M26" s="56"/>
      <c r="N26" s="56"/>
      <c r="O26" s="56"/>
      <c r="P26" s="74"/>
      <c r="Q26" s="56"/>
      <c r="R26" s="56"/>
      <c r="S26" s="56"/>
      <c r="T26" s="84" t="s">
        <v>207</v>
      </c>
    </row>
    <row r="27" spans="1:26" ht="12.75" customHeight="1" thickBot="1" x14ac:dyDescent="0.3">
      <c r="A27" s="35" t="s">
        <v>120</v>
      </c>
      <c r="B27" s="65"/>
      <c r="C27" s="55"/>
      <c r="D27" s="55"/>
      <c r="E27" s="56"/>
      <c r="F27" s="56"/>
      <c r="G27" s="56"/>
      <c r="H27" s="56"/>
      <c r="I27" s="56" t="s">
        <v>207</v>
      </c>
      <c r="J27" s="56"/>
      <c r="K27" s="56"/>
      <c r="L27" s="55"/>
      <c r="M27" s="56"/>
      <c r="N27" s="56"/>
      <c r="O27" s="55"/>
      <c r="P27" s="66" t="s">
        <v>207</v>
      </c>
      <c r="Q27" s="56"/>
      <c r="R27" s="56"/>
      <c r="S27" s="56"/>
      <c r="T27" s="59"/>
    </row>
    <row r="28" spans="1:26" ht="12.75" customHeight="1" x14ac:dyDescent="0.25">
      <c r="A28" s="35" t="s">
        <v>317</v>
      </c>
      <c r="B28" s="65"/>
      <c r="C28" s="55"/>
      <c r="D28" s="55"/>
      <c r="E28" s="56"/>
      <c r="F28" s="56"/>
      <c r="G28" s="56"/>
      <c r="H28" s="56" t="s">
        <v>207</v>
      </c>
      <c r="I28" s="56"/>
      <c r="J28" s="56"/>
      <c r="K28" s="56"/>
      <c r="L28" s="55"/>
      <c r="M28" s="56"/>
      <c r="N28" s="56"/>
      <c r="O28" s="55" t="s">
        <v>207</v>
      </c>
      <c r="P28" s="55"/>
      <c r="Q28" s="56"/>
      <c r="R28" s="56"/>
      <c r="S28" s="56"/>
      <c r="T28" s="59"/>
    </row>
    <row r="29" spans="1:26" ht="12.75" customHeight="1" x14ac:dyDescent="0.25">
      <c r="A29" s="157" t="s">
        <v>216</v>
      </c>
      <c r="B29" s="61"/>
      <c r="C29" s="156">
        <v>0</v>
      </c>
      <c r="D29" s="56"/>
      <c r="E29" s="56"/>
      <c r="F29" s="56"/>
      <c r="G29" s="56"/>
      <c r="H29" s="56"/>
      <c r="I29" s="56" t="s">
        <v>207</v>
      </c>
      <c r="J29" s="56"/>
      <c r="K29" s="56"/>
      <c r="L29" s="55"/>
      <c r="M29" s="56"/>
      <c r="N29" s="56"/>
      <c r="O29" s="55"/>
      <c r="P29" s="55"/>
      <c r="Q29" s="55"/>
      <c r="R29" s="55"/>
      <c r="S29" s="55"/>
      <c r="T29" s="61"/>
    </row>
    <row r="30" spans="1:26" ht="12.75" customHeight="1" x14ac:dyDescent="0.25">
      <c r="A30" s="35" t="s">
        <v>217</v>
      </c>
      <c r="B30" s="59"/>
      <c r="C30" s="56"/>
      <c r="D30" s="56"/>
      <c r="E30" s="56"/>
      <c r="F30" s="56"/>
      <c r="G30" s="56"/>
      <c r="H30" s="56"/>
      <c r="I30" s="56"/>
      <c r="J30" s="56"/>
      <c r="K30" s="56"/>
      <c r="L30" s="56"/>
      <c r="M30" s="57"/>
      <c r="N30" s="56"/>
      <c r="O30" s="57"/>
      <c r="P30" s="57"/>
      <c r="Q30" s="57"/>
      <c r="R30" s="57"/>
      <c r="S30" s="57"/>
      <c r="T30" s="65"/>
    </row>
    <row r="31" spans="1:26" ht="12.75" customHeight="1" x14ac:dyDescent="0.25">
      <c r="A31" s="35" t="s">
        <v>218</v>
      </c>
      <c r="B31" s="59"/>
      <c r="C31" s="56"/>
      <c r="D31" s="55"/>
      <c r="E31" s="56"/>
      <c r="F31" s="56"/>
      <c r="G31" s="56"/>
      <c r="H31" s="56"/>
      <c r="I31" s="56"/>
      <c r="J31" s="56"/>
      <c r="K31" s="56"/>
      <c r="L31" s="56"/>
      <c r="M31" s="57"/>
      <c r="N31" s="56"/>
      <c r="O31" s="57"/>
      <c r="P31" s="56"/>
      <c r="Q31" s="57"/>
      <c r="R31" s="57"/>
      <c r="S31" s="57"/>
      <c r="T31" s="65"/>
    </row>
    <row r="32" spans="1:26" ht="12.75" customHeight="1" x14ac:dyDescent="0.25">
      <c r="A32" s="35" t="s">
        <v>219</v>
      </c>
      <c r="B32" s="59"/>
      <c r="C32" s="56"/>
      <c r="D32" s="55"/>
      <c r="E32" s="56"/>
      <c r="F32" s="56"/>
      <c r="G32" s="56"/>
      <c r="H32" s="56"/>
      <c r="I32" s="56" t="s">
        <v>207</v>
      </c>
      <c r="J32" s="56"/>
      <c r="K32" s="56"/>
      <c r="L32" s="56"/>
      <c r="M32" s="56"/>
      <c r="N32" s="56"/>
      <c r="O32" s="56"/>
      <c r="P32" s="56"/>
      <c r="Q32" s="56"/>
      <c r="R32" s="56"/>
      <c r="S32" s="56"/>
      <c r="T32" s="59"/>
    </row>
    <row r="33" spans="1:20" ht="12.75" customHeight="1" thickBot="1" x14ac:dyDescent="0.3">
      <c r="A33" s="35" t="s">
        <v>330</v>
      </c>
      <c r="B33" s="59"/>
      <c r="C33" s="56"/>
      <c r="D33" s="55"/>
      <c r="E33" s="56"/>
      <c r="F33" s="56"/>
      <c r="G33" s="74"/>
      <c r="H33" s="56"/>
      <c r="I33" s="56"/>
      <c r="J33" s="56" t="s">
        <v>207</v>
      </c>
      <c r="K33" s="56" t="s">
        <v>207</v>
      </c>
      <c r="L33" s="56"/>
      <c r="M33" s="56"/>
      <c r="N33" s="56" t="s">
        <v>207</v>
      </c>
      <c r="O33" s="56"/>
      <c r="P33" s="56"/>
      <c r="Q33" s="56"/>
      <c r="R33" s="56"/>
      <c r="S33" s="56"/>
      <c r="T33" s="59"/>
    </row>
    <row r="34" spans="1:20" ht="12.75" customHeight="1" thickBot="1" x14ac:dyDescent="0.3">
      <c r="A34" s="35" t="s">
        <v>220</v>
      </c>
      <c r="B34" s="59"/>
      <c r="C34" s="56"/>
      <c r="D34" s="55"/>
      <c r="E34" s="56"/>
      <c r="F34" s="56"/>
      <c r="G34" s="66" t="s">
        <v>207</v>
      </c>
      <c r="H34" s="56"/>
      <c r="I34" s="56"/>
      <c r="J34" s="56"/>
      <c r="K34" s="56"/>
      <c r="L34" s="56"/>
      <c r="M34" s="56"/>
      <c r="N34" s="56"/>
      <c r="O34" s="56"/>
      <c r="P34" s="56"/>
      <c r="Q34" s="56"/>
      <c r="R34" s="56"/>
      <c r="S34" s="56"/>
      <c r="T34" s="59" t="s">
        <v>207</v>
      </c>
    </row>
    <row r="35" spans="1:20" ht="12.75" customHeight="1" x14ac:dyDescent="0.25">
      <c r="A35" s="35" t="s">
        <v>320</v>
      </c>
      <c r="B35" s="59"/>
      <c r="C35" s="56"/>
      <c r="D35" s="55"/>
      <c r="E35" s="56"/>
      <c r="F35" s="56"/>
      <c r="G35" s="56"/>
      <c r="H35" s="56"/>
      <c r="I35" s="56" t="s">
        <v>207</v>
      </c>
      <c r="J35" s="56"/>
      <c r="K35" s="56"/>
      <c r="L35" s="56"/>
      <c r="M35" s="56"/>
      <c r="N35" s="56"/>
      <c r="O35" s="56"/>
      <c r="P35" s="56"/>
      <c r="Q35" s="56"/>
      <c r="R35" s="56"/>
      <c r="S35" s="56"/>
      <c r="T35" s="59"/>
    </row>
    <row r="36" spans="1:20" ht="12.75" customHeight="1" x14ac:dyDescent="0.25">
      <c r="A36" s="29" t="s">
        <v>357</v>
      </c>
      <c r="B36" s="59"/>
      <c r="C36" s="56"/>
      <c r="D36" s="55"/>
      <c r="E36" s="56"/>
      <c r="F36" s="56"/>
      <c r="G36" s="56"/>
      <c r="H36" s="56"/>
      <c r="I36" s="56"/>
      <c r="J36" s="56"/>
      <c r="K36" s="56"/>
      <c r="L36" s="56"/>
      <c r="M36" s="56"/>
      <c r="N36" s="56"/>
      <c r="O36" s="56"/>
      <c r="P36" s="56"/>
      <c r="Q36" s="56"/>
      <c r="R36" s="56"/>
      <c r="S36" s="56"/>
      <c r="T36" s="84" t="s">
        <v>207</v>
      </c>
    </row>
    <row r="37" spans="1:20" ht="12.75" customHeight="1" x14ac:dyDescent="0.25">
      <c r="A37" s="35" t="s">
        <v>221</v>
      </c>
      <c r="B37" s="59"/>
      <c r="C37" s="56"/>
      <c r="D37" s="56"/>
      <c r="E37" s="56"/>
      <c r="F37" s="56"/>
      <c r="G37" s="56"/>
      <c r="H37" s="56"/>
      <c r="I37" s="56"/>
      <c r="J37" s="56"/>
      <c r="K37" s="56"/>
      <c r="L37" s="55"/>
      <c r="M37" s="56"/>
      <c r="N37" s="56"/>
      <c r="O37" s="56"/>
      <c r="P37" s="56"/>
      <c r="Q37" s="56"/>
      <c r="R37" s="56"/>
      <c r="S37" s="56"/>
      <c r="T37" s="59"/>
    </row>
    <row r="38" spans="1:20" ht="12.75" customHeight="1" x14ac:dyDescent="0.25">
      <c r="A38" s="157" t="s">
        <v>222</v>
      </c>
      <c r="B38" s="59"/>
      <c r="C38" s="55"/>
      <c r="D38" s="56"/>
      <c r="E38" s="56" t="s">
        <v>207</v>
      </c>
      <c r="F38" s="156">
        <v>0</v>
      </c>
      <c r="G38" s="56"/>
      <c r="H38" s="56"/>
      <c r="I38" s="56"/>
      <c r="J38" s="56"/>
      <c r="K38" s="56"/>
      <c r="L38" s="56"/>
      <c r="M38" s="56"/>
      <c r="N38" s="56"/>
      <c r="O38" s="56"/>
      <c r="P38" s="56"/>
      <c r="Q38" s="56"/>
      <c r="R38" s="56"/>
      <c r="S38" s="56"/>
      <c r="T38" s="59"/>
    </row>
    <row r="39" spans="1:20" ht="12.75" customHeight="1" x14ac:dyDescent="0.25">
      <c r="A39" s="157" t="s">
        <v>223</v>
      </c>
      <c r="B39" s="59"/>
      <c r="C39" s="55"/>
      <c r="D39" s="56"/>
      <c r="E39" s="156">
        <v>0</v>
      </c>
      <c r="F39" s="56"/>
      <c r="G39" s="56"/>
      <c r="H39" s="56"/>
      <c r="I39" s="56" t="s">
        <v>207</v>
      </c>
      <c r="J39" s="56"/>
      <c r="K39" s="56"/>
      <c r="L39" s="56"/>
      <c r="M39" s="56"/>
      <c r="N39" s="56"/>
      <c r="O39" s="56"/>
      <c r="P39" s="56" t="s">
        <v>207</v>
      </c>
      <c r="Q39" s="56"/>
      <c r="R39" s="56"/>
      <c r="S39" s="56"/>
      <c r="T39" s="59"/>
    </row>
    <row r="40" spans="1:20" ht="12.75" customHeight="1" x14ac:dyDescent="0.25">
      <c r="A40" s="29" t="s">
        <v>358</v>
      </c>
      <c r="B40" s="59"/>
      <c r="C40" s="55"/>
      <c r="D40" s="56"/>
      <c r="E40" s="56"/>
      <c r="F40" s="56"/>
      <c r="G40" s="56"/>
      <c r="H40" s="56"/>
      <c r="I40" s="30" t="s">
        <v>207</v>
      </c>
      <c r="J40" s="56"/>
      <c r="K40" s="56"/>
      <c r="L40" s="56"/>
      <c r="M40" s="56"/>
      <c r="N40" s="56"/>
      <c r="O40" s="56"/>
      <c r="P40" s="56"/>
      <c r="Q40" s="56"/>
      <c r="R40" s="56"/>
      <c r="S40" s="56"/>
      <c r="T40" s="59"/>
    </row>
    <row r="41" spans="1:20" ht="12.75" customHeight="1" x14ac:dyDescent="0.25">
      <c r="A41" s="29" t="s">
        <v>359</v>
      </c>
      <c r="B41" s="59"/>
      <c r="C41" s="55"/>
      <c r="D41" s="56"/>
      <c r="E41" s="56"/>
      <c r="F41" s="56"/>
      <c r="G41" s="56"/>
      <c r="H41" s="56"/>
      <c r="I41" s="30" t="s">
        <v>207</v>
      </c>
      <c r="J41" s="56"/>
      <c r="K41" s="56"/>
      <c r="L41" s="56"/>
      <c r="M41" s="56"/>
      <c r="N41" s="56"/>
      <c r="O41" s="56"/>
      <c r="P41" s="56"/>
      <c r="Q41" s="56"/>
      <c r="R41" s="56"/>
      <c r="S41" s="56"/>
      <c r="T41" s="84" t="s">
        <v>207</v>
      </c>
    </row>
    <row r="42" spans="1:20" ht="12.75" customHeight="1" x14ac:dyDescent="0.25">
      <c r="A42" s="35" t="s">
        <v>224</v>
      </c>
      <c r="B42" s="59"/>
      <c r="C42" s="56"/>
      <c r="D42" s="56"/>
      <c r="E42" s="55"/>
      <c r="F42" s="56"/>
      <c r="G42" s="56"/>
      <c r="H42" s="56"/>
      <c r="I42" s="56"/>
      <c r="J42" s="56"/>
      <c r="K42" s="56"/>
      <c r="L42" s="56"/>
      <c r="M42" s="56"/>
      <c r="N42" s="56"/>
      <c r="O42" s="56"/>
      <c r="P42" s="56"/>
      <c r="Q42" s="56"/>
      <c r="R42" s="56"/>
      <c r="S42" s="56"/>
      <c r="T42" s="59"/>
    </row>
    <row r="43" spans="1:20" ht="12.75" customHeight="1" x14ac:dyDescent="0.25">
      <c r="A43" s="35" t="s">
        <v>304</v>
      </c>
      <c r="B43" s="150"/>
      <c r="C43" s="149"/>
      <c r="D43" s="149">
        <v>1</v>
      </c>
      <c r="E43" s="148"/>
      <c r="F43" s="149"/>
      <c r="G43" s="149"/>
      <c r="H43" s="149"/>
      <c r="I43" s="149"/>
      <c r="J43" s="149"/>
      <c r="K43" s="149"/>
      <c r="L43" s="149"/>
      <c r="M43" s="149"/>
      <c r="N43" s="149"/>
      <c r="O43" s="149"/>
      <c r="P43" s="149"/>
      <c r="Q43" s="149"/>
      <c r="R43" s="149"/>
      <c r="S43" s="149"/>
      <c r="T43" s="150"/>
    </row>
    <row r="44" spans="1:20" ht="12.75" customHeight="1" x14ac:dyDescent="0.25">
      <c r="A44" s="157" t="s">
        <v>225</v>
      </c>
      <c r="B44" s="59"/>
      <c r="C44" s="56"/>
      <c r="D44" s="56"/>
      <c r="E44" s="56"/>
      <c r="F44" s="56" t="s">
        <v>207</v>
      </c>
      <c r="G44" s="56"/>
      <c r="H44" s="55"/>
      <c r="I44" s="55"/>
      <c r="J44" s="56"/>
      <c r="K44" s="56"/>
      <c r="L44" s="56"/>
      <c r="M44" s="56"/>
      <c r="N44" s="56"/>
      <c r="O44" s="56"/>
      <c r="P44" s="56"/>
      <c r="Q44" s="56"/>
      <c r="R44" s="56"/>
      <c r="S44" s="156">
        <v>0</v>
      </c>
      <c r="T44" s="59"/>
    </row>
    <row r="45" spans="1:20" ht="12.75" customHeight="1" x14ac:dyDescent="0.25">
      <c r="A45" s="35" t="s">
        <v>226</v>
      </c>
      <c r="B45" s="59"/>
      <c r="C45" s="56"/>
      <c r="D45" s="56"/>
      <c r="E45" s="56"/>
      <c r="F45" s="56" t="s">
        <v>207</v>
      </c>
      <c r="G45" s="56"/>
      <c r="H45" s="56" t="s">
        <v>207</v>
      </c>
      <c r="I45" s="56"/>
      <c r="J45" s="56"/>
      <c r="K45" s="56"/>
      <c r="L45" s="56"/>
      <c r="M45" s="55"/>
      <c r="N45" s="56"/>
      <c r="O45" s="55"/>
      <c r="P45" s="55"/>
      <c r="Q45" s="55"/>
      <c r="R45" s="56"/>
      <c r="S45" s="55"/>
      <c r="T45" s="61"/>
    </row>
    <row r="46" spans="1:20" ht="12.75" customHeight="1" x14ac:dyDescent="0.25">
      <c r="A46" s="35" t="s">
        <v>341</v>
      </c>
      <c r="B46" s="59"/>
      <c r="C46" s="56"/>
      <c r="D46" s="56"/>
      <c r="E46" s="56"/>
      <c r="F46" s="56"/>
      <c r="G46" s="56"/>
      <c r="H46" s="56"/>
      <c r="I46" s="56"/>
      <c r="J46" s="56"/>
      <c r="K46" s="56"/>
      <c r="L46" s="56" t="s">
        <v>207</v>
      </c>
      <c r="M46" s="55"/>
      <c r="N46" s="56"/>
      <c r="O46" s="55"/>
      <c r="P46" s="55"/>
      <c r="Q46" s="55"/>
      <c r="R46" s="56"/>
      <c r="S46" s="55"/>
      <c r="T46" s="61"/>
    </row>
    <row r="47" spans="1:20" ht="12.75" customHeight="1" x14ac:dyDescent="0.25">
      <c r="A47" s="29" t="s">
        <v>360</v>
      </c>
      <c r="B47" s="59"/>
      <c r="C47" s="56"/>
      <c r="D47" s="56"/>
      <c r="E47" s="56"/>
      <c r="F47" s="56"/>
      <c r="G47" s="56"/>
      <c r="H47" s="56"/>
      <c r="I47" s="56"/>
      <c r="J47" s="56"/>
      <c r="K47" s="56"/>
      <c r="L47" s="56"/>
      <c r="M47" s="55"/>
      <c r="N47" s="56"/>
      <c r="O47" s="55"/>
      <c r="P47" s="55"/>
      <c r="Q47" s="55"/>
      <c r="R47" s="56"/>
      <c r="S47" s="55"/>
      <c r="T47" s="85" t="s">
        <v>207</v>
      </c>
    </row>
    <row r="48" spans="1:20" ht="12.75" customHeight="1" thickBot="1" x14ac:dyDescent="0.3">
      <c r="A48" s="35" t="s">
        <v>227</v>
      </c>
      <c r="B48" s="59"/>
      <c r="C48" s="55"/>
      <c r="D48" s="56"/>
      <c r="E48" s="56" t="s">
        <v>207</v>
      </c>
      <c r="F48" s="56"/>
      <c r="G48" s="56"/>
      <c r="H48" s="56"/>
      <c r="I48" s="56"/>
      <c r="J48" s="56"/>
      <c r="K48" s="56"/>
      <c r="L48" s="56"/>
      <c r="M48" s="56"/>
      <c r="N48" s="56"/>
      <c r="O48" s="56"/>
      <c r="P48" s="56"/>
      <c r="Q48" s="56"/>
      <c r="R48" s="56"/>
      <c r="S48" s="56"/>
      <c r="T48" s="59"/>
    </row>
    <row r="49" spans="1:20" ht="12.75" customHeight="1" thickBot="1" x14ac:dyDescent="0.3">
      <c r="A49" s="35" t="s">
        <v>305</v>
      </c>
      <c r="B49" s="59"/>
      <c r="C49" s="55"/>
      <c r="D49" s="66" t="s">
        <v>207</v>
      </c>
      <c r="E49" s="56"/>
      <c r="F49" s="56"/>
      <c r="G49" s="56"/>
      <c r="H49" s="56"/>
      <c r="I49" s="56"/>
      <c r="J49" s="56"/>
      <c r="K49" s="56"/>
      <c r="L49" s="56"/>
      <c r="M49" s="56"/>
      <c r="N49" s="56"/>
      <c r="O49" s="56"/>
      <c r="P49" s="56"/>
      <c r="Q49" s="56"/>
      <c r="R49" s="56"/>
      <c r="S49" s="56"/>
      <c r="T49" s="59"/>
    </row>
    <row r="50" spans="1:20" ht="12.75" customHeight="1" x14ac:dyDescent="0.25">
      <c r="A50" s="157" t="s">
        <v>351</v>
      </c>
      <c r="B50" s="59"/>
      <c r="C50" s="55"/>
      <c r="D50" s="55"/>
      <c r="E50" s="56"/>
      <c r="F50" s="56"/>
      <c r="G50" s="56"/>
      <c r="H50" s="56"/>
      <c r="I50" s="56"/>
      <c r="J50" s="56"/>
      <c r="K50" s="56"/>
      <c r="L50" s="56"/>
      <c r="M50" s="56"/>
      <c r="N50" s="56"/>
      <c r="O50" s="56"/>
      <c r="P50" s="56"/>
      <c r="Q50" s="56"/>
      <c r="R50" s="56" t="s">
        <v>207</v>
      </c>
      <c r="S50" s="56"/>
      <c r="T50" s="59" t="s">
        <v>207</v>
      </c>
    </row>
    <row r="51" spans="1:20" ht="12.75" customHeight="1" x14ac:dyDescent="0.25">
      <c r="A51" s="29" t="s">
        <v>228</v>
      </c>
      <c r="B51" s="59"/>
      <c r="C51" s="55"/>
      <c r="D51" s="55"/>
      <c r="E51" s="55"/>
      <c r="F51" s="30" t="s">
        <v>207</v>
      </c>
      <c r="G51" s="56"/>
      <c r="H51" s="56"/>
      <c r="I51" s="56"/>
      <c r="J51" s="56"/>
      <c r="K51" s="56"/>
      <c r="L51" s="56"/>
      <c r="M51" s="56"/>
      <c r="N51" s="56"/>
      <c r="O51" s="55"/>
      <c r="P51" s="56"/>
      <c r="Q51" s="56"/>
      <c r="R51" s="56"/>
      <c r="S51" s="56"/>
      <c r="T51" s="59" t="s">
        <v>207</v>
      </c>
    </row>
    <row r="52" spans="1:20" ht="12.75" customHeight="1" x14ac:dyDescent="0.25">
      <c r="A52" s="35" t="s">
        <v>353</v>
      </c>
      <c r="B52" s="59"/>
      <c r="C52" s="55"/>
      <c r="D52" s="55"/>
      <c r="E52" s="55"/>
      <c r="F52" s="55"/>
      <c r="G52" s="56"/>
      <c r="H52" s="56"/>
      <c r="I52" s="56"/>
      <c r="J52" s="56"/>
      <c r="K52" s="56"/>
      <c r="L52" s="56"/>
      <c r="M52" s="56"/>
      <c r="N52" s="56"/>
      <c r="O52" s="55"/>
      <c r="P52" s="56"/>
      <c r="Q52" s="56"/>
      <c r="R52" s="56"/>
      <c r="S52" s="56" t="s">
        <v>207</v>
      </c>
      <c r="T52" s="59"/>
    </row>
    <row r="53" spans="1:20" ht="12.75" customHeight="1" x14ac:dyDescent="0.25">
      <c r="A53" s="35" t="s">
        <v>229</v>
      </c>
      <c r="B53" s="59"/>
      <c r="C53" s="56"/>
      <c r="D53" s="55"/>
      <c r="E53" s="56"/>
      <c r="F53" s="56"/>
      <c r="G53" s="56"/>
      <c r="H53" s="56"/>
      <c r="I53" s="56"/>
      <c r="J53" s="56"/>
      <c r="K53" s="56"/>
      <c r="L53" s="56"/>
      <c r="M53" s="56"/>
      <c r="N53" s="56"/>
      <c r="O53" s="56"/>
      <c r="P53" s="56"/>
      <c r="Q53" s="56"/>
      <c r="R53" s="56"/>
      <c r="S53" s="56"/>
      <c r="T53" s="59"/>
    </row>
    <row r="54" spans="1:20" ht="12.75" customHeight="1" x14ac:dyDescent="0.25">
      <c r="A54" s="29" t="s">
        <v>230</v>
      </c>
      <c r="B54" s="59"/>
      <c r="C54" s="56"/>
      <c r="D54" s="56"/>
      <c r="E54" s="56"/>
      <c r="F54" s="56"/>
      <c r="G54" s="56"/>
      <c r="H54" s="55"/>
      <c r="I54" s="55"/>
      <c r="J54" s="56"/>
      <c r="K54" s="56"/>
      <c r="L54" s="56"/>
      <c r="M54" s="56"/>
      <c r="N54" s="56"/>
      <c r="O54" s="56"/>
      <c r="P54" s="56"/>
      <c r="Q54" s="56"/>
      <c r="R54" s="56"/>
      <c r="S54" s="56"/>
      <c r="T54" s="59"/>
    </row>
    <row r="55" spans="1:20" ht="13.5" customHeight="1" x14ac:dyDescent="0.25">
      <c r="A55" s="35" t="s">
        <v>231</v>
      </c>
      <c r="B55" s="59"/>
      <c r="C55" s="56" t="s">
        <v>207</v>
      </c>
      <c r="D55" s="56"/>
      <c r="E55" s="56"/>
      <c r="F55" s="56"/>
      <c r="G55" s="56"/>
      <c r="H55" s="56"/>
      <c r="I55" s="56"/>
      <c r="J55" s="55"/>
      <c r="K55" s="55"/>
      <c r="L55" s="55"/>
      <c r="M55" s="56"/>
      <c r="N55" s="55"/>
      <c r="O55" s="56"/>
      <c r="P55" s="56"/>
      <c r="Q55" s="56"/>
      <c r="R55" s="56"/>
      <c r="S55" s="56"/>
      <c r="T55" s="59"/>
    </row>
    <row r="56" spans="1:20" ht="13.5" customHeight="1" x14ac:dyDescent="0.25">
      <c r="A56" s="29" t="s">
        <v>361</v>
      </c>
      <c r="B56" s="59"/>
      <c r="C56" s="56"/>
      <c r="D56" s="56"/>
      <c r="E56" s="56"/>
      <c r="F56" s="56"/>
      <c r="G56" s="56"/>
      <c r="H56" s="56"/>
      <c r="I56" s="56"/>
      <c r="J56" s="55"/>
      <c r="K56" s="55"/>
      <c r="L56" s="55"/>
      <c r="M56" s="56"/>
      <c r="N56" s="55"/>
      <c r="O56" s="56"/>
      <c r="P56" s="56"/>
      <c r="Q56" s="56"/>
      <c r="R56" s="56"/>
      <c r="S56" s="56"/>
      <c r="T56" s="84" t="s">
        <v>207</v>
      </c>
    </row>
    <row r="57" spans="1:20" ht="13.5" customHeight="1" x14ac:dyDescent="0.25">
      <c r="A57" s="29" t="s">
        <v>362</v>
      </c>
      <c r="B57" s="59"/>
      <c r="C57" s="56"/>
      <c r="D57" s="56"/>
      <c r="E57" s="56"/>
      <c r="F57" s="56"/>
      <c r="G57" s="56"/>
      <c r="H57" s="56"/>
      <c r="I57" s="56"/>
      <c r="J57" s="55"/>
      <c r="K57" s="55"/>
      <c r="L57" s="55"/>
      <c r="M57" s="56"/>
      <c r="N57" s="55"/>
      <c r="O57" s="56"/>
      <c r="P57" s="56"/>
      <c r="Q57" s="56"/>
      <c r="R57" s="56"/>
      <c r="S57" s="56"/>
      <c r="T57" s="84" t="s">
        <v>207</v>
      </c>
    </row>
    <row r="58" spans="1:20" ht="13.2" x14ac:dyDescent="0.25">
      <c r="A58" s="157" t="s">
        <v>206</v>
      </c>
      <c r="B58" s="61"/>
      <c r="C58" s="56"/>
      <c r="D58" s="56"/>
      <c r="E58" s="56"/>
      <c r="F58" s="56"/>
      <c r="G58" s="56"/>
      <c r="H58" s="56"/>
      <c r="I58" s="56"/>
      <c r="J58" s="56"/>
      <c r="K58" s="56"/>
      <c r="L58" s="56"/>
      <c r="M58" s="55"/>
      <c r="N58" s="56"/>
      <c r="O58" s="158">
        <v>0</v>
      </c>
      <c r="P58" s="55"/>
      <c r="Q58" s="55"/>
      <c r="R58" s="56"/>
      <c r="S58" s="55" t="s">
        <v>207</v>
      </c>
      <c r="T58" s="59"/>
    </row>
    <row r="59" spans="1:20" ht="12.75" customHeight="1" x14ac:dyDescent="0.25">
      <c r="A59" s="35" t="s">
        <v>232</v>
      </c>
      <c r="B59" s="61"/>
      <c r="C59" s="56"/>
      <c r="D59" s="56"/>
      <c r="E59" s="56"/>
      <c r="F59" s="56"/>
      <c r="G59" s="56"/>
      <c r="H59" s="56"/>
      <c r="I59" s="56"/>
      <c r="J59" s="56"/>
      <c r="K59" s="56"/>
      <c r="L59" s="56"/>
      <c r="M59" s="55"/>
      <c r="N59" s="56"/>
      <c r="O59" s="55"/>
      <c r="P59" s="55"/>
      <c r="Q59" s="55"/>
      <c r="R59" s="55"/>
      <c r="S59" s="55"/>
      <c r="T59" s="61"/>
    </row>
    <row r="60" spans="1:20" ht="12.75" customHeight="1" x14ac:dyDescent="0.25">
      <c r="A60" s="29" t="s">
        <v>233</v>
      </c>
      <c r="B60" s="61"/>
      <c r="C60" s="56"/>
      <c r="D60" s="56"/>
      <c r="E60" s="56"/>
      <c r="F60" s="56"/>
      <c r="G60" s="56"/>
      <c r="H60" s="56"/>
      <c r="I60" s="56"/>
      <c r="J60" s="56"/>
      <c r="K60" s="56"/>
      <c r="L60" s="56"/>
      <c r="M60" s="55"/>
      <c r="N60" s="56"/>
      <c r="O60" s="55"/>
      <c r="P60" s="55"/>
      <c r="Q60" s="55"/>
      <c r="R60" s="55"/>
      <c r="S60" s="55"/>
      <c r="T60" s="61"/>
    </row>
    <row r="61" spans="1:20" ht="12.75" customHeight="1" x14ac:dyDescent="0.25">
      <c r="A61" s="157" t="s">
        <v>234</v>
      </c>
      <c r="B61" s="61"/>
      <c r="C61" s="56" t="s">
        <v>207</v>
      </c>
      <c r="D61" s="56"/>
      <c r="E61" s="56" t="s">
        <v>207</v>
      </c>
      <c r="F61" s="56"/>
      <c r="G61" s="56"/>
      <c r="H61" s="56"/>
      <c r="I61" s="56"/>
      <c r="J61" s="56"/>
      <c r="K61" s="56"/>
      <c r="L61" s="55"/>
      <c r="M61" s="56"/>
      <c r="N61" s="56"/>
      <c r="O61" s="56"/>
      <c r="P61" s="56"/>
      <c r="Q61" s="56"/>
      <c r="R61" s="56"/>
      <c r="S61" s="56"/>
      <c r="T61" s="59"/>
    </row>
    <row r="62" spans="1:20" ht="12.75" customHeight="1" x14ac:dyDescent="0.25">
      <c r="A62" s="35" t="s">
        <v>331</v>
      </c>
      <c r="B62" s="61"/>
      <c r="C62" s="56"/>
      <c r="D62" s="56"/>
      <c r="E62" s="56"/>
      <c r="F62" s="56"/>
      <c r="G62" s="56"/>
      <c r="H62" s="56"/>
      <c r="I62" s="56"/>
      <c r="J62" s="56" t="s">
        <v>207</v>
      </c>
      <c r="K62" s="56" t="s">
        <v>207</v>
      </c>
      <c r="L62" s="55"/>
      <c r="M62" s="56"/>
      <c r="N62" s="56" t="s">
        <v>207</v>
      </c>
      <c r="O62" s="56"/>
      <c r="P62" s="56"/>
      <c r="Q62" s="56"/>
      <c r="R62" s="56"/>
      <c r="S62" s="56"/>
      <c r="T62" s="59"/>
    </row>
    <row r="63" spans="1:20" ht="13.2" x14ac:dyDescent="0.25">
      <c r="A63" s="35" t="s">
        <v>235</v>
      </c>
      <c r="B63" s="59"/>
      <c r="C63" s="56"/>
      <c r="D63" s="56"/>
      <c r="E63" s="56"/>
      <c r="F63" s="56"/>
      <c r="G63" s="56"/>
      <c r="H63" s="56"/>
      <c r="I63" s="56"/>
      <c r="J63" s="55"/>
      <c r="K63" s="55"/>
      <c r="L63" s="56"/>
      <c r="M63" s="56"/>
      <c r="N63" s="55"/>
      <c r="O63" s="56"/>
      <c r="P63" s="56"/>
      <c r="Q63" s="56"/>
      <c r="R63" s="56"/>
      <c r="S63" s="56"/>
      <c r="T63" s="59"/>
    </row>
    <row r="64" spans="1:20" ht="13.2" x14ac:dyDescent="0.25">
      <c r="A64" s="35" t="s">
        <v>332</v>
      </c>
      <c r="B64" s="59"/>
      <c r="C64" s="56"/>
      <c r="D64" s="56"/>
      <c r="E64" s="56"/>
      <c r="F64" s="56"/>
      <c r="G64" s="56"/>
      <c r="H64" s="56"/>
      <c r="I64" s="56"/>
      <c r="J64" s="55" t="s">
        <v>207</v>
      </c>
      <c r="K64" s="55" t="s">
        <v>207</v>
      </c>
      <c r="L64" s="56"/>
      <c r="M64" s="56"/>
      <c r="N64" s="55" t="s">
        <v>207</v>
      </c>
      <c r="O64" s="56"/>
      <c r="P64" s="56"/>
      <c r="Q64" s="56"/>
      <c r="R64" s="56"/>
      <c r="S64" s="56"/>
      <c r="T64" s="59"/>
    </row>
    <row r="65" spans="1:20" ht="13.5" customHeight="1" x14ac:dyDescent="0.25">
      <c r="A65" s="35" t="s">
        <v>236</v>
      </c>
      <c r="B65" s="59"/>
      <c r="C65" s="56"/>
      <c r="D65" s="56"/>
      <c r="E65" s="56"/>
      <c r="F65" s="56"/>
      <c r="G65" s="56"/>
      <c r="H65" s="56"/>
      <c r="I65" s="56"/>
      <c r="J65" s="55"/>
      <c r="K65" s="55"/>
      <c r="L65" s="56"/>
      <c r="M65" s="56"/>
      <c r="N65" s="55"/>
      <c r="O65" s="56"/>
      <c r="P65" s="56"/>
      <c r="Q65" s="56"/>
      <c r="R65" s="56"/>
      <c r="S65" s="56"/>
      <c r="T65" s="59"/>
    </row>
    <row r="66" spans="1:20" ht="13.5" customHeight="1" x14ac:dyDescent="0.25">
      <c r="A66" s="77" t="s">
        <v>380</v>
      </c>
      <c r="B66" s="59"/>
      <c r="C66" s="56"/>
      <c r="D66" s="56"/>
      <c r="E66" s="56"/>
      <c r="F66" s="56"/>
      <c r="G66" s="56"/>
      <c r="H66" s="56"/>
      <c r="I66" s="56"/>
      <c r="J66" s="55"/>
      <c r="K66" s="55"/>
      <c r="L66" s="56"/>
      <c r="M66" s="56"/>
      <c r="N66" s="55"/>
      <c r="O66" s="56"/>
      <c r="P66" s="56"/>
      <c r="Q66" s="56"/>
      <c r="R66" s="56"/>
      <c r="S66" s="56"/>
      <c r="T66" s="86" t="s">
        <v>207</v>
      </c>
    </row>
    <row r="67" spans="1:20" ht="13.5" customHeight="1" x14ac:dyDescent="0.25">
      <c r="A67" s="157" t="s">
        <v>237</v>
      </c>
      <c r="B67" s="59"/>
      <c r="C67" s="156">
        <v>0</v>
      </c>
      <c r="D67" s="56"/>
      <c r="E67" s="56" t="s">
        <v>207</v>
      </c>
      <c r="F67" s="156">
        <v>0</v>
      </c>
      <c r="G67" s="56"/>
      <c r="H67" s="56"/>
      <c r="I67" s="56"/>
      <c r="J67" s="56"/>
      <c r="K67" s="56"/>
      <c r="L67" s="55"/>
      <c r="M67" s="56"/>
      <c r="N67" s="56"/>
      <c r="O67" s="56"/>
      <c r="P67" s="56"/>
      <c r="Q67" s="56"/>
      <c r="R67" s="56"/>
      <c r="S67" s="56"/>
      <c r="T67" s="59"/>
    </row>
    <row r="68" spans="1:20" ht="12.75" customHeight="1" x14ac:dyDescent="0.25">
      <c r="A68" s="35" t="s">
        <v>238</v>
      </c>
      <c r="B68" s="147"/>
      <c r="C68" s="149"/>
      <c r="D68" s="149"/>
      <c r="E68" s="149"/>
      <c r="F68" s="149"/>
      <c r="G68" s="149"/>
      <c r="H68" s="149"/>
      <c r="I68" s="149"/>
      <c r="J68" s="149"/>
      <c r="K68" s="149"/>
      <c r="L68" s="149"/>
      <c r="M68" s="149"/>
      <c r="N68" s="149"/>
      <c r="O68" s="149">
        <v>1</v>
      </c>
      <c r="P68" s="149"/>
      <c r="Q68" s="149"/>
      <c r="R68" s="149"/>
      <c r="S68" s="149"/>
      <c r="T68" s="150"/>
    </row>
    <row r="69" spans="1:20" ht="12.75" customHeight="1" x14ac:dyDescent="0.25">
      <c r="A69" s="35" t="s">
        <v>239</v>
      </c>
      <c r="B69" s="61"/>
      <c r="C69" s="56"/>
      <c r="D69" s="56"/>
      <c r="E69" s="56"/>
      <c r="F69" s="56"/>
      <c r="G69" s="56"/>
      <c r="H69" s="56"/>
      <c r="I69" s="56"/>
      <c r="J69" s="56"/>
      <c r="K69" s="56"/>
      <c r="L69" s="56"/>
      <c r="M69" s="56"/>
      <c r="N69" s="56"/>
      <c r="O69" s="56"/>
      <c r="P69" s="56"/>
      <c r="Q69" s="56"/>
      <c r="R69" s="56"/>
      <c r="S69" s="56"/>
      <c r="T69" s="59"/>
    </row>
    <row r="70" spans="1:20" ht="12.75" customHeight="1" x14ac:dyDescent="0.25">
      <c r="A70" s="35" t="s">
        <v>240</v>
      </c>
      <c r="B70" s="61"/>
      <c r="C70" s="56"/>
      <c r="D70" s="56"/>
      <c r="E70" s="56"/>
      <c r="F70" s="56"/>
      <c r="G70" s="56"/>
      <c r="H70" s="56"/>
      <c r="I70" s="56" t="s">
        <v>207</v>
      </c>
      <c r="J70" s="56"/>
      <c r="K70" s="56"/>
      <c r="L70" s="56"/>
      <c r="M70" s="56"/>
      <c r="N70" s="56"/>
      <c r="O70" s="56"/>
      <c r="P70" s="56"/>
      <c r="Q70" s="56"/>
      <c r="R70" s="56"/>
      <c r="S70" s="56"/>
      <c r="T70" s="59"/>
    </row>
    <row r="71" spans="1:20" ht="12.75" customHeight="1" x14ac:dyDescent="0.25">
      <c r="A71" s="35" t="s">
        <v>241</v>
      </c>
      <c r="B71" s="59"/>
      <c r="C71" s="56"/>
      <c r="D71" s="55"/>
      <c r="E71" s="56"/>
      <c r="F71" s="56"/>
      <c r="G71" s="56"/>
      <c r="H71" s="56"/>
      <c r="I71" s="56" t="s">
        <v>207</v>
      </c>
      <c r="J71" s="56"/>
      <c r="K71" s="56"/>
      <c r="L71" s="56"/>
      <c r="M71" s="56"/>
      <c r="N71" s="56"/>
      <c r="O71" s="56"/>
      <c r="P71" s="56"/>
      <c r="Q71" s="56"/>
      <c r="R71" s="56"/>
      <c r="S71" s="56"/>
      <c r="T71" s="59"/>
    </row>
    <row r="72" spans="1:20" ht="12.75" customHeight="1" x14ac:dyDescent="0.25">
      <c r="A72" s="35" t="s">
        <v>242</v>
      </c>
      <c r="B72" s="59"/>
      <c r="C72" s="56"/>
      <c r="D72" s="55"/>
      <c r="E72" s="56"/>
      <c r="F72" s="56"/>
      <c r="G72" s="56"/>
      <c r="H72" s="56"/>
      <c r="I72" s="56"/>
      <c r="J72" s="56"/>
      <c r="K72" s="56"/>
      <c r="L72" s="56"/>
      <c r="M72" s="56"/>
      <c r="N72" s="56"/>
      <c r="O72" s="56"/>
      <c r="P72" s="56"/>
      <c r="Q72" s="56"/>
      <c r="R72" s="56"/>
      <c r="S72" s="56"/>
      <c r="T72" s="59"/>
    </row>
    <row r="73" spans="1:20" ht="13.2" x14ac:dyDescent="0.25">
      <c r="A73" s="157" t="s">
        <v>243</v>
      </c>
      <c r="B73" s="59"/>
      <c r="C73" s="56"/>
      <c r="D73" s="56"/>
      <c r="E73" s="56"/>
      <c r="F73" s="56"/>
      <c r="G73" s="56"/>
      <c r="H73" s="55"/>
      <c r="I73" s="55"/>
      <c r="J73" s="56"/>
      <c r="K73" s="56"/>
      <c r="L73" s="56"/>
      <c r="M73" s="56"/>
      <c r="N73" s="56"/>
      <c r="O73" s="56"/>
      <c r="P73" s="56"/>
      <c r="Q73" s="56"/>
      <c r="R73" s="56"/>
      <c r="S73" s="56" t="s">
        <v>207</v>
      </c>
      <c r="T73" s="59" t="s">
        <v>207</v>
      </c>
    </row>
    <row r="74" spans="1:20" ht="13.2" x14ac:dyDescent="0.25">
      <c r="A74" s="29" t="s">
        <v>363</v>
      </c>
      <c r="B74" s="59"/>
      <c r="C74" s="56"/>
      <c r="D74" s="56"/>
      <c r="E74" s="56"/>
      <c r="F74" s="56"/>
      <c r="G74" s="56"/>
      <c r="H74" s="55"/>
      <c r="I74" s="55"/>
      <c r="J74" s="56"/>
      <c r="K74" s="56"/>
      <c r="L74" s="56"/>
      <c r="M74" s="56"/>
      <c r="N74" s="56"/>
      <c r="O74" s="56"/>
      <c r="P74" s="56"/>
      <c r="Q74" s="56"/>
      <c r="R74" s="56"/>
      <c r="S74" s="56"/>
      <c r="T74" s="84" t="s">
        <v>207</v>
      </c>
    </row>
    <row r="75" spans="1:20" ht="13.2" x14ac:dyDescent="0.25">
      <c r="A75" s="29" t="s">
        <v>364</v>
      </c>
      <c r="B75" s="59"/>
      <c r="C75" s="56"/>
      <c r="D75" s="56"/>
      <c r="E75" s="56"/>
      <c r="F75" s="56"/>
      <c r="G75" s="56"/>
      <c r="H75" s="55"/>
      <c r="I75" s="45" t="s">
        <v>207</v>
      </c>
      <c r="J75" s="56"/>
      <c r="K75" s="56"/>
      <c r="L75" s="56"/>
      <c r="M75" s="56"/>
      <c r="N75" s="56"/>
      <c r="O75" s="56"/>
      <c r="P75" s="56"/>
      <c r="Q75" s="56"/>
      <c r="R75" s="56"/>
      <c r="S75" s="56"/>
      <c r="T75" s="59"/>
    </row>
    <row r="76" spans="1:20" ht="13.5" customHeight="1" x14ac:dyDescent="0.25">
      <c r="A76" s="157" t="s">
        <v>244</v>
      </c>
      <c r="B76" s="61"/>
      <c r="C76" s="156">
        <v>0</v>
      </c>
      <c r="D76" s="56"/>
      <c r="E76" s="56"/>
      <c r="F76" s="156">
        <v>0</v>
      </c>
      <c r="G76" s="56"/>
      <c r="H76" s="56"/>
      <c r="I76" s="56"/>
      <c r="J76" s="56"/>
      <c r="K76" s="56"/>
      <c r="L76" s="55"/>
      <c r="M76" s="56"/>
      <c r="N76" s="56"/>
      <c r="O76" s="56"/>
      <c r="P76" s="56"/>
      <c r="Q76" s="56"/>
      <c r="R76" s="56"/>
      <c r="S76" s="56"/>
      <c r="T76" s="59" t="s">
        <v>207</v>
      </c>
    </row>
    <row r="77" spans="1:20" ht="13.5" customHeight="1" x14ac:dyDescent="0.25">
      <c r="A77" s="35" t="s">
        <v>245</v>
      </c>
      <c r="B77" s="59"/>
      <c r="C77" s="56"/>
      <c r="D77" s="55"/>
      <c r="E77" s="56"/>
      <c r="F77" s="56"/>
      <c r="G77" s="56"/>
      <c r="H77" s="56"/>
      <c r="I77" s="56"/>
      <c r="J77" s="56"/>
      <c r="K77" s="56"/>
      <c r="L77" s="56"/>
      <c r="M77" s="56"/>
      <c r="N77" s="56"/>
      <c r="O77" s="56"/>
      <c r="P77" s="56"/>
      <c r="Q77" s="56"/>
      <c r="R77" s="56"/>
      <c r="S77" s="56"/>
      <c r="T77" s="59"/>
    </row>
    <row r="78" spans="1:20" ht="13.5" customHeight="1" x14ac:dyDescent="0.25">
      <c r="A78" s="35" t="s">
        <v>321</v>
      </c>
      <c r="B78" s="59"/>
      <c r="C78" s="56"/>
      <c r="D78" s="55"/>
      <c r="E78" s="56"/>
      <c r="F78" s="56"/>
      <c r="G78" s="56"/>
      <c r="H78" s="56"/>
      <c r="I78" s="56" t="s">
        <v>207</v>
      </c>
      <c r="J78" s="56"/>
      <c r="K78" s="56"/>
      <c r="L78" s="56"/>
      <c r="M78" s="56"/>
      <c r="N78" s="56"/>
      <c r="O78" s="56"/>
      <c r="P78" s="56"/>
      <c r="Q78" s="56"/>
      <c r="R78" s="56"/>
      <c r="S78" s="56"/>
      <c r="T78" s="59"/>
    </row>
    <row r="79" spans="1:20" ht="13.5" customHeight="1" x14ac:dyDescent="0.25">
      <c r="A79" s="35" t="s">
        <v>246</v>
      </c>
      <c r="B79" s="61"/>
      <c r="C79" s="55"/>
      <c r="D79" s="56"/>
      <c r="E79" s="56" t="s">
        <v>207</v>
      </c>
      <c r="F79" s="56"/>
      <c r="G79" s="56" t="s">
        <v>207</v>
      </c>
      <c r="H79" s="56"/>
      <c r="I79" s="56"/>
      <c r="J79" s="56"/>
      <c r="K79" s="56"/>
      <c r="L79" s="56"/>
      <c r="M79" s="56"/>
      <c r="N79" s="56"/>
      <c r="O79" s="56"/>
      <c r="P79" s="56"/>
      <c r="Q79" s="56"/>
      <c r="R79" s="56"/>
      <c r="S79" s="56"/>
      <c r="T79" s="59"/>
    </row>
    <row r="80" spans="1:20" ht="13.5" customHeight="1" x14ac:dyDescent="0.25">
      <c r="A80" s="35" t="s">
        <v>247</v>
      </c>
      <c r="B80" s="61"/>
      <c r="C80" s="56"/>
      <c r="D80" s="56"/>
      <c r="E80" s="56"/>
      <c r="F80" s="56"/>
      <c r="G80" s="56"/>
      <c r="H80" s="56"/>
      <c r="I80" s="56"/>
      <c r="J80" s="56"/>
      <c r="K80" s="56"/>
      <c r="L80" s="56"/>
      <c r="M80" s="56"/>
      <c r="N80" s="56"/>
      <c r="O80" s="56"/>
      <c r="P80" s="56"/>
      <c r="Q80" s="56"/>
      <c r="R80" s="56"/>
      <c r="S80" s="56"/>
      <c r="T80" s="59"/>
    </row>
    <row r="81" spans="1:20" ht="12.75" customHeight="1" x14ac:dyDescent="0.25">
      <c r="A81" s="157" t="s">
        <v>248</v>
      </c>
      <c r="B81" s="59"/>
      <c r="C81" s="56" t="s">
        <v>207</v>
      </c>
      <c r="D81" s="56"/>
      <c r="E81" s="56"/>
      <c r="F81" s="56"/>
      <c r="G81" s="56"/>
      <c r="H81" s="56"/>
      <c r="I81" s="56"/>
      <c r="J81" s="56"/>
      <c r="K81" s="56"/>
      <c r="L81" s="55"/>
      <c r="M81" s="56"/>
      <c r="N81" s="56"/>
      <c r="O81" s="55"/>
      <c r="P81" s="55"/>
      <c r="Q81" s="55"/>
      <c r="R81" s="56"/>
      <c r="S81" s="158">
        <v>0</v>
      </c>
      <c r="T81" s="159">
        <v>0</v>
      </c>
    </row>
    <row r="82" spans="1:20" ht="12.75" customHeight="1" x14ac:dyDescent="0.25">
      <c r="A82" s="157" t="s">
        <v>249</v>
      </c>
      <c r="B82" s="59"/>
      <c r="C82" s="55"/>
      <c r="D82" s="56"/>
      <c r="E82" s="156">
        <v>0</v>
      </c>
      <c r="F82" s="56" t="s">
        <v>207</v>
      </c>
      <c r="G82" s="56"/>
      <c r="H82" s="55"/>
      <c r="I82" s="55"/>
      <c r="J82" s="56"/>
      <c r="K82" s="56"/>
      <c r="L82" s="56"/>
      <c r="M82" s="56"/>
      <c r="N82" s="56"/>
      <c r="O82" s="56"/>
      <c r="P82" s="56"/>
      <c r="Q82" s="56"/>
      <c r="R82" s="56"/>
      <c r="S82" s="56"/>
      <c r="T82" s="59"/>
    </row>
    <row r="83" spans="1:20" ht="12.75" customHeight="1" x14ac:dyDescent="0.25">
      <c r="A83" s="35" t="s">
        <v>250</v>
      </c>
      <c r="B83" s="59"/>
      <c r="C83" s="56"/>
      <c r="D83" s="56"/>
      <c r="E83" s="56"/>
      <c r="F83" s="56"/>
      <c r="G83" s="56"/>
      <c r="H83" s="56"/>
      <c r="I83" s="56"/>
      <c r="J83" s="56"/>
      <c r="K83" s="56"/>
      <c r="L83" s="56"/>
      <c r="M83" s="56"/>
      <c r="N83" s="56"/>
      <c r="O83" s="56" t="s">
        <v>207</v>
      </c>
      <c r="P83" s="56"/>
      <c r="Q83" s="56"/>
      <c r="R83" s="56"/>
      <c r="S83" s="56"/>
      <c r="T83" s="59"/>
    </row>
    <row r="84" spans="1:20" ht="13.2" x14ac:dyDescent="0.25">
      <c r="A84" s="157" t="s">
        <v>251</v>
      </c>
      <c r="B84" s="147"/>
      <c r="C84" s="149"/>
      <c r="D84" s="149"/>
      <c r="E84" s="149"/>
      <c r="F84" s="149"/>
      <c r="G84" s="149"/>
      <c r="H84" s="149"/>
      <c r="I84" s="149"/>
      <c r="J84" s="149"/>
      <c r="K84" s="149"/>
      <c r="L84" s="149"/>
      <c r="M84" s="148"/>
      <c r="N84" s="149"/>
      <c r="O84" s="148"/>
      <c r="P84" s="148"/>
      <c r="Q84" s="148"/>
      <c r="R84" s="149">
        <v>1</v>
      </c>
      <c r="S84" s="148">
        <v>1</v>
      </c>
      <c r="T84" s="150"/>
    </row>
    <row r="85" spans="1:20" ht="13.2" x14ac:dyDescent="0.25">
      <c r="A85" s="29" t="s">
        <v>365</v>
      </c>
      <c r="B85" s="61"/>
      <c r="C85" s="56"/>
      <c r="D85" s="56"/>
      <c r="E85" s="56"/>
      <c r="F85" s="56"/>
      <c r="G85" s="56"/>
      <c r="H85" s="56"/>
      <c r="I85" s="56"/>
      <c r="J85" s="56"/>
      <c r="K85" s="56"/>
      <c r="L85" s="56"/>
      <c r="M85" s="55"/>
      <c r="N85" s="56"/>
      <c r="O85" s="55"/>
      <c r="P85" s="55"/>
      <c r="Q85" s="55"/>
      <c r="R85" s="56"/>
      <c r="S85" s="55"/>
      <c r="T85" s="84" t="s">
        <v>207</v>
      </c>
    </row>
    <row r="86" spans="1:20" ht="13.2" x14ac:dyDescent="0.25">
      <c r="A86" s="35" t="s">
        <v>333</v>
      </c>
      <c r="B86" s="61"/>
      <c r="C86" s="56"/>
      <c r="D86" s="56"/>
      <c r="E86" s="56"/>
      <c r="F86" s="56"/>
      <c r="G86" s="56"/>
      <c r="H86" s="56"/>
      <c r="I86" s="56"/>
      <c r="J86" s="56" t="s">
        <v>207</v>
      </c>
      <c r="K86" s="56" t="s">
        <v>207</v>
      </c>
      <c r="L86" s="56"/>
      <c r="M86" s="55"/>
      <c r="N86" s="56" t="s">
        <v>207</v>
      </c>
      <c r="O86" s="55"/>
      <c r="P86" s="55"/>
      <c r="Q86" s="55"/>
      <c r="R86" s="56"/>
      <c r="S86" s="55"/>
      <c r="T86" s="59"/>
    </row>
    <row r="87" spans="1:20" ht="12.75" customHeight="1" x14ac:dyDescent="0.25">
      <c r="A87" s="157" t="s">
        <v>252</v>
      </c>
      <c r="B87" s="59"/>
      <c r="C87" s="56"/>
      <c r="D87" s="56"/>
      <c r="E87" s="56"/>
      <c r="F87" s="56"/>
      <c r="G87" s="56"/>
      <c r="H87" s="56"/>
      <c r="I87" s="56"/>
      <c r="J87" s="56"/>
      <c r="K87" s="56"/>
      <c r="L87" s="56"/>
      <c r="M87" s="56"/>
      <c r="N87" s="56"/>
      <c r="O87" s="56"/>
      <c r="P87" s="56"/>
      <c r="Q87" s="56"/>
      <c r="R87" s="56" t="s">
        <v>207</v>
      </c>
      <c r="S87" s="56"/>
      <c r="T87" s="160">
        <v>0</v>
      </c>
    </row>
    <row r="88" spans="1:20" ht="12.75" customHeight="1" x14ac:dyDescent="0.25">
      <c r="A88" s="35" t="s">
        <v>318</v>
      </c>
      <c r="B88" s="59"/>
      <c r="C88" s="56"/>
      <c r="D88" s="56"/>
      <c r="E88" s="56"/>
      <c r="F88" s="56"/>
      <c r="G88" s="56"/>
      <c r="H88" s="56" t="s">
        <v>207</v>
      </c>
      <c r="I88" s="56"/>
      <c r="J88" s="56"/>
      <c r="K88" s="56"/>
      <c r="L88" s="56"/>
      <c r="M88" s="56"/>
      <c r="N88" s="56"/>
      <c r="O88" s="56"/>
      <c r="P88" s="56"/>
      <c r="Q88" s="56"/>
      <c r="R88" s="56"/>
      <c r="S88" s="56"/>
      <c r="T88" s="59"/>
    </row>
    <row r="89" spans="1:20" ht="12.75" customHeight="1" x14ac:dyDescent="0.25">
      <c r="A89" s="157" t="s">
        <v>253</v>
      </c>
      <c r="B89" s="150"/>
      <c r="C89" s="148"/>
      <c r="D89" s="149"/>
      <c r="E89" s="149">
        <v>1</v>
      </c>
      <c r="F89" s="156">
        <v>0</v>
      </c>
      <c r="G89" s="149"/>
      <c r="H89" s="149"/>
      <c r="I89" s="149"/>
      <c r="J89" s="149"/>
      <c r="K89" s="149"/>
      <c r="L89" s="149"/>
      <c r="M89" s="149"/>
      <c r="N89" s="149"/>
      <c r="O89" s="149"/>
      <c r="P89" s="149"/>
      <c r="Q89" s="149"/>
      <c r="R89" s="149"/>
      <c r="S89" s="149"/>
      <c r="T89" s="150"/>
    </row>
    <row r="90" spans="1:20" ht="12.75" customHeight="1" x14ac:dyDescent="0.25">
      <c r="A90" s="35" t="s">
        <v>254</v>
      </c>
      <c r="B90" s="59"/>
      <c r="C90" s="56"/>
      <c r="D90" s="55"/>
      <c r="E90" s="56"/>
      <c r="F90" s="56"/>
      <c r="G90" s="56"/>
      <c r="H90" s="56"/>
      <c r="I90" s="56"/>
      <c r="J90" s="56"/>
      <c r="K90" s="56"/>
      <c r="L90" s="56"/>
      <c r="M90" s="56"/>
      <c r="N90" s="56"/>
      <c r="O90" s="56"/>
      <c r="P90" s="56"/>
      <c r="Q90" s="56"/>
      <c r="R90" s="56"/>
      <c r="S90" s="56"/>
      <c r="T90" s="59"/>
    </row>
    <row r="91" spans="1:20" ht="12.75" customHeight="1" x14ac:dyDescent="0.25">
      <c r="A91" s="29" t="s">
        <v>366</v>
      </c>
      <c r="B91" s="59"/>
      <c r="C91" s="56"/>
      <c r="D91" s="55"/>
      <c r="E91" s="56"/>
      <c r="F91" s="30" t="s">
        <v>207</v>
      </c>
      <c r="G91" s="56"/>
      <c r="H91" s="56"/>
      <c r="I91" s="56"/>
      <c r="J91" s="56"/>
      <c r="K91" s="56"/>
      <c r="L91" s="56"/>
      <c r="M91" s="56"/>
      <c r="N91" s="56"/>
      <c r="O91" s="56"/>
      <c r="P91" s="56"/>
      <c r="Q91" s="56"/>
      <c r="R91" s="56"/>
      <c r="S91" s="56"/>
      <c r="T91" s="84" t="s">
        <v>207</v>
      </c>
    </row>
    <row r="92" spans="1:20" ht="12.75" customHeight="1" x14ac:dyDescent="0.25">
      <c r="A92" s="29" t="s">
        <v>367</v>
      </c>
      <c r="B92" s="59"/>
      <c r="C92" s="56"/>
      <c r="D92" s="55"/>
      <c r="E92" s="56"/>
      <c r="F92" s="56"/>
      <c r="G92" s="56"/>
      <c r="H92" s="56"/>
      <c r="I92" s="56"/>
      <c r="J92" s="56"/>
      <c r="K92" s="56"/>
      <c r="L92" s="56"/>
      <c r="M92" s="56"/>
      <c r="N92" s="56"/>
      <c r="O92" s="56"/>
      <c r="P92" s="56"/>
      <c r="Q92" s="56"/>
      <c r="R92" s="56"/>
      <c r="S92" s="56"/>
      <c r="T92" s="84" t="s">
        <v>207</v>
      </c>
    </row>
    <row r="93" spans="1:20" ht="13.2" x14ac:dyDescent="0.25">
      <c r="A93" s="157" t="s">
        <v>255</v>
      </c>
      <c r="B93" s="59"/>
      <c r="C93" s="55"/>
      <c r="D93" s="56"/>
      <c r="E93" s="156">
        <v>0</v>
      </c>
      <c r="F93" s="56" t="s">
        <v>207</v>
      </c>
      <c r="G93" s="56"/>
      <c r="H93" s="56"/>
      <c r="I93" s="56"/>
      <c r="J93" s="56"/>
      <c r="K93" s="56"/>
      <c r="L93" s="55"/>
      <c r="M93" s="55"/>
      <c r="N93" s="56"/>
      <c r="O93" s="56"/>
      <c r="P93" s="56"/>
      <c r="Q93" s="55"/>
      <c r="R93" s="55"/>
      <c r="S93" s="55"/>
      <c r="T93" s="59"/>
    </row>
    <row r="94" spans="1:20" ht="12.75" customHeight="1" x14ac:dyDescent="0.25">
      <c r="A94" s="35" t="s">
        <v>256</v>
      </c>
      <c r="B94" s="59"/>
      <c r="C94" s="55"/>
      <c r="D94" s="55"/>
      <c r="E94" s="56"/>
      <c r="F94" s="56"/>
      <c r="G94" s="56"/>
      <c r="H94" s="56"/>
      <c r="I94" s="56"/>
      <c r="J94" s="56"/>
      <c r="K94" s="56"/>
      <c r="L94" s="55"/>
      <c r="M94" s="55"/>
      <c r="N94" s="56"/>
      <c r="O94" s="55"/>
      <c r="P94" s="55"/>
      <c r="Q94" s="55"/>
      <c r="R94" s="55"/>
      <c r="S94" s="55"/>
      <c r="T94" s="61"/>
    </row>
    <row r="95" spans="1:20" ht="12.75" customHeight="1" thickBot="1" x14ac:dyDescent="0.3">
      <c r="A95" s="35" t="s">
        <v>306</v>
      </c>
      <c r="B95" s="59"/>
      <c r="C95" s="55"/>
      <c r="D95" s="55" t="s">
        <v>207</v>
      </c>
      <c r="E95" s="56"/>
      <c r="F95" s="56"/>
      <c r="G95" s="56"/>
      <c r="H95" s="56"/>
      <c r="I95" s="56"/>
      <c r="J95" s="56"/>
      <c r="K95" s="56"/>
      <c r="L95" s="55"/>
      <c r="M95" s="55"/>
      <c r="N95" s="56"/>
      <c r="O95" s="55"/>
      <c r="P95" s="55"/>
      <c r="Q95" s="55"/>
      <c r="R95" s="55"/>
      <c r="S95" s="55"/>
      <c r="T95" s="61"/>
    </row>
    <row r="96" spans="1:20" ht="13.8" thickBot="1" x14ac:dyDescent="0.3">
      <c r="A96" s="35" t="s">
        <v>257</v>
      </c>
      <c r="B96" s="61"/>
      <c r="C96" s="56"/>
      <c r="D96" s="56"/>
      <c r="E96" s="56"/>
      <c r="F96" s="56"/>
      <c r="G96" s="56"/>
      <c r="H96" s="56"/>
      <c r="I96" s="56"/>
      <c r="J96" s="56"/>
      <c r="K96" s="56"/>
      <c r="L96" s="56"/>
      <c r="M96" s="56"/>
      <c r="N96" s="56"/>
      <c r="O96" s="56"/>
      <c r="P96" s="56"/>
      <c r="Q96" s="56"/>
      <c r="R96" s="66" t="s">
        <v>207</v>
      </c>
      <c r="S96" s="56"/>
      <c r="T96" s="59"/>
    </row>
    <row r="97" spans="1:20" ht="13.2" x14ac:dyDescent="0.25">
      <c r="A97" s="35" t="s">
        <v>342</v>
      </c>
      <c r="B97" s="61"/>
      <c r="C97" s="56"/>
      <c r="D97" s="56"/>
      <c r="E97" s="56"/>
      <c r="F97" s="56"/>
      <c r="G97" s="56"/>
      <c r="H97" s="56"/>
      <c r="I97" s="56"/>
      <c r="J97" s="56"/>
      <c r="K97" s="56"/>
      <c r="L97" s="56" t="s">
        <v>207</v>
      </c>
      <c r="M97" s="56"/>
      <c r="N97" s="56"/>
      <c r="O97" s="56"/>
      <c r="P97" s="56"/>
      <c r="Q97" s="56"/>
      <c r="R97" s="56"/>
      <c r="S97" s="56"/>
      <c r="T97" s="59"/>
    </row>
    <row r="98" spans="1:20" ht="12.75" customHeight="1" x14ac:dyDescent="0.25">
      <c r="A98" s="35" t="s">
        <v>258</v>
      </c>
      <c r="B98" s="59"/>
      <c r="C98" s="56"/>
      <c r="D98" s="56"/>
      <c r="E98" s="56"/>
      <c r="F98" s="56"/>
      <c r="G98" s="56"/>
      <c r="H98" s="56"/>
      <c r="I98" s="56"/>
      <c r="J98" s="55"/>
      <c r="K98" s="55"/>
      <c r="L98" s="56"/>
      <c r="M98" s="56"/>
      <c r="N98" s="55"/>
      <c r="O98" s="56"/>
      <c r="P98" s="56"/>
      <c r="Q98" s="56"/>
      <c r="R98" s="56"/>
      <c r="S98" s="56"/>
      <c r="T98" s="59"/>
    </row>
    <row r="99" spans="1:20" ht="12.75" customHeight="1" x14ac:dyDescent="0.25">
      <c r="A99" s="35" t="s">
        <v>259</v>
      </c>
      <c r="B99" s="59"/>
      <c r="C99" s="56"/>
      <c r="D99" s="56"/>
      <c r="E99" s="56"/>
      <c r="F99" s="56"/>
      <c r="G99" s="56"/>
      <c r="H99" s="56"/>
      <c r="I99" s="56"/>
      <c r="J99" s="55"/>
      <c r="K99" s="55"/>
      <c r="L99" s="56"/>
      <c r="M99" s="56"/>
      <c r="N99" s="55"/>
      <c r="O99" s="56"/>
      <c r="P99" s="56"/>
      <c r="Q99" s="56"/>
      <c r="R99" s="56"/>
      <c r="S99" s="56"/>
      <c r="T99" s="59"/>
    </row>
    <row r="100" spans="1:20" ht="12.75" customHeight="1" x14ac:dyDescent="0.25">
      <c r="A100" s="35" t="s">
        <v>260</v>
      </c>
      <c r="B100" s="59"/>
      <c r="C100" s="56"/>
      <c r="D100" s="56"/>
      <c r="E100" s="56"/>
      <c r="F100" s="56"/>
      <c r="G100" s="56"/>
      <c r="H100" s="56"/>
      <c r="I100" s="56"/>
      <c r="J100" s="55"/>
      <c r="K100" s="55"/>
      <c r="L100" s="56"/>
      <c r="M100" s="56"/>
      <c r="N100" s="55"/>
      <c r="O100" s="56"/>
      <c r="P100" s="56"/>
      <c r="Q100" s="56"/>
      <c r="R100" s="56"/>
      <c r="S100" s="56"/>
      <c r="T100" s="59"/>
    </row>
    <row r="101" spans="1:20" ht="12.75" customHeight="1" thickBot="1" x14ac:dyDescent="0.3">
      <c r="A101" s="29" t="s">
        <v>261</v>
      </c>
      <c r="B101" s="59"/>
      <c r="C101" s="55"/>
      <c r="D101" s="56"/>
      <c r="E101" s="30" t="s">
        <v>207</v>
      </c>
      <c r="F101" s="56"/>
      <c r="G101" s="56"/>
      <c r="H101" s="56"/>
      <c r="I101" s="56"/>
      <c r="J101" s="56"/>
      <c r="K101" s="56"/>
      <c r="L101" s="56"/>
      <c r="M101" s="56"/>
      <c r="N101" s="56"/>
      <c r="O101" s="56"/>
      <c r="P101" s="56"/>
      <c r="Q101" s="56"/>
      <c r="R101" s="56"/>
      <c r="S101" s="56"/>
      <c r="T101" s="59"/>
    </row>
    <row r="102" spans="1:20" ht="12.75" customHeight="1" thickBot="1" x14ac:dyDescent="0.3">
      <c r="A102" s="35" t="s">
        <v>67</v>
      </c>
      <c r="B102" s="59"/>
      <c r="C102" s="55"/>
      <c r="D102" s="56"/>
      <c r="E102" s="56"/>
      <c r="F102" s="56"/>
      <c r="G102" s="56"/>
      <c r="H102" s="66" t="s">
        <v>207</v>
      </c>
      <c r="I102" s="56"/>
      <c r="J102" s="56"/>
      <c r="K102" s="56"/>
      <c r="L102" s="56"/>
      <c r="M102" s="56"/>
      <c r="N102" s="56"/>
      <c r="O102" s="56"/>
      <c r="P102" s="56"/>
      <c r="Q102" s="56"/>
      <c r="R102" s="56"/>
      <c r="S102" s="56"/>
      <c r="T102" s="59"/>
    </row>
    <row r="103" spans="1:20" ht="12.75" customHeight="1" x14ac:dyDescent="0.25">
      <c r="A103" s="29" t="s">
        <v>262</v>
      </c>
      <c r="B103" s="59"/>
      <c r="C103" s="55"/>
      <c r="D103" s="56"/>
      <c r="E103" s="56"/>
      <c r="F103" s="56"/>
      <c r="G103" s="56"/>
      <c r="H103" s="56"/>
      <c r="I103" s="56"/>
      <c r="J103" s="56"/>
      <c r="K103" s="56"/>
      <c r="L103" s="56"/>
      <c r="M103" s="56"/>
      <c r="N103" s="56"/>
      <c r="O103" s="56"/>
      <c r="P103" s="56"/>
      <c r="Q103" s="56"/>
      <c r="R103" s="56"/>
      <c r="S103" s="56"/>
      <c r="T103" s="59"/>
    </row>
    <row r="104" spans="1:20" ht="12.75" customHeight="1" x14ac:dyDescent="0.25">
      <c r="A104" s="35" t="s">
        <v>263</v>
      </c>
      <c r="B104" s="59"/>
      <c r="C104" s="55"/>
      <c r="D104" s="56"/>
      <c r="E104" s="56"/>
      <c r="F104" s="56"/>
      <c r="G104" s="56"/>
      <c r="H104" s="56"/>
      <c r="I104" s="56"/>
      <c r="J104" s="56"/>
      <c r="K104" s="56"/>
      <c r="L104" s="56"/>
      <c r="M104" s="56"/>
      <c r="N104" s="56"/>
      <c r="O104" s="56"/>
      <c r="P104" s="56"/>
      <c r="Q104" s="56"/>
      <c r="R104" s="56"/>
      <c r="S104" s="56"/>
      <c r="T104" s="59"/>
    </row>
    <row r="105" spans="1:20" ht="12.75" customHeight="1" x14ac:dyDescent="0.25">
      <c r="A105" s="35" t="s">
        <v>264</v>
      </c>
      <c r="B105" s="59"/>
      <c r="C105" s="55"/>
      <c r="D105" s="56"/>
      <c r="E105" s="56"/>
      <c r="F105" s="56"/>
      <c r="G105" s="56"/>
      <c r="H105" s="56"/>
      <c r="I105" s="56"/>
      <c r="J105" s="55"/>
      <c r="K105" s="55"/>
      <c r="L105" s="56"/>
      <c r="M105" s="56"/>
      <c r="N105" s="55"/>
      <c r="O105" s="56"/>
      <c r="P105" s="56"/>
      <c r="Q105" s="56"/>
      <c r="R105" s="56"/>
      <c r="S105" s="56"/>
      <c r="T105" s="59"/>
    </row>
    <row r="106" spans="1:20" ht="12.75" customHeight="1" thickBot="1" x14ac:dyDescent="0.3">
      <c r="A106" s="35" t="s">
        <v>334</v>
      </c>
      <c r="B106" s="59"/>
      <c r="C106" s="55"/>
      <c r="D106" s="56"/>
      <c r="E106" s="56"/>
      <c r="F106" s="56"/>
      <c r="G106" s="56"/>
      <c r="H106" s="56"/>
      <c r="I106" s="56"/>
      <c r="J106" s="55" t="s">
        <v>207</v>
      </c>
      <c r="K106" s="55" t="s">
        <v>207</v>
      </c>
      <c r="L106" s="56"/>
      <c r="M106" s="56"/>
      <c r="N106" s="55" t="s">
        <v>207</v>
      </c>
      <c r="O106" s="56"/>
      <c r="P106" s="56"/>
      <c r="Q106" s="56"/>
      <c r="R106" s="56"/>
      <c r="S106" s="56"/>
      <c r="T106" s="59"/>
    </row>
    <row r="107" spans="1:20" ht="12.75" customHeight="1" thickBot="1" x14ac:dyDescent="0.3">
      <c r="A107" s="35" t="s">
        <v>82</v>
      </c>
      <c r="B107" s="59"/>
      <c r="C107" s="55"/>
      <c r="D107" s="56"/>
      <c r="E107" s="56"/>
      <c r="F107" s="56"/>
      <c r="G107" s="56"/>
      <c r="H107" s="56"/>
      <c r="I107" s="56"/>
      <c r="J107" s="66" t="s">
        <v>207</v>
      </c>
      <c r="K107" s="66" t="s">
        <v>207</v>
      </c>
      <c r="L107" s="56"/>
      <c r="M107" s="56"/>
      <c r="N107" s="66" t="s">
        <v>207</v>
      </c>
      <c r="O107" s="56"/>
      <c r="P107" s="56"/>
      <c r="Q107" s="56"/>
      <c r="R107" s="56"/>
      <c r="S107" s="56"/>
      <c r="T107" s="59"/>
    </row>
    <row r="108" spans="1:20" ht="12.75" customHeight="1" x14ac:dyDescent="0.25">
      <c r="A108" s="35" t="s">
        <v>265</v>
      </c>
      <c r="B108" s="59"/>
      <c r="C108" s="55"/>
      <c r="D108" s="56"/>
      <c r="E108" s="56"/>
      <c r="F108" s="56"/>
      <c r="G108" s="56"/>
      <c r="H108" s="56"/>
      <c r="I108" s="56"/>
      <c r="J108" s="55"/>
      <c r="K108" s="55"/>
      <c r="L108" s="56"/>
      <c r="M108" s="56"/>
      <c r="N108" s="55"/>
      <c r="O108" s="56"/>
      <c r="P108" s="56"/>
      <c r="Q108" s="56"/>
      <c r="R108" s="56"/>
      <c r="S108" s="56"/>
      <c r="T108" s="59"/>
    </row>
    <row r="109" spans="1:20" ht="13.5" customHeight="1" x14ac:dyDescent="0.25">
      <c r="A109" s="35" t="s">
        <v>266</v>
      </c>
      <c r="B109" s="150"/>
      <c r="C109" s="149">
        <v>1</v>
      </c>
      <c r="D109" s="149"/>
      <c r="E109" s="149"/>
      <c r="F109" s="149"/>
      <c r="G109" s="149"/>
      <c r="H109" s="149"/>
      <c r="I109" s="149"/>
      <c r="J109" s="149"/>
      <c r="K109" s="149"/>
      <c r="L109" s="148"/>
      <c r="M109" s="149"/>
      <c r="N109" s="149"/>
      <c r="O109" s="149"/>
      <c r="P109" s="149"/>
      <c r="Q109" s="149"/>
      <c r="R109" s="149"/>
      <c r="S109" s="149"/>
      <c r="T109" s="150"/>
    </row>
    <row r="110" spans="1:20" ht="13.5" customHeight="1" thickBot="1" x14ac:dyDescent="0.3">
      <c r="A110" s="35" t="s">
        <v>267</v>
      </c>
      <c r="B110" s="59"/>
      <c r="C110" s="56" t="s">
        <v>207</v>
      </c>
      <c r="D110" s="56"/>
      <c r="E110" s="56"/>
      <c r="F110" s="55"/>
      <c r="G110" s="56"/>
      <c r="H110" s="56"/>
      <c r="I110" s="56"/>
      <c r="J110" s="56"/>
      <c r="K110" s="56"/>
      <c r="L110" s="56"/>
      <c r="M110" s="56"/>
      <c r="N110" s="56"/>
      <c r="O110" s="56"/>
      <c r="P110" s="56"/>
      <c r="Q110" s="56"/>
      <c r="R110" s="56"/>
      <c r="S110" s="56"/>
      <c r="T110" s="59"/>
    </row>
    <row r="111" spans="1:20" ht="13.5" customHeight="1" thickBot="1" x14ac:dyDescent="0.3">
      <c r="A111" s="35" t="s">
        <v>268</v>
      </c>
      <c r="B111" s="59"/>
      <c r="C111" s="66" t="s">
        <v>207</v>
      </c>
      <c r="D111" s="56"/>
      <c r="E111" s="56"/>
      <c r="F111" s="56"/>
      <c r="G111" s="56"/>
      <c r="H111" s="56"/>
      <c r="I111" s="56"/>
      <c r="J111" s="56"/>
      <c r="K111" s="56"/>
      <c r="L111" s="55"/>
      <c r="M111" s="58"/>
      <c r="N111" s="56"/>
      <c r="O111" s="56"/>
      <c r="P111" s="56"/>
      <c r="Q111" s="56"/>
      <c r="R111" s="56"/>
      <c r="S111" s="56"/>
      <c r="T111" s="59"/>
    </row>
    <row r="112" spans="1:20" ht="13.5" customHeight="1" thickBot="1" x14ac:dyDescent="0.3">
      <c r="A112" s="157" t="s">
        <v>101</v>
      </c>
      <c r="B112" s="59"/>
      <c r="C112" s="56"/>
      <c r="D112" s="56"/>
      <c r="E112" s="56"/>
      <c r="F112" s="56"/>
      <c r="G112" s="56"/>
      <c r="H112" s="56"/>
      <c r="I112" s="56"/>
      <c r="J112" s="56"/>
      <c r="K112" s="56"/>
      <c r="L112" s="61"/>
      <c r="M112" s="66" t="s">
        <v>207</v>
      </c>
      <c r="N112" s="56"/>
      <c r="O112" s="56"/>
      <c r="P112" s="56"/>
      <c r="Q112" s="56" t="s">
        <v>207</v>
      </c>
      <c r="R112" s="56"/>
      <c r="S112" s="56"/>
      <c r="T112" s="59"/>
    </row>
    <row r="113" spans="1:20" ht="13.5" customHeight="1" x14ac:dyDescent="0.25">
      <c r="A113" s="35" t="s">
        <v>307</v>
      </c>
      <c r="B113" s="59"/>
      <c r="C113" s="56"/>
      <c r="D113" s="56" t="s">
        <v>207</v>
      </c>
      <c r="E113" s="56"/>
      <c r="F113" s="56"/>
      <c r="G113" s="56"/>
      <c r="H113" s="56"/>
      <c r="I113" s="56"/>
      <c r="J113" s="56"/>
      <c r="K113" s="56"/>
      <c r="L113" s="55"/>
      <c r="M113" s="60"/>
      <c r="N113" s="56"/>
      <c r="O113" s="56"/>
      <c r="P113" s="56"/>
      <c r="Q113" s="56"/>
      <c r="R113" s="56"/>
      <c r="S113" s="56"/>
      <c r="T113" s="59"/>
    </row>
    <row r="114" spans="1:20" ht="13.5" customHeight="1" x14ac:dyDescent="0.25">
      <c r="A114" s="35" t="s">
        <v>269</v>
      </c>
      <c r="B114" s="61"/>
      <c r="C114" s="56"/>
      <c r="D114" s="56"/>
      <c r="E114" s="56"/>
      <c r="F114" s="56" t="s">
        <v>207</v>
      </c>
      <c r="G114" s="56"/>
      <c r="H114" s="56"/>
      <c r="I114" s="56"/>
      <c r="J114" s="56"/>
      <c r="K114" s="56"/>
      <c r="L114" s="56"/>
      <c r="M114" s="55"/>
      <c r="N114" s="56"/>
      <c r="O114" s="55"/>
      <c r="P114" s="55"/>
      <c r="Q114" s="55"/>
      <c r="R114" s="56"/>
      <c r="S114" s="55"/>
      <c r="T114" s="61"/>
    </row>
    <row r="115" spans="1:20" ht="13.5" customHeight="1" x14ac:dyDescent="0.25">
      <c r="A115" s="29" t="s">
        <v>368</v>
      </c>
      <c r="B115" s="61"/>
      <c r="C115" s="56"/>
      <c r="D115" s="56"/>
      <c r="E115" s="56"/>
      <c r="F115" s="56"/>
      <c r="G115" s="56"/>
      <c r="H115" s="56"/>
      <c r="I115" s="56"/>
      <c r="J115" s="56"/>
      <c r="K115" s="56"/>
      <c r="L115" s="56"/>
      <c r="M115" s="55"/>
      <c r="N115" s="56"/>
      <c r="O115" s="55"/>
      <c r="P115" s="55"/>
      <c r="Q115" s="55"/>
      <c r="R115" s="56"/>
      <c r="S115" s="55"/>
      <c r="T115" s="85" t="s">
        <v>207</v>
      </c>
    </row>
    <row r="116" spans="1:20" ht="13.5" customHeight="1" x14ac:dyDescent="0.25">
      <c r="A116" s="35" t="s">
        <v>270</v>
      </c>
      <c r="B116" s="59"/>
      <c r="C116" s="56"/>
      <c r="D116" s="56"/>
      <c r="E116" s="56"/>
      <c r="F116" s="56"/>
      <c r="G116" s="56"/>
      <c r="H116" s="56"/>
      <c r="I116" s="56"/>
      <c r="J116" s="56"/>
      <c r="K116" s="56"/>
      <c r="L116" s="56"/>
      <c r="M116" s="56"/>
      <c r="N116" s="56"/>
      <c r="O116" s="56"/>
      <c r="P116" s="56"/>
      <c r="Q116" s="56"/>
      <c r="R116" s="56" t="s">
        <v>207</v>
      </c>
      <c r="S116" s="56"/>
      <c r="T116" s="59"/>
    </row>
    <row r="117" spans="1:20" ht="12.75" customHeight="1" x14ac:dyDescent="0.25">
      <c r="A117" s="35" t="s">
        <v>271</v>
      </c>
      <c r="B117" s="59"/>
      <c r="C117" s="56"/>
      <c r="D117" s="56"/>
      <c r="E117" s="56"/>
      <c r="F117" s="56"/>
      <c r="G117" s="56"/>
      <c r="H117" s="56"/>
      <c r="I117" s="56"/>
      <c r="J117" s="56"/>
      <c r="K117" s="56"/>
      <c r="L117" s="56"/>
      <c r="M117" s="56"/>
      <c r="N117" s="56"/>
      <c r="O117" s="56"/>
      <c r="P117" s="56"/>
      <c r="Q117" s="56"/>
      <c r="R117" s="56"/>
      <c r="S117" s="56"/>
      <c r="T117" s="59"/>
    </row>
    <row r="118" spans="1:20" ht="12.75" customHeight="1" x14ac:dyDescent="0.25">
      <c r="A118" s="35" t="s">
        <v>461</v>
      </c>
      <c r="B118" s="150"/>
      <c r="C118" s="149"/>
      <c r="D118" s="149">
        <v>1</v>
      </c>
      <c r="E118" s="149"/>
      <c r="F118" s="149"/>
      <c r="G118" s="149"/>
      <c r="H118" s="149"/>
      <c r="I118" s="149"/>
      <c r="J118" s="149"/>
      <c r="K118" s="149"/>
      <c r="L118" s="149"/>
      <c r="M118" s="149"/>
      <c r="N118" s="149"/>
      <c r="O118" s="149"/>
      <c r="P118" s="149"/>
      <c r="Q118" s="149"/>
      <c r="R118" s="149"/>
      <c r="S118" s="149"/>
      <c r="T118" s="150"/>
    </row>
    <row r="119" spans="1:20" ht="12.75" customHeight="1" x14ac:dyDescent="0.25">
      <c r="A119" s="35" t="s">
        <v>273</v>
      </c>
      <c r="B119" s="59"/>
      <c r="C119" s="56"/>
      <c r="D119" s="56"/>
      <c r="E119" s="56"/>
      <c r="F119" s="56"/>
      <c r="G119" s="56"/>
      <c r="H119" s="56"/>
      <c r="I119" s="56"/>
      <c r="J119" s="56"/>
      <c r="K119" s="56"/>
      <c r="L119" s="56"/>
      <c r="M119" s="56"/>
      <c r="N119" s="56"/>
      <c r="O119" s="56"/>
      <c r="P119" s="56"/>
      <c r="Q119" s="56"/>
      <c r="R119" s="56"/>
      <c r="S119" s="56"/>
      <c r="T119" s="59"/>
    </row>
    <row r="120" spans="1:20" ht="12.75" customHeight="1" x14ac:dyDescent="0.25">
      <c r="A120" s="35" t="s">
        <v>335</v>
      </c>
      <c r="B120" s="59"/>
      <c r="C120" s="56"/>
      <c r="D120" s="56"/>
      <c r="E120" s="56"/>
      <c r="F120" s="56"/>
      <c r="G120" s="56"/>
      <c r="H120" s="56"/>
      <c r="I120" s="56"/>
      <c r="J120" s="56" t="s">
        <v>207</v>
      </c>
      <c r="K120" s="56" t="s">
        <v>207</v>
      </c>
      <c r="L120" s="56"/>
      <c r="M120" s="56"/>
      <c r="N120" s="56" t="s">
        <v>207</v>
      </c>
      <c r="O120" s="56"/>
      <c r="P120" s="56"/>
      <c r="Q120" s="56"/>
      <c r="R120" s="56"/>
      <c r="S120" s="56"/>
      <c r="T120" s="59"/>
    </row>
    <row r="121" spans="1:20" ht="12.75" customHeight="1" x14ac:dyDescent="0.25">
      <c r="A121" s="35" t="s">
        <v>274</v>
      </c>
      <c r="B121" s="59"/>
      <c r="C121" s="56"/>
      <c r="D121" s="56"/>
      <c r="E121" s="56"/>
      <c r="F121" s="56"/>
      <c r="G121" s="56"/>
      <c r="H121" s="56"/>
      <c r="I121" s="56"/>
      <c r="J121" s="56"/>
      <c r="K121" s="56"/>
      <c r="L121" s="56"/>
      <c r="M121" s="56"/>
      <c r="N121" s="56"/>
      <c r="O121" s="56"/>
      <c r="P121" s="56"/>
      <c r="Q121" s="56"/>
      <c r="R121" s="56"/>
      <c r="S121" s="56"/>
      <c r="T121" s="59"/>
    </row>
    <row r="122" spans="1:20" ht="12.75" customHeight="1" x14ac:dyDescent="0.25">
      <c r="A122" s="35" t="s">
        <v>322</v>
      </c>
      <c r="B122" s="59"/>
      <c r="C122" s="56"/>
      <c r="D122" s="56"/>
      <c r="E122" s="56"/>
      <c r="F122" s="56"/>
      <c r="G122" s="56"/>
      <c r="H122" s="56"/>
      <c r="I122" s="56" t="s">
        <v>207</v>
      </c>
      <c r="J122" s="56"/>
      <c r="K122" s="56"/>
      <c r="L122" s="56"/>
      <c r="M122" s="56"/>
      <c r="N122" s="56"/>
      <c r="O122" s="56"/>
      <c r="P122" s="56"/>
      <c r="Q122" s="56"/>
      <c r="R122" s="56"/>
      <c r="S122" s="56"/>
      <c r="T122" s="59"/>
    </row>
    <row r="123" spans="1:20" ht="12.75" customHeight="1" x14ac:dyDescent="0.25">
      <c r="A123" s="29" t="s">
        <v>369</v>
      </c>
      <c r="B123" s="59"/>
      <c r="C123" s="56"/>
      <c r="D123" s="56"/>
      <c r="E123" s="56"/>
      <c r="F123" s="56"/>
      <c r="G123" s="56"/>
      <c r="H123" s="56"/>
      <c r="I123" s="56"/>
      <c r="J123" s="56"/>
      <c r="K123" s="56"/>
      <c r="L123" s="56"/>
      <c r="M123" s="56"/>
      <c r="N123" s="56"/>
      <c r="O123" s="56"/>
      <c r="P123" s="56"/>
      <c r="Q123" s="56"/>
      <c r="R123" s="56"/>
      <c r="S123" s="56"/>
      <c r="T123" s="84" t="s">
        <v>207</v>
      </c>
    </row>
    <row r="124" spans="1:20" ht="12.75" customHeight="1" x14ac:dyDescent="0.25">
      <c r="A124" s="35" t="s">
        <v>275</v>
      </c>
      <c r="B124" s="59"/>
      <c r="C124" s="56"/>
      <c r="D124" s="56"/>
      <c r="E124" s="56"/>
      <c r="F124" s="56"/>
      <c r="G124" s="56"/>
      <c r="H124" s="56"/>
      <c r="I124" s="56"/>
      <c r="J124" s="56"/>
      <c r="K124" s="56"/>
      <c r="L124" s="56"/>
      <c r="M124" s="56"/>
      <c r="N124" s="56"/>
      <c r="O124" s="56" t="s">
        <v>207</v>
      </c>
      <c r="P124" s="56"/>
      <c r="Q124" s="56"/>
      <c r="R124" s="56"/>
      <c r="S124" s="56"/>
      <c r="T124" s="59"/>
    </row>
    <row r="125" spans="1:20" ht="12.75" customHeight="1" x14ac:dyDescent="0.25">
      <c r="A125" s="35" t="s">
        <v>276</v>
      </c>
      <c r="B125" s="59"/>
      <c r="C125" s="55"/>
      <c r="D125" s="56"/>
      <c r="E125" s="56" t="s">
        <v>207</v>
      </c>
      <c r="F125" s="56"/>
      <c r="G125" s="56"/>
      <c r="H125" s="56"/>
      <c r="I125" s="56"/>
      <c r="J125" s="56"/>
      <c r="K125" s="56"/>
      <c r="L125" s="56"/>
      <c r="M125" s="56"/>
      <c r="N125" s="56"/>
      <c r="O125" s="56"/>
      <c r="P125" s="56"/>
      <c r="Q125" s="56"/>
      <c r="R125" s="56"/>
      <c r="S125" s="56"/>
      <c r="T125" s="59"/>
    </row>
    <row r="126" spans="1:20" ht="12.75" customHeight="1" x14ac:dyDescent="0.25">
      <c r="A126" s="35" t="s">
        <v>277</v>
      </c>
      <c r="B126" s="150"/>
      <c r="C126" s="148"/>
      <c r="D126" s="149"/>
      <c r="E126" s="149"/>
      <c r="F126" s="149"/>
      <c r="G126" s="149"/>
      <c r="H126" s="149"/>
      <c r="I126" s="149"/>
      <c r="J126" s="149"/>
      <c r="K126" s="149"/>
      <c r="L126" s="149"/>
      <c r="M126" s="149"/>
      <c r="N126" s="149"/>
      <c r="O126" s="149"/>
      <c r="P126" s="149"/>
      <c r="Q126" s="149"/>
      <c r="R126" s="149"/>
      <c r="S126" s="149"/>
      <c r="T126" s="150"/>
    </row>
    <row r="127" spans="1:20" ht="12.75" customHeight="1" x14ac:dyDescent="0.25">
      <c r="A127" s="35" t="s">
        <v>278</v>
      </c>
      <c r="B127" s="59"/>
      <c r="C127" s="55"/>
      <c r="D127" s="56"/>
      <c r="E127" s="56"/>
      <c r="F127" s="56"/>
      <c r="G127" s="56"/>
      <c r="H127" s="56"/>
      <c r="I127" s="56"/>
      <c r="J127" s="56"/>
      <c r="K127" s="56"/>
      <c r="L127" s="56"/>
      <c r="M127" s="56"/>
      <c r="N127" s="56"/>
      <c r="O127" s="56"/>
      <c r="P127" s="56"/>
      <c r="Q127" s="56"/>
      <c r="R127" s="56"/>
      <c r="S127" s="56"/>
      <c r="T127" s="59"/>
    </row>
    <row r="128" spans="1:20" ht="12.75" customHeight="1" x14ac:dyDescent="0.25">
      <c r="A128" s="35" t="s">
        <v>336</v>
      </c>
      <c r="B128" s="59"/>
      <c r="C128" s="55"/>
      <c r="D128" s="56"/>
      <c r="E128" s="56"/>
      <c r="F128" s="56"/>
      <c r="G128" s="56"/>
      <c r="H128" s="56"/>
      <c r="I128" s="56"/>
      <c r="J128" s="56" t="s">
        <v>207</v>
      </c>
      <c r="K128" s="56" t="s">
        <v>207</v>
      </c>
      <c r="L128" s="56"/>
      <c r="M128" s="56"/>
      <c r="N128" s="56" t="s">
        <v>207</v>
      </c>
      <c r="O128" s="56"/>
      <c r="P128" s="56"/>
      <c r="Q128" s="56"/>
      <c r="R128" s="56"/>
      <c r="S128" s="56"/>
      <c r="T128" s="59"/>
    </row>
    <row r="129" spans="1:20" ht="12.75" customHeight="1" x14ac:dyDescent="0.25">
      <c r="A129" s="35" t="s">
        <v>308</v>
      </c>
      <c r="B129" s="59"/>
      <c r="C129" s="55"/>
      <c r="D129" s="56" t="s">
        <v>207</v>
      </c>
      <c r="E129" s="56"/>
      <c r="F129" s="56"/>
      <c r="G129" s="56"/>
      <c r="H129" s="56"/>
      <c r="I129" s="56"/>
      <c r="J129" s="56"/>
      <c r="K129" s="56"/>
      <c r="L129" s="56"/>
      <c r="M129" s="56"/>
      <c r="N129" s="56"/>
      <c r="O129" s="56"/>
      <c r="P129" s="56"/>
      <c r="Q129" s="56"/>
      <c r="R129" s="56"/>
      <c r="S129" s="56"/>
      <c r="T129" s="59"/>
    </row>
    <row r="130" spans="1:20" ht="12.75" customHeight="1" x14ac:dyDescent="0.25">
      <c r="A130" s="35" t="s">
        <v>337</v>
      </c>
      <c r="B130" s="59"/>
      <c r="C130" s="55"/>
      <c r="D130" s="56"/>
      <c r="E130" s="56"/>
      <c r="F130" s="56"/>
      <c r="G130" s="56"/>
      <c r="H130" s="56"/>
      <c r="I130" s="56"/>
      <c r="J130" s="56" t="s">
        <v>207</v>
      </c>
      <c r="K130" s="56" t="s">
        <v>207</v>
      </c>
      <c r="L130" s="56"/>
      <c r="M130" s="56"/>
      <c r="N130" s="56" t="s">
        <v>207</v>
      </c>
      <c r="O130" s="56"/>
      <c r="P130" s="56"/>
      <c r="Q130" s="56"/>
      <c r="R130" s="56"/>
      <c r="S130" s="56"/>
      <c r="T130" s="59"/>
    </row>
    <row r="131" spans="1:20" ht="12.75" customHeight="1" x14ac:dyDescent="0.25">
      <c r="A131" s="35" t="s">
        <v>279</v>
      </c>
      <c r="B131" s="59"/>
      <c r="C131" s="56"/>
      <c r="D131" s="56"/>
      <c r="E131" s="56"/>
      <c r="F131" s="56" t="s">
        <v>207</v>
      </c>
      <c r="G131" s="56"/>
      <c r="H131" s="55"/>
      <c r="I131" s="55"/>
      <c r="J131" s="56"/>
      <c r="K131" s="56"/>
      <c r="L131" s="56"/>
      <c r="M131" s="56"/>
      <c r="N131" s="56"/>
      <c r="O131" s="56"/>
      <c r="P131" s="56"/>
      <c r="Q131" s="56"/>
      <c r="R131" s="56"/>
      <c r="S131" s="56"/>
      <c r="T131" s="59"/>
    </row>
    <row r="132" spans="1:20" ht="12.75" customHeight="1" x14ac:dyDescent="0.25">
      <c r="A132" s="29" t="s">
        <v>370</v>
      </c>
      <c r="B132" s="59"/>
      <c r="C132" s="56"/>
      <c r="D132" s="56"/>
      <c r="E132" s="56"/>
      <c r="F132" s="56"/>
      <c r="G132" s="56"/>
      <c r="H132" s="55"/>
      <c r="I132" s="55"/>
      <c r="J132" s="56"/>
      <c r="K132" s="56"/>
      <c r="L132" s="56"/>
      <c r="M132" s="56"/>
      <c r="N132" s="56"/>
      <c r="O132" s="56"/>
      <c r="P132" s="56"/>
      <c r="Q132" s="56"/>
      <c r="R132" s="56"/>
      <c r="S132" s="56"/>
      <c r="T132" s="84" t="s">
        <v>207</v>
      </c>
    </row>
    <row r="133" spans="1:20" ht="12.75" customHeight="1" x14ac:dyDescent="0.25">
      <c r="A133" s="29" t="s">
        <v>939</v>
      </c>
      <c r="B133" s="59"/>
      <c r="C133" s="56"/>
      <c r="D133" s="56"/>
      <c r="E133" s="56"/>
      <c r="F133" s="56"/>
      <c r="G133" s="56"/>
      <c r="H133" s="55"/>
      <c r="I133" s="45" t="s">
        <v>207</v>
      </c>
      <c r="J133" s="56"/>
      <c r="K133" s="56"/>
      <c r="L133" s="56"/>
      <c r="M133" s="56"/>
      <c r="N133" s="56"/>
      <c r="O133" s="56"/>
      <c r="P133" s="56"/>
      <c r="Q133" s="56"/>
      <c r="R133" s="56"/>
      <c r="S133" s="56"/>
      <c r="T133" s="59"/>
    </row>
    <row r="134" spans="1:20" ht="12.75" customHeight="1" x14ac:dyDescent="0.25">
      <c r="A134" s="35" t="s">
        <v>280</v>
      </c>
      <c r="B134" s="59"/>
      <c r="C134" s="56"/>
      <c r="D134" s="56"/>
      <c r="E134" s="56"/>
      <c r="F134" s="56"/>
      <c r="G134" s="56"/>
      <c r="H134" s="55"/>
      <c r="I134" s="55"/>
      <c r="J134" s="56"/>
      <c r="K134" s="56"/>
      <c r="L134" s="55"/>
      <c r="M134" s="56"/>
      <c r="N134" s="56"/>
      <c r="O134" s="56"/>
      <c r="P134" s="56"/>
      <c r="Q134" s="56"/>
      <c r="R134" s="56"/>
      <c r="S134" s="56"/>
      <c r="T134" s="59"/>
    </row>
    <row r="135" spans="1:20" ht="12.75" customHeight="1" thickBot="1" x14ac:dyDescent="0.3">
      <c r="A135" s="35" t="s">
        <v>338</v>
      </c>
      <c r="B135" s="74"/>
      <c r="C135" s="56"/>
      <c r="D135" s="56"/>
      <c r="E135" s="56"/>
      <c r="F135" s="56"/>
      <c r="G135" s="56"/>
      <c r="H135" s="55"/>
      <c r="I135" s="55"/>
      <c r="J135" s="56" t="s">
        <v>207</v>
      </c>
      <c r="K135" s="56" t="s">
        <v>207</v>
      </c>
      <c r="L135" s="55"/>
      <c r="M135" s="56"/>
      <c r="N135" s="56" t="s">
        <v>207</v>
      </c>
      <c r="O135" s="56"/>
      <c r="P135" s="56"/>
      <c r="Q135" s="56"/>
      <c r="R135" s="56"/>
      <c r="S135" s="56"/>
      <c r="T135" s="59"/>
    </row>
    <row r="136" spans="1:20" ht="12.75" customHeight="1" thickBot="1" x14ac:dyDescent="0.3">
      <c r="A136" s="35" t="s">
        <v>20</v>
      </c>
      <c r="B136" s="66" t="s">
        <v>207</v>
      </c>
      <c r="C136" s="56"/>
      <c r="D136" s="56"/>
      <c r="E136" s="56"/>
      <c r="F136" s="56"/>
      <c r="G136" s="56"/>
      <c r="H136" s="56"/>
      <c r="I136" s="56"/>
      <c r="J136" s="55"/>
      <c r="K136" s="55"/>
      <c r="L136" s="56"/>
      <c r="M136" s="56"/>
      <c r="N136" s="55"/>
      <c r="O136" s="56"/>
      <c r="P136" s="56"/>
      <c r="Q136" s="56"/>
      <c r="R136" s="56"/>
      <c r="S136" s="56"/>
      <c r="T136" s="59"/>
    </row>
    <row r="137" spans="1:20" ht="12.75" customHeight="1" x14ac:dyDescent="0.25">
      <c r="A137" s="35" t="s">
        <v>281</v>
      </c>
      <c r="B137" s="61"/>
      <c r="C137" s="56"/>
      <c r="D137" s="56"/>
      <c r="E137" s="56"/>
      <c r="F137" s="56"/>
      <c r="G137" s="56"/>
      <c r="H137" s="56"/>
      <c r="I137" s="56"/>
      <c r="J137" s="56"/>
      <c r="K137" s="56"/>
      <c r="L137" s="56"/>
      <c r="M137" s="56"/>
      <c r="N137" s="56"/>
      <c r="O137" s="56"/>
      <c r="P137" s="56"/>
      <c r="Q137" s="56"/>
      <c r="R137" s="56"/>
      <c r="S137" s="56"/>
      <c r="T137" s="59"/>
    </row>
    <row r="138" spans="1:20" ht="12.75" customHeight="1" x14ac:dyDescent="0.25">
      <c r="A138" s="29" t="s">
        <v>371</v>
      </c>
      <c r="B138" s="61"/>
      <c r="C138" s="56"/>
      <c r="D138" s="56"/>
      <c r="E138" s="56"/>
      <c r="F138" s="56"/>
      <c r="G138" s="56"/>
      <c r="H138" s="56"/>
      <c r="I138" s="30" t="s">
        <v>207</v>
      </c>
      <c r="J138" s="56"/>
      <c r="K138" s="56"/>
      <c r="L138" s="56"/>
      <c r="M138" s="56"/>
      <c r="N138" s="56"/>
      <c r="O138" s="56"/>
      <c r="P138" s="56"/>
      <c r="Q138" s="56"/>
      <c r="R138" s="56"/>
      <c r="S138" s="56"/>
      <c r="T138" s="59"/>
    </row>
    <row r="139" spans="1:20" ht="12.75" customHeight="1" x14ac:dyDescent="0.25">
      <c r="A139" s="35" t="s">
        <v>339</v>
      </c>
      <c r="B139" s="61"/>
      <c r="C139" s="56"/>
      <c r="D139" s="56"/>
      <c r="E139" s="56"/>
      <c r="F139" s="56"/>
      <c r="G139" s="56"/>
      <c r="H139" s="56"/>
      <c r="I139" s="56"/>
      <c r="J139" s="56" t="s">
        <v>207</v>
      </c>
      <c r="K139" s="56" t="s">
        <v>207</v>
      </c>
      <c r="L139" s="56"/>
      <c r="M139" s="56"/>
      <c r="N139" s="56" t="s">
        <v>207</v>
      </c>
      <c r="O139" s="56"/>
      <c r="P139" s="56"/>
      <c r="Q139" s="56"/>
      <c r="R139" s="56"/>
      <c r="S139" s="56"/>
      <c r="T139" s="59"/>
    </row>
    <row r="140" spans="1:20" ht="13.5" customHeight="1" thickBot="1" x14ac:dyDescent="0.3">
      <c r="A140" s="35" t="s">
        <v>282</v>
      </c>
      <c r="B140" s="59"/>
      <c r="C140" s="56"/>
      <c r="D140" s="56"/>
      <c r="E140" s="56"/>
      <c r="F140" s="56"/>
      <c r="G140" s="56"/>
      <c r="H140" s="56"/>
      <c r="I140" s="56"/>
      <c r="J140" s="56"/>
      <c r="K140" s="56"/>
      <c r="L140" s="56"/>
      <c r="M140" s="56"/>
      <c r="N140" s="56"/>
      <c r="O140" s="56" t="s">
        <v>207</v>
      </c>
      <c r="P140" s="56"/>
      <c r="Q140" s="56"/>
      <c r="R140" s="56"/>
      <c r="S140" s="56"/>
      <c r="T140" s="59"/>
    </row>
    <row r="141" spans="1:20" ht="13.5" customHeight="1" thickBot="1" x14ac:dyDescent="0.3">
      <c r="A141" s="35" t="s">
        <v>113</v>
      </c>
      <c r="B141" s="59"/>
      <c r="C141" s="56"/>
      <c r="D141" s="56"/>
      <c r="E141" s="56"/>
      <c r="F141" s="56"/>
      <c r="G141" s="56"/>
      <c r="H141" s="56"/>
      <c r="I141" s="56"/>
      <c r="J141" s="56"/>
      <c r="K141" s="56"/>
      <c r="L141" s="56"/>
      <c r="M141" s="56"/>
      <c r="N141" s="56"/>
      <c r="O141" s="66" t="s">
        <v>207</v>
      </c>
      <c r="P141" s="56"/>
      <c r="Q141" s="56"/>
      <c r="R141" s="56"/>
      <c r="S141" s="56"/>
      <c r="T141" s="59"/>
    </row>
    <row r="142" spans="1:20" ht="13.5" customHeight="1" x14ac:dyDescent="0.25">
      <c r="A142" s="77" t="s">
        <v>381</v>
      </c>
      <c r="B142" s="59"/>
      <c r="C142" s="56"/>
      <c r="D142" s="56"/>
      <c r="E142" s="56"/>
      <c r="F142" s="56"/>
      <c r="G142" s="56"/>
      <c r="H142" s="56"/>
      <c r="I142" s="56"/>
      <c r="J142" s="56"/>
      <c r="K142" s="56"/>
      <c r="L142" s="56"/>
      <c r="M142" s="56"/>
      <c r="N142" s="56"/>
      <c r="O142" s="56"/>
      <c r="P142" s="56"/>
      <c r="Q142" s="56"/>
      <c r="R142" s="56"/>
      <c r="S142" s="56"/>
      <c r="T142" s="86" t="s">
        <v>207</v>
      </c>
    </row>
    <row r="143" spans="1:20" ht="13.5" customHeight="1" x14ac:dyDescent="0.25">
      <c r="A143" s="29" t="s">
        <v>372</v>
      </c>
      <c r="B143" s="59"/>
      <c r="C143" s="56"/>
      <c r="D143" s="56"/>
      <c r="E143" s="56"/>
      <c r="F143" s="56"/>
      <c r="G143" s="56"/>
      <c r="H143" s="56"/>
      <c r="I143" s="56"/>
      <c r="J143" s="56"/>
      <c r="K143" s="56"/>
      <c r="L143" s="56"/>
      <c r="M143" s="56"/>
      <c r="N143" s="56"/>
      <c r="O143" s="56"/>
      <c r="P143" s="56"/>
      <c r="Q143" s="56"/>
      <c r="R143" s="56"/>
      <c r="S143" s="56"/>
      <c r="T143" s="84" t="s">
        <v>207</v>
      </c>
    </row>
    <row r="144" spans="1:20" ht="13.5" customHeight="1" x14ac:dyDescent="0.25">
      <c r="A144" s="29" t="s">
        <v>373</v>
      </c>
      <c r="B144" s="59"/>
      <c r="C144" s="56"/>
      <c r="D144" s="56"/>
      <c r="E144" s="56"/>
      <c r="F144" s="56"/>
      <c r="G144" s="56"/>
      <c r="H144" s="56"/>
      <c r="I144" s="56"/>
      <c r="J144" s="56"/>
      <c r="K144" s="56"/>
      <c r="L144" s="56"/>
      <c r="M144" s="56"/>
      <c r="N144" s="56"/>
      <c r="O144" s="56"/>
      <c r="P144" s="56"/>
      <c r="Q144" s="56"/>
      <c r="R144" s="56"/>
      <c r="S144" s="30" t="s">
        <v>207</v>
      </c>
      <c r="T144" s="84" t="s">
        <v>207</v>
      </c>
    </row>
    <row r="145" spans="1:20" ht="12.75" customHeight="1" x14ac:dyDescent="0.25">
      <c r="A145" s="35" t="s">
        <v>283</v>
      </c>
      <c r="B145" s="59"/>
      <c r="C145" s="56"/>
      <c r="D145" s="56"/>
      <c r="E145" s="56"/>
      <c r="F145" s="56" t="s">
        <v>207</v>
      </c>
      <c r="G145" s="56"/>
      <c r="H145" s="56"/>
      <c r="I145" s="56"/>
      <c r="J145" s="56"/>
      <c r="K145" s="56"/>
      <c r="L145" s="56"/>
      <c r="M145" s="56"/>
      <c r="N145" s="56"/>
      <c r="O145" s="56"/>
      <c r="P145" s="56"/>
      <c r="Q145" s="56"/>
      <c r="R145" s="56"/>
      <c r="S145" s="56"/>
      <c r="T145" s="59"/>
    </row>
    <row r="146" spans="1:20" ht="12.75" customHeight="1" x14ac:dyDescent="0.25">
      <c r="A146" s="35" t="s">
        <v>314</v>
      </c>
      <c r="B146" s="59"/>
      <c r="C146" s="56"/>
      <c r="D146" s="56"/>
      <c r="E146" s="56"/>
      <c r="F146" s="56" t="s">
        <v>207</v>
      </c>
      <c r="G146" s="56"/>
      <c r="H146" s="56"/>
      <c r="I146" s="56"/>
      <c r="J146" s="56"/>
      <c r="K146" s="56"/>
      <c r="L146" s="56"/>
      <c r="M146" s="56"/>
      <c r="N146" s="56"/>
      <c r="O146" s="56"/>
      <c r="P146" s="56"/>
      <c r="Q146" s="56"/>
      <c r="R146" s="56"/>
      <c r="S146" s="56"/>
      <c r="T146" s="59"/>
    </row>
    <row r="147" spans="1:20" ht="13.5" customHeight="1" x14ac:dyDescent="0.25">
      <c r="A147" s="35" t="s">
        <v>284</v>
      </c>
      <c r="B147" s="59"/>
      <c r="C147" s="56"/>
      <c r="D147" s="56"/>
      <c r="E147" s="56"/>
      <c r="F147" s="56"/>
      <c r="G147" s="56"/>
      <c r="H147" s="56"/>
      <c r="I147" s="56"/>
      <c r="J147" s="56"/>
      <c r="K147" s="56"/>
      <c r="L147" s="56"/>
      <c r="M147" s="56"/>
      <c r="N147" s="56"/>
      <c r="O147" s="56" t="s">
        <v>207</v>
      </c>
      <c r="P147" s="56"/>
      <c r="Q147" s="56"/>
      <c r="R147" s="56"/>
      <c r="S147" s="56"/>
      <c r="T147" s="59"/>
    </row>
    <row r="148" spans="1:20" ht="13.5" customHeight="1" x14ac:dyDescent="0.25">
      <c r="A148" s="35" t="s">
        <v>346</v>
      </c>
      <c r="B148" s="59"/>
      <c r="C148" s="56"/>
      <c r="D148" s="56"/>
      <c r="E148" s="56"/>
      <c r="F148" s="56"/>
      <c r="G148" s="56"/>
      <c r="H148" s="56"/>
      <c r="I148" s="56"/>
      <c r="J148" s="56"/>
      <c r="K148" s="56"/>
      <c r="L148" s="56"/>
      <c r="M148" s="56"/>
      <c r="N148" s="56"/>
      <c r="O148" s="56" t="s">
        <v>207</v>
      </c>
      <c r="P148" s="56"/>
      <c r="Q148" s="56"/>
      <c r="R148" s="56"/>
      <c r="S148" s="56"/>
      <c r="T148" s="59"/>
    </row>
    <row r="149" spans="1:20" ht="13.5" customHeight="1" thickBot="1" x14ac:dyDescent="0.3">
      <c r="A149" s="35" t="s">
        <v>285</v>
      </c>
      <c r="B149" s="59"/>
      <c r="C149" s="56"/>
      <c r="D149" s="56"/>
      <c r="E149" s="56"/>
      <c r="F149" s="56"/>
      <c r="G149" s="56"/>
      <c r="H149" s="56"/>
      <c r="I149" s="56"/>
      <c r="J149" s="56"/>
      <c r="K149" s="56"/>
      <c r="L149" s="56"/>
      <c r="M149" s="56"/>
      <c r="N149" s="56"/>
      <c r="O149" s="56" t="s">
        <v>207</v>
      </c>
      <c r="P149" s="56"/>
      <c r="Q149" s="56"/>
      <c r="R149" s="56"/>
      <c r="S149" s="56"/>
      <c r="T149" s="59"/>
    </row>
    <row r="150" spans="1:20" ht="13.5" customHeight="1" thickBot="1" x14ac:dyDescent="0.3">
      <c r="A150" s="157" t="s">
        <v>151</v>
      </c>
      <c r="B150" s="61"/>
      <c r="C150" s="56"/>
      <c r="D150" s="56"/>
      <c r="E150" s="56"/>
      <c r="F150" s="56" t="s">
        <v>207</v>
      </c>
      <c r="G150" s="56"/>
      <c r="H150" s="56"/>
      <c r="I150" s="56"/>
      <c r="J150" s="56"/>
      <c r="K150" s="56"/>
      <c r="L150" s="56"/>
      <c r="M150" s="56"/>
      <c r="N150" s="56"/>
      <c r="O150" s="56"/>
      <c r="P150" s="56"/>
      <c r="Q150" s="56"/>
      <c r="R150" s="56"/>
      <c r="S150" s="56" t="s">
        <v>207</v>
      </c>
      <c r="T150" s="87" t="s">
        <v>207</v>
      </c>
    </row>
    <row r="151" spans="1:20" ht="13.5" customHeight="1" x14ac:dyDescent="0.25">
      <c r="A151" s="35" t="s">
        <v>286</v>
      </c>
      <c r="B151" s="61"/>
      <c r="C151" s="56"/>
      <c r="D151" s="56"/>
      <c r="E151" s="56"/>
      <c r="F151" s="56"/>
      <c r="G151" s="56"/>
      <c r="H151" s="56"/>
      <c r="I151" s="56"/>
      <c r="J151" s="56"/>
      <c r="K151" s="56"/>
      <c r="L151" s="56"/>
      <c r="M151" s="56"/>
      <c r="N151" s="56"/>
      <c r="O151" s="56"/>
      <c r="P151" s="56"/>
      <c r="Q151" s="56"/>
      <c r="R151" s="56"/>
      <c r="S151" s="56"/>
      <c r="T151" s="59"/>
    </row>
    <row r="152" spans="1:20" ht="13.5" customHeight="1" x14ac:dyDescent="0.25">
      <c r="A152" s="35" t="s">
        <v>309</v>
      </c>
      <c r="B152" s="61"/>
      <c r="C152" s="56"/>
      <c r="D152" s="56" t="s">
        <v>207</v>
      </c>
      <c r="E152" s="56"/>
      <c r="F152" s="56"/>
      <c r="G152" s="56"/>
      <c r="H152" s="56"/>
      <c r="I152" s="56"/>
      <c r="J152" s="56"/>
      <c r="K152" s="56"/>
      <c r="L152" s="56"/>
      <c r="M152" s="56"/>
      <c r="N152" s="56"/>
      <c r="O152" s="56"/>
      <c r="P152" s="56"/>
      <c r="Q152" s="56"/>
      <c r="R152" s="56"/>
      <c r="S152" s="56"/>
      <c r="T152" s="59"/>
    </row>
    <row r="153" spans="1:20" ht="13.5" customHeight="1" x14ac:dyDescent="0.25">
      <c r="A153" s="29" t="s">
        <v>374</v>
      </c>
      <c r="B153" s="61"/>
      <c r="C153" s="56"/>
      <c r="D153" s="56"/>
      <c r="E153" s="56"/>
      <c r="F153" s="56"/>
      <c r="G153" s="56"/>
      <c r="H153" s="56"/>
      <c r="I153" s="56"/>
      <c r="J153" s="56"/>
      <c r="K153" s="56"/>
      <c r="L153" s="56"/>
      <c r="M153" s="56"/>
      <c r="N153" s="56"/>
      <c r="O153" s="56"/>
      <c r="P153" s="56"/>
      <c r="Q153" s="56"/>
      <c r="R153" s="56"/>
      <c r="S153" s="30" t="s">
        <v>207</v>
      </c>
      <c r="T153" s="84" t="s">
        <v>207</v>
      </c>
    </row>
    <row r="154" spans="1:20" ht="13.5" customHeight="1" x14ac:dyDescent="0.25">
      <c r="A154" s="29" t="s">
        <v>375</v>
      </c>
      <c r="B154" s="61"/>
      <c r="C154" s="56"/>
      <c r="D154" s="56"/>
      <c r="E154" s="56"/>
      <c r="F154" s="56"/>
      <c r="G154" s="56"/>
      <c r="H154" s="56"/>
      <c r="I154" s="30" t="s">
        <v>207</v>
      </c>
      <c r="J154" s="56"/>
      <c r="K154" s="56"/>
      <c r="L154" s="56"/>
      <c r="M154" s="56"/>
      <c r="N154" s="56"/>
      <c r="O154" s="56"/>
      <c r="P154" s="56"/>
      <c r="Q154" s="56"/>
      <c r="R154" s="56"/>
      <c r="S154" s="56"/>
      <c r="T154" s="59"/>
    </row>
    <row r="155" spans="1:20" ht="13.5" customHeight="1" x14ac:dyDescent="0.25">
      <c r="A155" s="35" t="s">
        <v>340</v>
      </c>
      <c r="B155" s="61"/>
      <c r="C155" s="56"/>
      <c r="D155" s="56"/>
      <c r="E155" s="56"/>
      <c r="F155" s="56"/>
      <c r="G155" s="56"/>
      <c r="H155" s="56"/>
      <c r="I155" s="56"/>
      <c r="J155" s="56" t="s">
        <v>207</v>
      </c>
      <c r="K155" s="56" t="s">
        <v>207</v>
      </c>
      <c r="L155" s="56"/>
      <c r="M155" s="56"/>
      <c r="N155" s="56" t="s">
        <v>207</v>
      </c>
      <c r="O155" s="56"/>
      <c r="P155" s="56"/>
      <c r="Q155" s="56"/>
      <c r="R155" s="56"/>
      <c r="S155" s="56"/>
      <c r="T155" s="59"/>
    </row>
    <row r="156" spans="1:20" ht="13.5" customHeight="1" x14ac:dyDescent="0.25">
      <c r="A156" s="29" t="s">
        <v>376</v>
      </c>
      <c r="B156" s="61"/>
      <c r="C156" s="56"/>
      <c r="D156" s="56"/>
      <c r="E156" s="56"/>
      <c r="F156" s="56"/>
      <c r="G156" s="56"/>
      <c r="H156" s="56"/>
      <c r="I156" s="30" t="s">
        <v>207</v>
      </c>
      <c r="J156" s="56"/>
      <c r="K156" s="56"/>
      <c r="L156" s="56"/>
      <c r="M156" s="56"/>
      <c r="N156" s="56"/>
      <c r="O156" s="56"/>
      <c r="P156" s="56"/>
      <c r="Q156" s="56"/>
      <c r="R156" s="56"/>
      <c r="S156" s="56"/>
      <c r="T156" s="59"/>
    </row>
    <row r="157" spans="1:20" ht="13.5" customHeight="1" x14ac:dyDescent="0.25">
      <c r="A157" s="35" t="s">
        <v>462</v>
      </c>
      <c r="B157" s="61"/>
      <c r="C157" s="56"/>
      <c r="D157" s="56"/>
      <c r="E157" s="56"/>
      <c r="F157" s="56"/>
      <c r="G157" s="56"/>
      <c r="H157" s="56" t="s">
        <v>207</v>
      </c>
      <c r="I157" s="56"/>
      <c r="J157" s="56"/>
      <c r="K157" s="56"/>
      <c r="L157" s="56"/>
      <c r="M157" s="56"/>
      <c r="N157" s="56"/>
      <c r="O157" s="56"/>
      <c r="P157" s="56"/>
      <c r="Q157" s="56"/>
      <c r="R157" s="56"/>
      <c r="S157" s="56"/>
      <c r="T157" s="59"/>
    </row>
    <row r="158" spans="1:20" ht="13.5" customHeight="1" thickBot="1" x14ac:dyDescent="0.3">
      <c r="A158" s="29" t="s">
        <v>287</v>
      </c>
      <c r="B158" s="61"/>
      <c r="C158" s="56"/>
      <c r="D158" s="56"/>
      <c r="E158" s="56"/>
      <c r="F158" s="56"/>
      <c r="G158" s="56"/>
      <c r="H158" s="56"/>
      <c r="I158" s="56"/>
      <c r="J158" s="56"/>
      <c r="K158" s="56"/>
      <c r="L158" s="56"/>
      <c r="M158" s="56"/>
      <c r="N158" s="56"/>
      <c r="O158" s="56"/>
      <c r="P158" s="56"/>
      <c r="Q158" s="56"/>
      <c r="R158" s="56"/>
      <c r="S158" s="56"/>
      <c r="T158" s="59"/>
    </row>
    <row r="159" spans="1:20" ht="13.8" thickBot="1" x14ac:dyDescent="0.3">
      <c r="A159" s="157" t="s">
        <v>51</v>
      </c>
      <c r="B159" s="59"/>
      <c r="C159" s="56"/>
      <c r="D159" s="56"/>
      <c r="E159" s="56"/>
      <c r="F159" s="66" t="s">
        <v>207</v>
      </c>
      <c r="G159" s="56"/>
      <c r="H159" s="56"/>
      <c r="I159" s="56"/>
      <c r="J159" s="56"/>
      <c r="K159" s="56"/>
      <c r="L159" s="56"/>
      <c r="M159" s="56"/>
      <c r="N159" s="56"/>
      <c r="O159" s="56"/>
      <c r="P159" s="56"/>
      <c r="Q159" s="56"/>
      <c r="R159" s="156">
        <v>0</v>
      </c>
      <c r="S159" s="56"/>
      <c r="T159" s="160">
        <v>0</v>
      </c>
    </row>
    <row r="160" spans="1:20" ht="13.2" x14ac:dyDescent="0.25">
      <c r="A160" s="35" t="s">
        <v>324</v>
      </c>
      <c r="B160" s="59"/>
      <c r="C160" s="56"/>
      <c r="D160" s="56"/>
      <c r="E160" s="56"/>
      <c r="F160" s="56"/>
      <c r="G160" s="56"/>
      <c r="H160" s="56"/>
      <c r="I160" s="56" t="s">
        <v>207</v>
      </c>
      <c r="J160" s="56"/>
      <c r="K160" s="56"/>
      <c r="L160" s="56"/>
      <c r="M160" s="56"/>
      <c r="N160" s="56"/>
      <c r="O160" s="56"/>
      <c r="P160" s="56"/>
      <c r="Q160" s="56"/>
      <c r="R160" s="56"/>
      <c r="S160" s="56"/>
      <c r="T160" s="59"/>
    </row>
    <row r="161" spans="1:20" ht="13.5" customHeight="1" x14ac:dyDescent="0.25">
      <c r="A161" s="35" t="s">
        <v>288</v>
      </c>
      <c r="B161" s="147"/>
      <c r="C161" s="149">
        <v>1</v>
      </c>
      <c r="D161" s="149"/>
      <c r="E161" s="149"/>
      <c r="F161" s="149"/>
      <c r="G161" s="149"/>
      <c r="H161" s="149"/>
      <c r="I161" s="149"/>
      <c r="J161" s="149"/>
      <c r="K161" s="149"/>
      <c r="L161" s="148"/>
      <c r="M161" s="149"/>
      <c r="N161" s="149"/>
      <c r="O161" s="149"/>
      <c r="P161" s="149"/>
      <c r="Q161" s="149"/>
      <c r="R161" s="149"/>
      <c r="S161" s="149"/>
      <c r="T161" s="150"/>
    </row>
    <row r="162" spans="1:20" ht="13.5" customHeight="1" x14ac:dyDescent="0.25">
      <c r="A162" s="35" t="s">
        <v>325</v>
      </c>
      <c r="B162" s="61"/>
      <c r="C162" s="56"/>
      <c r="D162" s="56"/>
      <c r="E162" s="56"/>
      <c r="F162" s="56"/>
      <c r="G162" s="56"/>
      <c r="H162" s="56"/>
      <c r="I162" s="56" t="s">
        <v>207</v>
      </c>
      <c r="J162" s="56"/>
      <c r="K162" s="56"/>
      <c r="L162" s="55"/>
      <c r="M162" s="56"/>
      <c r="N162" s="56"/>
      <c r="O162" s="56"/>
      <c r="P162" s="56"/>
      <c r="Q162" s="56"/>
      <c r="R162" s="56"/>
      <c r="S162" s="56"/>
      <c r="T162" s="59"/>
    </row>
    <row r="163" spans="1:20" ht="13.5" customHeight="1" x14ac:dyDescent="0.25">
      <c r="A163" s="35" t="s">
        <v>463</v>
      </c>
      <c r="B163" s="59"/>
      <c r="C163" s="55"/>
      <c r="D163" s="56"/>
      <c r="E163" s="56" t="s">
        <v>207</v>
      </c>
      <c r="F163" s="56"/>
      <c r="G163" s="56"/>
      <c r="H163" s="55"/>
      <c r="I163" s="55"/>
      <c r="J163" s="56"/>
      <c r="K163" s="56"/>
      <c r="L163" s="56"/>
      <c r="M163" s="56"/>
      <c r="N163" s="56"/>
      <c r="O163" s="56"/>
      <c r="P163" s="56"/>
      <c r="Q163" s="56"/>
      <c r="R163" s="56"/>
      <c r="S163" s="56"/>
      <c r="T163" s="59"/>
    </row>
    <row r="164" spans="1:20" ht="13.5" customHeight="1" x14ac:dyDescent="0.25">
      <c r="A164" s="29" t="s">
        <v>377</v>
      </c>
      <c r="B164" s="59"/>
      <c r="C164" s="55"/>
      <c r="D164" s="56"/>
      <c r="E164" s="56"/>
      <c r="F164" s="56"/>
      <c r="G164" s="56"/>
      <c r="H164" s="55"/>
      <c r="I164" s="55"/>
      <c r="J164" s="56"/>
      <c r="K164" s="56"/>
      <c r="L164" s="56"/>
      <c r="M164" s="56"/>
      <c r="N164" s="56"/>
      <c r="O164" s="56"/>
      <c r="P164" s="56"/>
      <c r="Q164" s="56"/>
      <c r="R164" s="56"/>
      <c r="S164" s="56"/>
      <c r="T164" s="84" t="s">
        <v>207</v>
      </c>
    </row>
    <row r="165" spans="1:20" ht="13.5" customHeight="1" x14ac:dyDescent="0.25">
      <c r="A165" s="35" t="s">
        <v>464</v>
      </c>
      <c r="B165" s="59"/>
      <c r="C165" s="55"/>
      <c r="D165" s="56"/>
      <c r="E165" s="56"/>
      <c r="F165" s="56"/>
      <c r="G165" s="56"/>
      <c r="H165" s="55"/>
      <c r="I165" s="55"/>
      <c r="J165" s="56" t="s">
        <v>207</v>
      </c>
      <c r="K165" s="56" t="s">
        <v>207</v>
      </c>
      <c r="L165" s="56"/>
      <c r="M165" s="56"/>
      <c r="N165" s="56" t="s">
        <v>207</v>
      </c>
      <c r="O165" s="56"/>
      <c r="P165" s="56"/>
      <c r="Q165" s="56"/>
      <c r="R165" s="56"/>
      <c r="S165" s="56"/>
      <c r="T165" s="59"/>
    </row>
    <row r="166" spans="1:20" ht="13.5" customHeight="1" x14ac:dyDescent="0.25">
      <c r="A166" s="35" t="s">
        <v>289</v>
      </c>
      <c r="B166" s="59"/>
      <c r="C166" s="56" t="s">
        <v>207</v>
      </c>
      <c r="D166" s="56"/>
      <c r="E166" s="56"/>
      <c r="F166" s="56"/>
      <c r="G166" s="55"/>
      <c r="H166" s="56" t="s">
        <v>207</v>
      </c>
      <c r="I166" s="56"/>
      <c r="J166" s="56"/>
      <c r="K166" s="56"/>
      <c r="L166" s="56"/>
      <c r="M166" s="56"/>
      <c r="N166" s="56"/>
      <c r="O166" s="56"/>
      <c r="P166" s="56"/>
      <c r="Q166" s="56"/>
      <c r="R166" s="56"/>
      <c r="S166" s="56"/>
      <c r="T166" s="59"/>
    </row>
    <row r="167" spans="1:20" ht="12.75" customHeight="1" x14ac:dyDescent="0.25">
      <c r="A167" s="35" t="s">
        <v>290</v>
      </c>
      <c r="B167" s="147"/>
      <c r="C167" s="148"/>
      <c r="D167" s="149"/>
      <c r="E167" s="149">
        <v>1</v>
      </c>
      <c r="F167" s="149"/>
      <c r="G167" s="149"/>
      <c r="H167" s="148"/>
      <c r="I167" s="148"/>
      <c r="J167" s="149"/>
      <c r="K167" s="149"/>
      <c r="L167" s="149"/>
      <c r="M167" s="149"/>
      <c r="N167" s="149"/>
      <c r="O167" s="149"/>
      <c r="P167" s="149"/>
      <c r="Q167" s="149"/>
      <c r="R167" s="149"/>
      <c r="S167" s="149"/>
      <c r="T167" s="150"/>
    </row>
    <row r="168" spans="1:20" ht="12.75" customHeight="1" x14ac:dyDescent="0.25">
      <c r="A168" s="35" t="s">
        <v>291</v>
      </c>
      <c r="B168" s="59" t="s">
        <v>207</v>
      </c>
      <c r="C168" s="56"/>
      <c r="D168" s="56"/>
      <c r="E168" s="56"/>
      <c r="F168" s="56"/>
      <c r="G168" s="56"/>
      <c r="H168" s="56"/>
      <c r="I168" s="56"/>
      <c r="J168" s="55"/>
      <c r="K168" s="55"/>
      <c r="L168" s="56"/>
      <c r="M168" s="56"/>
      <c r="N168" s="55"/>
      <c r="O168" s="56"/>
      <c r="P168" s="56"/>
      <c r="Q168" s="56"/>
      <c r="R168" s="56"/>
      <c r="S168" s="56"/>
      <c r="T168" s="59"/>
    </row>
    <row r="169" spans="1:20" ht="13.5" customHeight="1" thickBot="1" x14ac:dyDescent="0.3">
      <c r="A169" s="157" t="s">
        <v>292</v>
      </c>
      <c r="B169" s="59"/>
      <c r="C169" s="56"/>
      <c r="D169" s="56"/>
      <c r="E169" s="56"/>
      <c r="F169" s="156">
        <v>0</v>
      </c>
      <c r="G169" s="56"/>
      <c r="H169" s="56"/>
      <c r="I169" s="56"/>
      <c r="J169" s="55"/>
      <c r="K169" s="55"/>
      <c r="L169" s="56"/>
      <c r="M169" s="56"/>
      <c r="N169" s="55"/>
      <c r="O169" s="56"/>
      <c r="P169" s="56"/>
      <c r="Q169" s="56"/>
      <c r="R169" s="56"/>
      <c r="S169" s="56" t="s">
        <v>207</v>
      </c>
      <c r="T169" s="59"/>
    </row>
    <row r="170" spans="1:20" ht="13.5" customHeight="1" thickBot="1" x14ac:dyDescent="0.3">
      <c r="A170" s="157" t="s">
        <v>293</v>
      </c>
      <c r="B170" s="61"/>
      <c r="C170" s="156">
        <v>0</v>
      </c>
      <c r="D170" s="56"/>
      <c r="E170" s="66" t="s">
        <v>207</v>
      </c>
      <c r="F170" s="156">
        <v>0</v>
      </c>
      <c r="G170" s="55"/>
      <c r="H170" s="56"/>
      <c r="I170" s="56"/>
      <c r="J170" s="56"/>
      <c r="K170" s="56"/>
      <c r="L170" s="55"/>
      <c r="M170" s="56"/>
      <c r="N170" s="56"/>
      <c r="O170" s="56"/>
      <c r="P170" s="56"/>
      <c r="Q170" s="55"/>
      <c r="R170" s="56"/>
      <c r="S170" s="55"/>
      <c r="T170" s="61"/>
    </row>
    <row r="171" spans="1:20" ht="12.75" customHeight="1" x14ac:dyDescent="0.25">
      <c r="A171" s="35" t="s">
        <v>294</v>
      </c>
      <c r="B171" s="147"/>
      <c r="C171" s="148"/>
      <c r="D171" s="148"/>
      <c r="E171" s="149"/>
      <c r="F171" s="149"/>
      <c r="G171" s="148"/>
      <c r="H171" s="149"/>
      <c r="I171" s="149"/>
      <c r="J171" s="149"/>
      <c r="K171" s="149"/>
      <c r="L171" s="148"/>
      <c r="M171" s="148"/>
      <c r="N171" s="149"/>
      <c r="O171" s="148"/>
      <c r="P171" s="148"/>
      <c r="Q171" s="148"/>
      <c r="R171" s="148"/>
      <c r="S171" s="148"/>
      <c r="T171" s="147"/>
    </row>
    <row r="172" spans="1:20" ht="15.75" customHeight="1" x14ac:dyDescent="0.25">
      <c r="A172" s="79" t="s">
        <v>326</v>
      </c>
      <c r="B172" s="79">
        <f>SUM(B6:B171)</f>
        <v>0</v>
      </c>
      <c r="C172" s="79">
        <f t="shared" ref="C172:T172" si="1">SUM(C6:C171)</f>
        <v>2</v>
      </c>
      <c r="D172" s="79">
        <f t="shared" si="1"/>
        <v>2</v>
      </c>
      <c r="E172" s="79">
        <f t="shared" si="1"/>
        <v>2</v>
      </c>
      <c r="F172" s="79">
        <f t="shared" si="1"/>
        <v>1</v>
      </c>
      <c r="G172" s="79">
        <f t="shared" si="1"/>
        <v>0</v>
      </c>
      <c r="H172" s="79">
        <f t="shared" si="1"/>
        <v>0</v>
      </c>
      <c r="I172" s="79">
        <f t="shared" si="1"/>
        <v>1</v>
      </c>
      <c r="J172" s="79">
        <f t="shared" si="1"/>
        <v>0</v>
      </c>
      <c r="K172" s="79">
        <f t="shared" si="1"/>
        <v>0</v>
      </c>
      <c r="L172" s="79">
        <f t="shared" si="1"/>
        <v>0</v>
      </c>
      <c r="M172" s="79">
        <f t="shared" si="1"/>
        <v>0</v>
      </c>
      <c r="N172" s="79">
        <f t="shared" si="1"/>
        <v>0</v>
      </c>
      <c r="O172" s="79">
        <f t="shared" si="1"/>
        <v>1</v>
      </c>
      <c r="P172" s="79">
        <f t="shared" si="1"/>
        <v>0</v>
      </c>
      <c r="Q172" s="79">
        <f t="shared" si="1"/>
        <v>0</v>
      </c>
      <c r="R172" s="79">
        <f t="shared" si="1"/>
        <v>1</v>
      </c>
      <c r="S172" s="79">
        <f t="shared" si="1"/>
        <v>2</v>
      </c>
      <c r="T172" s="79">
        <f t="shared" si="1"/>
        <v>0</v>
      </c>
    </row>
    <row r="173" spans="1:20" ht="15.75" customHeight="1" thickBot="1" x14ac:dyDescent="0.3"/>
    <row r="174" spans="1:20" ht="15.75" customHeight="1" thickBot="1" x14ac:dyDescent="0.3">
      <c r="B174" s="66"/>
      <c r="C174" s="17" t="s">
        <v>295</v>
      </c>
    </row>
    <row r="176" spans="1:20" ht="15.75" customHeight="1" x14ac:dyDescent="0.25">
      <c r="B176" s="50"/>
      <c r="C176" s="17" t="s">
        <v>296</v>
      </c>
    </row>
    <row r="178" spans="2:3" ht="15.75" customHeight="1" x14ac:dyDescent="0.25">
      <c r="B178" s="51"/>
      <c r="C178" s="17" t="s">
        <v>298</v>
      </c>
    </row>
    <row r="180" spans="2:3" ht="15.75" customHeight="1" x14ac:dyDescent="0.25">
      <c r="B180" s="155"/>
      <c r="C180" s="17" t="s">
        <v>454</v>
      </c>
    </row>
    <row r="182" spans="2:3" ht="15.75" customHeight="1" x14ac:dyDescent="0.25">
      <c r="B182" s="156">
        <v>0</v>
      </c>
      <c r="C182" s="17" t="s">
        <v>466</v>
      </c>
    </row>
  </sheetData>
  <autoFilter ref="A3:T172" xr:uid="{00000000-0009-0000-0000-000005000000}"/>
  <mergeCells count="23">
    <mergeCell ref="K4:K5"/>
    <mergeCell ref="N4:N5"/>
    <mergeCell ref="V1:Y1"/>
    <mergeCell ref="V6:Y6"/>
    <mergeCell ref="R4:R5"/>
    <mergeCell ref="S4:S5"/>
    <mergeCell ref="T4:T5"/>
    <mergeCell ref="G4:G5"/>
    <mergeCell ref="A1:A5"/>
    <mergeCell ref="B1:T1"/>
    <mergeCell ref="H4:H5"/>
    <mergeCell ref="I4:I5"/>
    <mergeCell ref="J4:J5"/>
    <mergeCell ref="B4:B5"/>
    <mergeCell ref="C4:C5"/>
    <mergeCell ref="D4:D5"/>
    <mergeCell ref="E4:E5"/>
    <mergeCell ref="F4:F5"/>
    <mergeCell ref="L4:L5"/>
    <mergeCell ref="M4:M5"/>
    <mergeCell ref="O4:O5"/>
    <mergeCell ref="P4:P5"/>
    <mergeCell ref="Q4:Q5"/>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T31"/>
  <sheetViews>
    <sheetView view="pageBreakPreview" zoomScale="80" zoomScaleNormal="100" zoomScaleSheetLayoutView="80" workbookViewId="0">
      <pane xSplit="1" ySplit="5" topLeftCell="B6" activePane="bottomRight" state="frozen"/>
      <selection pane="topRight" activeCell="B1" sqref="B1"/>
      <selection pane="bottomLeft" activeCell="A6" sqref="A6"/>
      <selection pane="bottomRight" activeCell="B7" sqref="B7:B28"/>
    </sheetView>
  </sheetViews>
  <sheetFormatPr defaultColWidth="14.44140625" defaultRowHeight="15.75" customHeight="1" x14ac:dyDescent="0.25"/>
  <cols>
    <col min="1" max="1" width="41.44140625" style="17" customWidth="1"/>
    <col min="2" max="10" width="6.6640625" style="17" customWidth="1"/>
    <col min="11" max="11" width="10.5546875" style="17" customWidth="1"/>
    <col min="12" max="15" width="6.6640625" style="17" customWidth="1"/>
    <col min="16" max="16" width="5" style="17" customWidth="1"/>
    <col min="17" max="19" width="6.6640625" style="17" customWidth="1"/>
    <col min="20" max="20" width="11.5546875" style="17" customWidth="1"/>
    <col min="21" max="16384" width="14.44140625" style="17"/>
  </cols>
  <sheetData>
    <row r="1" spans="1:20" ht="15.75" customHeight="1" x14ac:dyDescent="0.25">
      <c r="A1" s="304" t="s">
        <v>391</v>
      </c>
      <c r="B1" s="289" t="s">
        <v>389</v>
      </c>
      <c r="C1" s="289"/>
      <c r="D1" s="289"/>
      <c r="E1" s="289"/>
      <c r="F1" s="289"/>
      <c r="G1" s="289"/>
      <c r="H1" s="289"/>
      <c r="I1" s="289"/>
      <c r="J1" s="289"/>
      <c r="K1" s="124"/>
      <c r="L1" s="307" t="s">
        <v>390</v>
      </c>
      <c r="M1" s="308"/>
      <c r="N1" s="308"/>
      <c r="O1" s="308"/>
      <c r="P1" s="308"/>
      <c r="Q1" s="308"/>
      <c r="R1" s="308"/>
      <c r="S1" s="308"/>
      <c r="T1" s="104"/>
    </row>
    <row r="2" spans="1:20" ht="15.75" customHeight="1" x14ac:dyDescent="0.25">
      <c r="A2" s="305"/>
      <c r="B2" s="63" t="s">
        <v>312</v>
      </c>
      <c r="C2" s="63" t="s">
        <v>312</v>
      </c>
      <c r="D2" s="63" t="s">
        <v>312</v>
      </c>
      <c r="E2" s="63" t="s">
        <v>312</v>
      </c>
      <c r="F2" s="63" t="s">
        <v>312</v>
      </c>
      <c r="G2" s="63" t="s">
        <v>312</v>
      </c>
      <c r="H2" s="63" t="s">
        <v>312</v>
      </c>
      <c r="I2" s="63" t="s">
        <v>312</v>
      </c>
      <c r="J2" s="63" t="s">
        <v>312</v>
      </c>
      <c r="K2" s="105"/>
      <c r="L2" s="62" t="s">
        <v>311</v>
      </c>
      <c r="M2" s="63" t="s">
        <v>311</v>
      </c>
      <c r="N2" s="63" t="s">
        <v>311</v>
      </c>
      <c r="O2" s="63" t="s">
        <v>311</v>
      </c>
      <c r="P2" s="63" t="s">
        <v>311</v>
      </c>
      <c r="Q2" s="63" t="s">
        <v>311</v>
      </c>
      <c r="R2" s="63" t="s">
        <v>311</v>
      </c>
      <c r="S2" s="63" t="s">
        <v>311</v>
      </c>
      <c r="T2" s="105"/>
    </row>
    <row r="3" spans="1:20" ht="12.75" customHeight="1" x14ac:dyDescent="0.25">
      <c r="A3" s="305"/>
      <c r="B3" s="55">
        <v>2</v>
      </c>
      <c r="C3" s="55">
        <v>4</v>
      </c>
      <c r="D3" s="54">
        <v>5</v>
      </c>
      <c r="E3" s="55">
        <v>8</v>
      </c>
      <c r="F3" s="54" t="s">
        <v>418</v>
      </c>
      <c r="G3" s="55">
        <v>14</v>
      </c>
      <c r="H3" s="54">
        <v>17</v>
      </c>
      <c r="I3" s="55">
        <v>19</v>
      </c>
      <c r="J3" s="83">
        <v>20</v>
      </c>
      <c r="K3" s="106"/>
      <c r="L3" s="54">
        <v>1</v>
      </c>
      <c r="M3" s="54">
        <v>3</v>
      </c>
      <c r="N3" s="55">
        <v>6</v>
      </c>
      <c r="O3" s="54">
        <v>7</v>
      </c>
      <c r="P3" s="54">
        <v>11</v>
      </c>
      <c r="Q3" s="55">
        <v>12</v>
      </c>
      <c r="R3" s="54">
        <v>15</v>
      </c>
      <c r="S3" s="55">
        <v>16</v>
      </c>
      <c r="T3" s="106"/>
    </row>
    <row r="4" spans="1:20" ht="34.5" customHeight="1" x14ac:dyDescent="0.25">
      <c r="A4" s="305"/>
      <c r="B4" s="290" t="s">
        <v>300</v>
      </c>
      <c r="C4" s="290" t="s">
        <v>310</v>
      </c>
      <c r="D4" s="290" t="s">
        <v>313</v>
      </c>
      <c r="E4" s="290" t="s">
        <v>319</v>
      </c>
      <c r="F4" s="290" t="s">
        <v>328</v>
      </c>
      <c r="G4" s="290" t="s">
        <v>345</v>
      </c>
      <c r="H4" s="290" t="s">
        <v>349</v>
      </c>
      <c r="I4" s="290" t="s">
        <v>352</v>
      </c>
      <c r="J4" s="292" t="s">
        <v>354</v>
      </c>
      <c r="K4" s="315"/>
      <c r="L4" s="290" t="s">
        <v>299</v>
      </c>
      <c r="M4" s="290" t="s">
        <v>301</v>
      </c>
      <c r="N4" s="290" t="s">
        <v>315</v>
      </c>
      <c r="O4" s="290" t="s">
        <v>316</v>
      </c>
      <c r="P4" s="290" t="s">
        <v>329</v>
      </c>
      <c r="Q4" s="290" t="s">
        <v>343</v>
      </c>
      <c r="R4" s="290" t="s">
        <v>347</v>
      </c>
      <c r="S4" s="290" t="s">
        <v>348</v>
      </c>
      <c r="T4" s="107"/>
    </row>
    <row r="5" spans="1:20" ht="118.5" customHeight="1" x14ac:dyDescent="0.25">
      <c r="A5" s="306"/>
      <c r="B5" s="290"/>
      <c r="C5" s="290"/>
      <c r="D5" s="290"/>
      <c r="E5" s="290"/>
      <c r="F5" s="290"/>
      <c r="G5" s="290"/>
      <c r="H5" s="290"/>
      <c r="I5" s="290"/>
      <c r="J5" s="292"/>
      <c r="K5" s="316"/>
      <c r="L5" s="290"/>
      <c r="M5" s="290"/>
      <c r="N5" s="290"/>
      <c r="O5" s="290"/>
      <c r="P5" s="290"/>
      <c r="Q5" s="290"/>
      <c r="R5" s="290"/>
      <c r="S5" s="290"/>
      <c r="T5" s="108"/>
    </row>
    <row r="6" spans="1:20" ht="12.75" customHeight="1" x14ac:dyDescent="0.25">
      <c r="A6" s="35" t="s">
        <v>209</v>
      </c>
      <c r="B6" s="56"/>
      <c r="C6" s="56"/>
      <c r="D6" s="156" t="s">
        <v>207</v>
      </c>
      <c r="E6" s="156" t="s">
        <v>207</v>
      </c>
      <c r="F6" s="56"/>
      <c r="G6" s="55"/>
      <c r="H6" s="56"/>
      <c r="I6" s="55" t="s">
        <v>207</v>
      </c>
      <c r="J6" s="159" t="s">
        <v>207</v>
      </c>
      <c r="K6" s="109">
        <f t="shared" ref="K6:K28" si="0">COUNTA(B6:J6)</f>
        <v>4</v>
      </c>
      <c r="L6" s="59"/>
      <c r="M6" s="56"/>
      <c r="N6" s="56"/>
      <c r="O6" s="56"/>
      <c r="P6" s="56"/>
      <c r="Q6" s="55"/>
      <c r="R6" s="55"/>
      <c r="S6" s="56"/>
      <c r="T6" s="109">
        <f t="shared" ref="T6:T15" si="1">COUNTA(L6:S6)</f>
        <v>0</v>
      </c>
    </row>
    <row r="7" spans="1:20" ht="13.2" x14ac:dyDescent="0.25">
      <c r="A7" s="35" t="s">
        <v>213</v>
      </c>
      <c r="B7" s="156" t="s">
        <v>207</v>
      </c>
      <c r="C7" s="56" t="s">
        <v>207</v>
      </c>
      <c r="D7" s="56"/>
      <c r="E7" s="55"/>
      <c r="F7" s="56"/>
      <c r="G7" s="56"/>
      <c r="H7" s="56"/>
      <c r="I7" s="56"/>
      <c r="J7" s="59"/>
      <c r="K7" s="109">
        <f t="shared" si="0"/>
        <v>2</v>
      </c>
      <c r="L7" s="61"/>
      <c r="M7" s="56"/>
      <c r="N7" s="56"/>
      <c r="O7" s="55"/>
      <c r="P7" s="56"/>
      <c r="Q7" s="56"/>
      <c r="R7" s="56"/>
      <c r="S7" s="56"/>
      <c r="T7" s="109">
        <f t="shared" si="1"/>
        <v>0</v>
      </c>
    </row>
    <row r="8" spans="1:20" ht="12.75" customHeight="1" x14ac:dyDescent="0.25">
      <c r="A8" s="35" t="s">
        <v>216</v>
      </c>
      <c r="B8" s="56" t="s">
        <v>207</v>
      </c>
      <c r="C8" s="56"/>
      <c r="D8" s="56"/>
      <c r="E8" s="56" t="s">
        <v>207</v>
      </c>
      <c r="F8" s="56"/>
      <c r="G8" s="55"/>
      <c r="H8" s="55"/>
      <c r="I8" s="55"/>
      <c r="J8" s="61"/>
      <c r="K8" s="109">
        <f t="shared" si="0"/>
        <v>2</v>
      </c>
      <c r="L8" s="61"/>
      <c r="M8" s="56"/>
      <c r="N8" s="56"/>
      <c r="O8" s="56"/>
      <c r="P8" s="55"/>
      <c r="Q8" s="56"/>
      <c r="R8" s="55"/>
      <c r="S8" s="55"/>
      <c r="T8" s="109">
        <f t="shared" si="1"/>
        <v>0</v>
      </c>
    </row>
    <row r="9" spans="1:20" ht="12.75" customHeight="1" x14ac:dyDescent="0.25">
      <c r="A9" s="35" t="s">
        <v>222</v>
      </c>
      <c r="B9" s="55"/>
      <c r="C9" s="56" t="s">
        <v>207</v>
      </c>
      <c r="D9" s="156" t="s">
        <v>207</v>
      </c>
      <c r="E9" s="56"/>
      <c r="F9" s="56"/>
      <c r="G9" s="56"/>
      <c r="H9" s="56"/>
      <c r="I9" s="56"/>
      <c r="J9" s="59"/>
      <c r="K9" s="109">
        <f t="shared" si="0"/>
        <v>2</v>
      </c>
      <c r="L9" s="59"/>
      <c r="M9" s="56"/>
      <c r="N9" s="56"/>
      <c r="O9" s="56"/>
      <c r="P9" s="56"/>
      <c r="Q9" s="56"/>
      <c r="R9" s="56"/>
      <c r="S9" s="56"/>
      <c r="T9" s="109">
        <f t="shared" si="1"/>
        <v>0</v>
      </c>
    </row>
    <row r="10" spans="1:20" ht="12.75" customHeight="1" x14ac:dyDescent="0.25">
      <c r="A10" s="35" t="s">
        <v>223</v>
      </c>
      <c r="B10" s="55"/>
      <c r="C10" s="156" t="s">
        <v>207</v>
      </c>
      <c r="D10" s="56"/>
      <c r="E10" s="56" t="s">
        <v>207</v>
      </c>
      <c r="F10" s="56"/>
      <c r="G10" s="56"/>
      <c r="H10" s="56"/>
      <c r="I10" s="56"/>
      <c r="J10" s="59"/>
      <c r="K10" s="109">
        <f t="shared" si="0"/>
        <v>2</v>
      </c>
      <c r="L10" s="59"/>
      <c r="M10" s="56"/>
      <c r="N10" s="56"/>
      <c r="O10" s="56"/>
      <c r="P10" s="56"/>
      <c r="Q10" s="56"/>
      <c r="R10" s="56" t="s">
        <v>207</v>
      </c>
      <c r="S10" s="56"/>
      <c r="T10" s="109">
        <f t="shared" si="1"/>
        <v>1</v>
      </c>
    </row>
    <row r="11" spans="1:20" ht="12.75" customHeight="1" x14ac:dyDescent="0.25">
      <c r="A11" s="35" t="s">
        <v>225</v>
      </c>
      <c r="B11" s="56"/>
      <c r="C11" s="56"/>
      <c r="D11" s="56" t="s">
        <v>207</v>
      </c>
      <c r="E11" s="55"/>
      <c r="F11" s="56"/>
      <c r="G11" s="56"/>
      <c r="H11" s="56"/>
      <c r="I11" s="156" t="s">
        <v>207</v>
      </c>
      <c r="J11" s="59"/>
      <c r="K11" s="109">
        <f t="shared" si="0"/>
        <v>2</v>
      </c>
      <c r="L11" s="59"/>
      <c r="M11" s="56"/>
      <c r="N11" s="56"/>
      <c r="O11" s="55"/>
      <c r="P11" s="56"/>
      <c r="Q11" s="56"/>
      <c r="R11" s="56"/>
      <c r="S11" s="56"/>
      <c r="T11" s="109">
        <f t="shared" si="1"/>
        <v>0</v>
      </c>
    </row>
    <row r="12" spans="1:20" ht="12.75" customHeight="1" x14ac:dyDescent="0.25">
      <c r="A12" s="76" t="s">
        <v>351</v>
      </c>
      <c r="B12" s="55"/>
      <c r="C12" s="56"/>
      <c r="D12" s="56"/>
      <c r="E12" s="56"/>
      <c r="F12" s="56"/>
      <c r="G12" s="56"/>
      <c r="H12" s="56" t="s">
        <v>207</v>
      </c>
      <c r="I12" s="56"/>
      <c r="J12" s="59" t="s">
        <v>207</v>
      </c>
      <c r="K12" s="109">
        <f t="shared" si="0"/>
        <v>2</v>
      </c>
      <c r="L12" s="59"/>
      <c r="M12" s="55"/>
      <c r="N12" s="56"/>
      <c r="O12" s="56"/>
      <c r="P12" s="56"/>
      <c r="Q12" s="56"/>
      <c r="R12" s="56"/>
      <c r="S12" s="56"/>
      <c r="T12" s="109">
        <f t="shared" si="1"/>
        <v>0</v>
      </c>
    </row>
    <row r="13" spans="1:20" ht="13.2" x14ac:dyDescent="0.25">
      <c r="A13" s="35" t="s">
        <v>206</v>
      </c>
      <c r="B13" s="56"/>
      <c r="C13" s="56"/>
      <c r="D13" s="56"/>
      <c r="E13" s="56"/>
      <c r="F13" s="56"/>
      <c r="G13" s="158" t="s">
        <v>207</v>
      </c>
      <c r="H13" s="56"/>
      <c r="I13" s="55" t="s">
        <v>207</v>
      </c>
      <c r="J13" s="59"/>
      <c r="K13" s="109">
        <f t="shared" si="0"/>
        <v>2</v>
      </c>
      <c r="L13" s="61"/>
      <c r="M13" s="56"/>
      <c r="N13" s="56"/>
      <c r="O13" s="56"/>
      <c r="P13" s="56"/>
      <c r="Q13" s="55"/>
      <c r="R13" s="55"/>
      <c r="S13" s="55"/>
      <c r="T13" s="109">
        <f t="shared" si="1"/>
        <v>0</v>
      </c>
    </row>
    <row r="14" spans="1:20" ht="12.75" customHeight="1" x14ac:dyDescent="0.25">
      <c r="A14" s="35" t="s">
        <v>234</v>
      </c>
      <c r="B14" s="56" t="s">
        <v>207</v>
      </c>
      <c r="C14" s="56" t="s">
        <v>207</v>
      </c>
      <c r="D14" s="56"/>
      <c r="E14" s="56"/>
      <c r="F14" s="56"/>
      <c r="G14" s="56"/>
      <c r="H14" s="56"/>
      <c r="I14" s="56"/>
      <c r="J14" s="59"/>
      <c r="K14" s="109">
        <f t="shared" si="0"/>
        <v>2</v>
      </c>
      <c r="L14" s="61"/>
      <c r="M14" s="56"/>
      <c r="N14" s="56"/>
      <c r="O14" s="56"/>
      <c r="P14" s="55"/>
      <c r="Q14" s="56"/>
      <c r="R14" s="56"/>
      <c r="S14" s="56"/>
      <c r="T14" s="109">
        <f t="shared" si="1"/>
        <v>0</v>
      </c>
    </row>
    <row r="15" spans="1:20" ht="13.5" customHeight="1" x14ac:dyDescent="0.25">
      <c r="A15" s="35" t="s">
        <v>237</v>
      </c>
      <c r="B15" s="156" t="s">
        <v>207</v>
      </c>
      <c r="C15" s="56" t="s">
        <v>207</v>
      </c>
      <c r="D15" s="156" t="s">
        <v>207</v>
      </c>
      <c r="E15" s="56"/>
      <c r="F15" s="56"/>
      <c r="G15" s="56"/>
      <c r="H15" s="56"/>
      <c r="I15" s="56"/>
      <c r="J15" s="59"/>
      <c r="K15" s="109">
        <f t="shared" si="0"/>
        <v>3</v>
      </c>
      <c r="L15" s="59"/>
      <c r="M15" s="56"/>
      <c r="N15" s="56"/>
      <c r="O15" s="56"/>
      <c r="P15" s="55"/>
      <c r="Q15" s="56"/>
      <c r="R15" s="56"/>
      <c r="S15" s="56"/>
      <c r="T15" s="109">
        <f t="shared" si="1"/>
        <v>0</v>
      </c>
    </row>
    <row r="16" spans="1:20" ht="13.2" x14ac:dyDescent="0.25">
      <c r="A16" s="35" t="s">
        <v>243</v>
      </c>
      <c r="B16" s="56"/>
      <c r="C16" s="56"/>
      <c r="D16" s="56"/>
      <c r="E16" s="55"/>
      <c r="F16" s="56"/>
      <c r="G16" s="56"/>
      <c r="H16" s="56"/>
      <c r="I16" s="56" t="s">
        <v>207</v>
      </c>
      <c r="J16" s="59" t="s">
        <v>207</v>
      </c>
      <c r="K16" s="109">
        <f t="shared" si="0"/>
        <v>2</v>
      </c>
      <c r="L16" s="59"/>
      <c r="M16" s="56"/>
      <c r="N16" s="56"/>
      <c r="O16" s="55"/>
      <c r="P16" s="56"/>
      <c r="Q16" s="56"/>
      <c r="R16" s="56"/>
      <c r="S16" s="56"/>
      <c r="T16" s="109">
        <f t="shared" ref="T16:T24" si="2">COUNTA(L16:S16)</f>
        <v>0</v>
      </c>
    </row>
    <row r="17" spans="1:20" ht="13.5" customHeight="1" x14ac:dyDescent="0.25">
      <c r="A17" s="35" t="s">
        <v>244</v>
      </c>
      <c r="B17" s="156" t="s">
        <v>207</v>
      </c>
      <c r="C17" s="56"/>
      <c r="D17" s="156" t="s">
        <v>207</v>
      </c>
      <c r="E17" s="56"/>
      <c r="F17" s="56"/>
      <c r="G17" s="56"/>
      <c r="H17" s="56"/>
      <c r="I17" s="56"/>
      <c r="J17" s="59" t="s">
        <v>207</v>
      </c>
      <c r="K17" s="109">
        <f t="shared" si="0"/>
        <v>3</v>
      </c>
      <c r="L17" s="61"/>
      <c r="M17" s="56"/>
      <c r="N17" s="56"/>
      <c r="O17" s="56"/>
      <c r="P17" s="55"/>
      <c r="Q17" s="56"/>
      <c r="R17" s="56"/>
      <c r="S17" s="56"/>
      <c r="T17" s="109">
        <f t="shared" si="2"/>
        <v>0</v>
      </c>
    </row>
    <row r="18" spans="1:20" ht="12.75" customHeight="1" x14ac:dyDescent="0.25">
      <c r="A18" s="35" t="s">
        <v>248</v>
      </c>
      <c r="B18" s="56" t="s">
        <v>207</v>
      </c>
      <c r="C18" s="56"/>
      <c r="D18" s="56"/>
      <c r="E18" s="56"/>
      <c r="F18" s="56"/>
      <c r="G18" s="55"/>
      <c r="H18" s="56"/>
      <c r="I18" s="158" t="s">
        <v>207</v>
      </c>
      <c r="J18" s="159" t="s">
        <v>207</v>
      </c>
      <c r="K18" s="109">
        <f t="shared" si="0"/>
        <v>3</v>
      </c>
      <c r="L18" s="59"/>
      <c r="M18" s="56"/>
      <c r="N18" s="56"/>
      <c r="O18" s="56"/>
      <c r="P18" s="55"/>
      <c r="Q18" s="56"/>
      <c r="R18" s="55"/>
      <c r="S18" s="55"/>
      <c r="T18" s="109">
        <f t="shared" si="2"/>
        <v>0</v>
      </c>
    </row>
    <row r="19" spans="1:20" ht="12.75" customHeight="1" x14ac:dyDescent="0.25">
      <c r="A19" s="35" t="s">
        <v>249</v>
      </c>
      <c r="B19" s="55"/>
      <c r="C19" s="156" t="s">
        <v>207</v>
      </c>
      <c r="D19" s="56" t="s">
        <v>207</v>
      </c>
      <c r="E19" s="55"/>
      <c r="F19" s="56"/>
      <c r="G19" s="56"/>
      <c r="H19" s="56"/>
      <c r="I19" s="56"/>
      <c r="J19" s="59"/>
      <c r="K19" s="109">
        <f t="shared" si="0"/>
        <v>2</v>
      </c>
      <c r="L19" s="59"/>
      <c r="M19" s="56"/>
      <c r="N19" s="56"/>
      <c r="O19" s="55"/>
      <c r="P19" s="56"/>
      <c r="Q19" s="56"/>
      <c r="R19" s="56"/>
      <c r="S19" s="56"/>
      <c r="T19" s="109">
        <f t="shared" si="2"/>
        <v>0</v>
      </c>
    </row>
    <row r="20" spans="1:20" ht="13.2" x14ac:dyDescent="0.25">
      <c r="A20" s="35" t="s">
        <v>251</v>
      </c>
      <c r="B20" s="56"/>
      <c r="C20" s="56"/>
      <c r="D20" s="56"/>
      <c r="E20" s="56"/>
      <c r="F20" s="56"/>
      <c r="G20" s="55"/>
      <c r="H20" s="56" t="s">
        <v>207</v>
      </c>
      <c r="I20" s="55" t="s">
        <v>207</v>
      </c>
      <c r="J20" s="59"/>
      <c r="K20" s="109">
        <f t="shared" si="0"/>
        <v>2</v>
      </c>
      <c r="L20" s="61"/>
      <c r="M20" s="56"/>
      <c r="N20" s="56"/>
      <c r="O20" s="56"/>
      <c r="P20" s="56"/>
      <c r="Q20" s="55"/>
      <c r="R20" s="55"/>
      <c r="S20" s="55"/>
      <c r="T20" s="109">
        <f t="shared" si="2"/>
        <v>0</v>
      </c>
    </row>
    <row r="21" spans="1:20" ht="12.75" customHeight="1" x14ac:dyDescent="0.25">
      <c r="A21" s="35" t="s">
        <v>252</v>
      </c>
      <c r="B21" s="56"/>
      <c r="C21" s="56"/>
      <c r="D21" s="56"/>
      <c r="E21" s="56"/>
      <c r="F21" s="56"/>
      <c r="G21" s="56"/>
      <c r="H21" s="56" t="s">
        <v>207</v>
      </c>
      <c r="I21" s="56"/>
      <c r="J21" s="160" t="s">
        <v>207</v>
      </c>
      <c r="K21" s="109">
        <f t="shared" si="0"/>
        <v>2</v>
      </c>
      <c r="L21" s="59"/>
      <c r="M21" s="56"/>
      <c r="N21" s="56"/>
      <c r="O21" s="56"/>
      <c r="P21" s="56"/>
      <c r="Q21" s="56"/>
      <c r="R21" s="56"/>
      <c r="S21" s="56"/>
      <c r="T21" s="109">
        <f t="shared" si="2"/>
        <v>0</v>
      </c>
    </row>
    <row r="22" spans="1:20" ht="12.75" customHeight="1" x14ac:dyDescent="0.25">
      <c r="A22" s="35" t="s">
        <v>253</v>
      </c>
      <c r="B22" s="55"/>
      <c r="C22" s="56" t="s">
        <v>207</v>
      </c>
      <c r="D22" s="156" t="s">
        <v>207</v>
      </c>
      <c r="E22" s="56"/>
      <c r="F22" s="56"/>
      <c r="G22" s="56"/>
      <c r="H22" s="56"/>
      <c r="I22" s="56"/>
      <c r="J22" s="59"/>
      <c r="K22" s="109">
        <f t="shared" si="0"/>
        <v>2</v>
      </c>
      <c r="L22" s="59"/>
      <c r="M22" s="56"/>
      <c r="N22" s="56"/>
      <c r="O22" s="56"/>
      <c r="P22" s="56"/>
      <c r="Q22" s="56"/>
      <c r="R22" s="56"/>
      <c r="S22" s="56"/>
      <c r="T22" s="109">
        <f t="shared" si="2"/>
        <v>0</v>
      </c>
    </row>
    <row r="23" spans="1:20" ht="13.8" thickBot="1" x14ac:dyDescent="0.3">
      <c r="A23" s="35" t="s">
        <v>255</v>
      </c>
      <c r="B23" s="55"/>
      <c r="C23" s="56" t="s">
        <v>207</v>
      </c>
      <c r="D23" s="56" t="s">
        <v>207</v>
      </c>
      <c r="E23" s="56"/>
      <c r="F23" s="56"/>
      <c r="G23" s="56"/>
      <c r="H23" s="55"/>
      <c r="I23" s="55"/>
      <c r="J23" s="59"/>
      <c r="K23" s="109">
        <f t="shared" si="0"/>
        <v>2</v>
      </c>
      <c r="L23" s="59"/>
      <c r="M23" s="56"/>
      <c r="N23" s="56"/>
      <c r="O23" s="56"/>
      <c r="P23" s="55"/>
      <c r="Q23" s="55"/>
      <c r="R23" s="56"/>
      <c r="S23" s="55"/>
      <c r="T23" s="109">
        <f t="shared" si="2"/>
        <v>0</v>
      </c>
    </row>
    <row r="24" spans="1:20" ht="13.5" customHeight="1" thickBot="1" x14ac:dyDescent="0.3">
      <c r="A24" s="35" t="s">
        <v>101</v>
      </c>
      <c r="B24" s="56"/>
      <c r="C24" s="56"/>
      <c r="D24" s="56"/>
      <c r="E24" s="56"/>
      <c r="F24" s="56"/>
      <c r="G24" s="56"/>
      <c r="H24" s="56"/>
      <c r="I24" s="56"/>
      <c r="J24" s="59"/>
      <c r="K24" s="109">
        <f t="shared" si="0"/>
        <v>0</v>
      </c>
      <c r="L24" s="59"/>
      <c r="M24" s="56"/>
      <c r="N24" s="56"/>
      <c r="O24" s="56"/>
      <c r="P24" s="61"/>
      <c r="Q24" s="66" t="s">
        <v>207</v>
      </c>
      <c r="R24" s="56"/>
      <c r="S24" s="156" t="s">
        <v>207</v>
      </c>
      <c r="T24" s="109">
        <f t="shared" si="2"/>
        <v>2</v>
      </c>
    </row>
    <row r="25" spans="1:20" ht="13.5" customHeight="1" thickBot="1" x14ac:dyDescent="0.3">
      <c r="A25" s="35" t="s">
        <v>151</v>
      </c>
      <c r="B25" s="56"/>
      <c r="C25" s="56"/>
      <c r="D25" s="56" t="s">
        <v>207</v>
      </c>
      <c r="E25" s="56"/>
      <c r="F25" s="56"/>
      <c r="G25" s="56"/>
      <c r="H25" s="56"/>
      <c r="I25" s="56" t="s">
        <v>207</v>
      </c>
      <c r="J25" s="87" t="s">
        <v>207</v>
      </c>
      <c r="K25" s="109">
        <f t="shared" si="0"/>
        <v>3</v>
      </c>
      <c r="L25" s="61"/>
      <c r="M25" s="56"/>
      <c r="N25" s="56"/>
      <c r="O25" s="56"/>
      <c r="P25" s="56"/>
      <c r="Q25" s="56"/>
      <c r="R25" s="56"/>
      <c r="S25" s="56"/>
      <c r="T25" s="109">
        <f t="shared" ref="T25:T28" si="3">COUNTA(L25:S25)</f>
        <v>0</v>
      </c>
    </row>
    <row r="26" spans="1:20" ht="13.8" thickBot="1" x14ac:dyDescent="0.3">
      <c r="A26" s="35" t="s">
        <v>51</v>
      </c>
      <c r="B26" s="56"/>
      <c r="C26" s="56"/>
      <c r="D26" s="66" t="s">
        <v>207</v>
      </c>
      <c r="E26" s="56"/>
      <c r="F26" s="56"/>
      <c r="G26" s="56"/>
      <c r="H26" s="156" t="s">
        <v>207</v>
      </c>
      <c r="I26" s="56"/>
      <c r="J26" s="160" t="s">
        <v>207</v>
      </c>
      <c r="K26" s="109">
        <f t="shared" si="0"/>
        <v>3</v>
      </c>
      <c r="L26" s="59"/>
      <c r="M26" s="56"/>
      <c r="N26" s="56"/>
      <c r="O26" s="56"/>
      <c r="P26" s="56"/>
      <c r="Q26" s="56"/>
      <c r="R26" s="56"/>
      <c r="S26" s="56"/>
      <c r="T26" s="109">
        <f t="shared" si="3"/>
        <v>0</v>
      </c>
    </row>
    <row r="27" spans="1:20" ht="13.5" customHeight="1" thickBot="1" x14ac:dyDescent="0.3">
      <c r="A27" s="35" t="s">
        <v>292</v>
      </c>
      <c r="B27" s="56"/>
      <c r="C27" s="56"/>
      <c r="D27" s="56" t="s">
        <v>207</v>
      </c>
      <c r="E27" s="56"/>
      <c r="F27" s="55"/>
      <c r="G27" s="56"/>
      <c r="H27" s="56"/>
      <c r="I27" s="56" t="s">
        <v>207</v>
      </c>
      <c r="J27" s="59"/>
      <c r="K27" s="109">
        <f t="shared" si="0"/>
        <v>2</v>
      </c>
      <c r="L27" s="59"/>
      <c r="M27" s="56"/>
      <c r="N27" s="56"/>
      <c r="O27" s="56"/>
      <c r="P27" s="56"/>
      <c r="Q27" s="56"/>
      <c r="R27" s="56"/>
      <c r="S27" s="56"/>
      <c r="T27" s="109">
        <f t="shared" si="3"/>
        <v>0</v>
      </c>
    </row>
    <row r="28" spans="1:20" ht="13.5" customHeight="1" thickBot="1" x14ac:dyDescent="0.3">
      <c r="A28" s="35" t="s">
        <v>293</v>
      </c>
      <c r="B28" s="156" t="s">
        <v>207</v>
      </c>
      <c r="C28" s="66" t="s">
        <v>207</v>
      </c>
      <c r="D28" s="156" t="s">
        <v>207</v>
      </c>
      <c r="E28" s="56"/>
      <c r="F28" s="56"/>
      <c r="G28" s="56"/>
      <c r="H28" s="56"/>
      <c r="I28" s="55"/>
      <c r="J28" s="61"/>
      <c r="K28" s="109">
        <f t="shared" si="0"/>
        <v>3</v>
      </c>
      <c r="L28" s="61"/>
      <c r="M28" s="56"/>
      <c r="N28" s="55"/>
      <c r="O28" s="56"/>
      <c r="P28" s="55"/>
      <c r="Q28" s="56"/>
      <c r="R28" s="56"/>
      <c r="S28" s="55"/>
      <c r="T28" s="109">
        <f t="shared" si="3"/>
        <v>0</v>
      </c>
    </row>
    <row r="29" spans="1:20" ht="15.75" customHeight="1" thickBot="1" x14ac:dyDescent="0.3"/>
    <row r="30" spans="1:20" ht="15.75" customHeight="1" thickBot="1" x14ac:dyDescent="0.3">
      <c r="B30" s="66"/>
      <c r="C30" s="17" t="s">
        <v>295</v>
      </c>
      <c r="L30" s="75"/>
    </row>
    <row r="31" spans="1:20" ht="15.75" customHeight="1" x14ac:dyDescent="0.25">
      <c r="B31" s="156"/>
    </row>
  </sheetData>
  <autoFilter ref="A3:T28" xr:uid="{00000000-0009-0000-0000-000006000000}"/>
  <mergeCells count="21">
    <mergeCell ref="L1:S1"/>
    <mergeCell ref="B4:B5"/>
    <mergeCell ref="C4:C5"/>
    <mergeCell ref="D4:D5"/>
    <mergeCell ref="A1:A5"/>
    <mergeCell ref="B1:J1"/>
    <mergeCell ref="N4:N5"/>
    <mergeCell ref="E4:E5"/>
    <mergeCell ref="F4:F5"/>
    <mergeCell ref="G4:G5"/>
    <mergeCell ref="H4:H5"/>
    <mergeCell ref="I4:I5"/>
    <mergeCell ref="J4:J5"/>
    <mergeCell ref="K4:K5"/>
    <mergeCell ref="L4:L5"/>
    <mergeCell ref="M4:M5"/>
    <mergeCell ref="O4:O5"/>
    <mergeCell ref="P4:P5"/>
    <mergeCell ref="Q4:Q5"/>
    <mergeCell ref="R4:R5"/>
    <mergeCell ref="S4:S5"/>
  </mergeCells>
  <pageMargins left="0.511811024" right="0.511811024" top="0.78740157499999996" bottom="0.78740157499999996" header="0.31496062000000002" footer="0.31496062000000002"/>
  <pageSetup paperSize="9" scale="84"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vt:i4>
      </vt:variant>
    </vt:vector>
  </HeadingPairs>
  <TitlesOfParts>
    <vt:vector size="11" baseType="lpstr">
      <vt:lpstr>PROPES</vt:lpstr>
      <vt:lpstr>GRUPO 1</vt:lpstr>
      <vt:lpstr>GRUPO 2</vt:lpstr>
      <vt:lpstr>Demandas Enviadas</vt:lpstr>
      <vt:lpstr>Pré-Análise</vt:lpstr>
      <vt:lpstr>Relatório Docentes</vt:lpstr>
      <vt:lpstr>Projetos Vigentes</vt:lpstr>
      <vt:lpstr>Projetos Geradores RTI</vt:lpstr>
      <vt:lpstr>Docentes em mais de uma demanda</vt:lpstr>
      <vt:lpstr>Critérios EMU</vt:lpstr>
      <vt:lpstr>'Docentes em mais de uma demanda'!Area_de_impressao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Danyel Ansiliero</dc:creator>
  <cp:lastModifiedBy>Danyel Ansiliero</cp:lastModifiedBy>
  <cp:lastPrinted>2023-04-10T14:23:05Z</cp:lastPrinted>
  <dcterms:created xsi:type="dcterms:W3CDTF">2023-03-23T20:01:46Z</dcterms:created>
  <dcterms:modified xsi:type="dcterms:W3CDTF">2023-04-25T18:14:52Z</dcterms:modified>
</cp:coreProperties>
</file>